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49.xml" ContentType="application/vnd.ms-excel.controlproperties+xml"/>
  <Override PartName="/xl/ctrlProps/ctrlProp50.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N:\COM460\RiverWare Models\Monthly Models\CRMMS\2022\02-February\Inflow Forecasts\"/>
    </mc:Choice>
  </mc:AlternateContent>
  <xr:revisionPtr revIDLastSave="0" documentId="8_{061F7D2E-B9FA-437E-AD32-D54375197914}" xr6:coauthVersionLast="47" xr6:coauthVersionMax="47" xr10:uidLastSave="{00000000-0000-0000-0000-000000000000}"/>
  <bookViews>
    <workbookView xWindow="-120" yWindow="-120" windowWidth="29040" windowHeight="15840" xr2:uid="{7FF01404-D9D8-48B6-A038-853525649AAD}"/>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91">AboveLeesFerryLocal!$B$4:$B$15</definedName>
    <definedName name="AboveLeesFerryLocal_1992">AboveLeesFerryLocal!$C$4:$C$15</definedName>
    <definedName name="AboveLeesFerryLocal_1993">AboveLeesFerryLocal!$D$4:$D$15</definedName>
    <definedName name="AboveLeesFerryLocal_1994">AboveLeesFerryLocal!$E$4:$E$15</definedName>
    <definedName name="AboveLeesFerryLocal_1995">AboveLeesFerryLocal!$F$4:$F$15</definedName>
    <definedName name="AboveLeesFerryLocal_1996">AboveLeesFerryLocal!$G$4:$G$15</definedName>
    <definedName name="AboveLeesFerryLocal_1997">AboveLeesFerryLocal!$H$4:$H$15</definedName>
    <definedName name="AboveLeesFerryLocal_1998">AboveLeesFerryLocal!$I$4:$I$15</definedName>
    <definedName name="AboveLeesFerryLocal_1999">AboveLeesFerryLocal!$J$4:$J$15</definedName>
    <definedName name="AboveLeesFerryLocal_2000">AboveLeesFerryLocal!$K$4:$K$15</definedName>
    <definedName name="AboveLeesFerryLocal_2001">AboveLeesFerryLocal!$L$4:$L$15</definedName>
    <definedName name="AboveLeesFerryLocal_2002">AboveLeesFerryLocal!$M$4:$M$15</definedName>
    <definedName name="AboveLeesFerryLocal_2003">AboveLeesFerryLocal!$N$4:$N$15</definedName>
    <definedName name="AboveLeesFerryLocal_2004">AboveLeesFerryLocal!$O$4:$O$15</definedName>
    <definedName name="AboveLeesFerryLocal_2005">AboveLeesFerryLocal!$P$4:$P$15</definedName>
    <definedName name="AboveLeesFerryLocal_2006">AboveLeesFerryLocal!$Q$4:$Q$15</definedName>
    <definedName name="AboveLeesFerryLocal_2007">AboveLeesFerryLocal!$R$4:$R$15</definedName>
    <definedName name="AboveLeesFerryLocal_2008">AboveLeesFerryLocal!$S$4:$S$15</definedName>
    <definedName name="AboveLeesFerryLocal_2009">AboveLeesFerryLocal!$T$4:$T$15</definedName>
    <definedName name="AboveLeesFerryLocal_2010">AboveLeesFerryLocal!$U$4:$U$15</definedName>
    <definedName name="AboveLeesFerryLocal_2011">AboveLeesFerryLocal!$V$4:$V$15</definedName>
    <definedName name="AboveLeesFerryLocal_2012">AboveLeesFerryLocal!$W$4:$W$15</definedName>
    <definedName name="AboveLeesFerryLocal_2013">AboveLeesFerryLocal!$X$4:$X$15</definedName>
    <definedName name="AboveLeesFerryLocal_2014">AboveLeesFerryLocal!$Y$4:$Y$15</definedName>
    <definedName name="AboveLeesFerryLocal_2015">AboveLeesFerryLocal!$Z$4:$Z$15</definedName>
    <definedName name="AboveLeesFerryLocal_2016">AboveLeesFerryLocal!$AA$4:$AA$15</definedName>
    <definedName name="AboveLeesFerryLocal_2017">AboveLeesFerryLocal!$AB$4:$AB$15</definedName>
    <definedName name="AboveLeesFerryLocal_2018">AboveLeesFerryLocal!$AC$4:$AC$15</definedName>
    <definedName name="AboveLeesFerryLocal_2019">AboveLeesFerryLocal!$AD$4:$AD$15</definedName>
    <definedName name="AboveLeesFerryLocal_2020">AboveLeesFerryLocal!$AE$4:$AE$15</definedName>
    <definedName name="AboveLeesFerryLocal_2021">AboveLeesFerryLocal!$AF$4:$AF$15</definedName>
    <definedName name="AboveLeesFerryLocal_2022">AboveLeesFerryLocal!$AG$4:$AG$15</definedName>
    <definedName name="AboveLeesFerryLocal_2023">AboveLeesFerryLocal!$AH$4:$AH$15</definedName>
    <definedName name="AboveLeesFerryLocal_2024">AboveLeesFerryLocal!$AI$4:$AI$15</definedName>
    <definedName name="AboveLeesFerryLocal_2025">AboveLeesFerryLocal!$AJ$4:$AJ$15</definedName>
    <definedName name="AboveLeesFerryLocal_2026">AboveLeesFerryLocal!$AK$4:$AK$15</definedName>
    <definedName name="AboveLeesFerryLocal_Month">AboveLeesFerryLocal!$A$4:$A$15</definedName>
    <definedName name="AboveMeadLocal_1991">PowelltoMeadGainsGC!$B$4:$B$15</definedName>
    <definedName name="AboveMeadLocal_1992">PowelltoMeadGainsGC!$C$4:$C$15</definedName>
    <definedName name="AboveMeadLocal_1993">PowelltoMeadGainsGC!$D$4:$D$15</definedName>
    <definedName name="AboveMeadLocal_1994">PowelltoMeadGainsGC!$E$4:$E$15</definedName>
    <definedName name="AboveMeadLocal_1995">PowelltoMeadGainsGC!$F$4:$F$15</definedName>
    <definedName name="AboveMeadLocal_1996">PowelltoMeadGainsGC!$G$4:$G$15</definedName>
    <definedName name="AboveMeadLocal_1997">PowelltoMeadGainsGC!$H$4:$H$15</definedName>
    <definedName name="AboveMeadLocal_1998">PowelltoMeadGainsGC!$I$4:$I$15</definedName>
    <definedName name="AboveMeadLocal_1999">PowelltoMeadGainsGC!$J$4:$J$15</definedName>
    <definedName name="AboveMeadLocal_2000">PowelltoMeadGainsGC!$K$4:$K$15</definedName>
    <definedName name="AboveMeadLocal_2001">PowelltoMeadGainsGC!$L$4:$L$15</definedName>
    <definedName name="AboveMeadLocal_2002">PowelltoMeadGainsGC!$M$4:$M$15</definedName>
    <definedName name="AboveMeadLocal_2003">PowelltoMeadGainsGC!$N$4:$N$15</definedName>
    <definedName name="AboveMeadLocal_2004">PowelltoMeadGainsGC!$O$4:$O$15</definedName>
    <definedName name="AboveMeadLocal_2005">PowelltoMeadGainsGC!$P$4:$P$15</definedName>
    <definedName name="AboveMeadLocal_2006">PowelltoMeadGainsGC!$Q$4:$Q$15</definedName>
    <definedName name="AboveMeadLocal_2007">PowelltoMeadGainsGC!$R$4:$R$15</definedName>
    <definedName name="AboveMeadLocal_2008">PowelltoMeadGainsGC!$S$4:$S$15</definedName>
    <definedName name="AboveMeadLocal_2009">PowelltoMeadGainsGC!$T$4:$T$15</definedName>
    <definedName name="AboveMeadLocal_2010">PowelltoMeadGainsGC!$U$4:$U$15</definedName>
    <definedName name="AboveMeadLocal_2011">PowelltoMeadGainsGC!$V$4:$V$15</definedName>
    <definedName name="AboveMeadLocal_2012">PowelltoMeadGainsGC!$W$4:$W$15</definedName>
    <definedName name="AboveMeadLocal_2013">PowelltoMeadGainsGC!$X$4:$X$15</definedName>
    <definedName name="AboveMeadLocal_2014">PowelltoMeadGainsGC!$Y$4:$Y$15</definedName>
    <definedName name="AboveMeadLocal_2015">PowelltoMeadGainsGC!$Z$4:$Z$15</definedName>
    <definedName name="AboveMeadLocal_2016">PowelltoMeadGainsGC!$AA$4:$AA$15</definedName>
    <definedName name="AboveMeadLocal_2017">PowelltoMeadGainsGC!$AB$4:$AB$15</definedName>
    <definedName name="AboveMeadLocal_2018">PowelltoMeadGainsGC!$AC$4:$AC$15</definedName>
    <definedName name="AboveMeadLocal_2019">PowelltoMeadGainsGC!$AD$4:$AD$15</definedName>
    <definedName name="AboveMeadLocal_2020">PowelltoMeadGainsGC!$AE$4:$AE$15</definedName>
    <definedName name="AboveMeadLocal_2021">PowelltoMeadGainsGC!$AF$4:$AF$15</definedName>
    <definedName name="AboveMeadLocal_2022">PowelltoMeadGainsGC!$AG$4:$AG$15</definedName>
    <definedName name="AboveMeadLocal_2023">PowelltoMeadGainsGC!$AH$4:$AH$15</definedName>
    <definedName name="AboveMeadLocal_2024">PowelltoMeadGainsGC!$AI$4:$AI$15</definedName>
    <definedName name="AboveMeadLocal_2025">PowelltoMeadGainsGC!$AJ$4:$AJ$15</definedName>
    <definedName name="AboveMeadLocal_2026">PowelltoMeadGainsGC!$AK$4:$AK$15</definedName>
    <definedName name="AnimasMax">HDBQueries!$L$49</definedName>
    <definedName name="AnimasMin">HDBQueries!$L$13</definedName>
    <definedName name="AnimasMost">HDBQueries!$L$85</definedName>
    <definedName name="ARFN5_IN_1991">AnimasRiverTotalOutflow!$E$4:$E$80</definedName>
    <definedName name="ARFN5_IN_1992">AnimasRiverTotalOutflow!$F$4:$F$80</definedName>
    <definedName name="ARFN5_IN_1993">AnimasRiverTotalOutflow!$G$4:$G$80</definedName>
    <definedName name="ARFN5_IN_1994">AnimasRiverTotalOutflow!$H$4:$H$80</definedName>
    <definedName name="ARFN5_IN_1995">AnimasRiverTotalOutflow!$I$4:$I$80</definedName>
    <definedName name="ARFN5_IN_1996">AnimasRiverTotalOutflow!$J$4:$J$80</definedName>
    <definedName name="ARFN5_IN_1997">AnimasRiverTotalOutflow!$K$4:$K$80</definedName>
    <definedName name="ARFN5_IN_1998">AnimasRiverTotalOutflow!$L$4:$L$80</definedName>
    <definedName name="ARFN5_IN_1999">AnimasRiverTotalOutflow!$M$4:$M$80</definedName>
    <definedName name="ARFN5_IN_2000">AnimasRiverTotalOutflow!$N$4:$N$80</definedName>
    <definedName name="ARFN5_IN_2001">AnimasRiverTotalOutflow!$O$4:$O$80</definedName>
    <definedName name="ARFN5_IN_2002">AnimasRiverTotalOutflow!$P$4:$P$80</definedName>
    <definedName name="ARFN5_IN_2003">AnimasRiverTotalOutflow!$Q$4:$Q$80</definedName>
    <definedName name="ARFN5_IN_2004">AnimasRiverTotalOutflow!$R$4:$R$80</definedName>
    <definedName name="ARFN5_IN_2005">AnimasRiverTotalOutflow!$S$4:$S$80</definedName>
    <definedName name="ARFN5_IN_2006">AnimasRiverTotalOutflow!$T$4:$T$80</definedName>
    <definedName name="ARFN5_IN_2007">AnimasRiverTotalOutflow!$U$4:$U$80</definedName>
    <definedName name="ARFN5_IN_2008">AnimasRiverTotalOutflow!$V$4:$V$80</definedName>
    <definedName name="ARFN5_IN_2009">AnimasRiverTotalOutflow!$W$4:$W$80</definedName>
    <definedName name="ARFN5_IN_2010">AnimasRiverTotalOutflow!$X$4:$X$80</definedName>
    <definedName name="ARFN5_IN_2011">AnimasRiverTotalOutflow!$Y$4:$Y$80</definedName>
    <definedName name="ARFN5_IN_2012">AnimasRiverTotalOutflow!$Z$4:$Z$80</definedName>
    <definedName name="ARFN5_IN_2013">AnimasRiverTotalOutflow!$AA$4:$AA$80</definedName>
    <definedName name="ARFN5_IN_2014">AnimasRiverTotalOutflow!$AB$4:$AB$80</definedName>
    <definedName name="ARFN5_IN_2015">AnimasRiverTotalOutflow!$AC$4:$AC$80</definedName>
    <definedName name="ARFN5_IN_2016">AnimasRiverTotalOutflow!$AD$4:$AD$80</definedName>
    <definedName name="ARFN5_IN_2017">AnimasRiverTotalOutflow!$AE$4:$AE$80</definedName>
    <definedName name="ARFN5_IN_2018">AnimasRiverTotalOutflow!$AF$4:$AF$80</definedName>
    <definedName name="ARFN5_IN_2019">AnimasRiverTotalOutflow!$AG$4:$AG$80</definedName>
    <definedName name="ARFN5_IN_2020">AnimasRiverTotalOutflow!$AH$4:$AH$80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5yr.adj.espmvol" localSheetId="21">TempForecast!$A$4:$AE$64</definedName>
    <definedName name="BMDC2.espmvol.5yr.adj.espmvol_1" localSheetId="21">TempForecast!$A$4:$AE$64</definedName>
    <definedName name="BMDC2.espmvol.5yr.adj.espmvol_10" localSheetId="21">TempForecast!$A$4:$AE$64</definedName>
    <definedName name="BMDC2.espmvol.5yr.adj.espmvol_11" localSheetId="21">TempForecast!$A$4:$AE$64</definedName>
    <definedName name="BMDC2.espmvol.5yr.adj.espmvol_12" localSheetId="21">TempForecast!$A$4:$AE$64</definedName>
    <definedName name="BMDC2.espmvol.5yr.adj.espmvol_13" localSheetId="21">TempForecast!$A$4:$AE$64</definedName>
    <definedName name="BMDC2.espmvol.5yr.adj.espmvol_14" localSheetId="21">TempForecast!$A$4:$AE$64</definedName>
    <definedName name="BMDC2.espmvol.5yr.adj.espmvol_15" localSheetId="21">TempForecast!$A$4:$AE$64</definedName>
    <definedName name="BMDC2.espmvol.5yr.adj.espmvol_16" localSheetId="21">TempForecast!$A$4:$AE$64</definedName>
    <definedName name="BMDC2.espmvol.5yr.adj.espmvol_17" localSheetId="21">TempForecast!$A$4:$AE$64</definedName>
    <definedName name="BMDC2.espmvol.5yr.adj.espmvol_18" localSheetId="21">TempForecast!$A$4:$AE$64</definedName>
    <definedName name="BMDC2.espmvol.5yr.adj.espmvol_19" localSheetId="21">TempForecast!$A$4:$AE$64</definedName>
    <definedName name="BMDC2.espmvol.5yr.adj.espmvol_2" localSheetId="21">TempForecast!$A$4:$AE$64</definedName>
    <definedName name="BMDC2.espmvol.5yr.adj.espmvol_20" localSheetId="21">TempForecast!$A$4:$AE$64</definedName>
    <definedName name="BMDC2.espmvol.5yr.adj.espmvol_21" localSheetId="21">TempForecast!$A$4:$AE$64</definedName>
    <definedName name="BMDC2.espmvol.5yr.adj.espmvol_22" localSheetId="21">TempForecast!$A$4:$AE$64</definedName>
    <definedName name="BMDC2.espmvol.5yr.adj.espmvol_23" localSheetId="21">TempForecast!$A$4:$AE$64</definedName>
    <definedName name="BMDC2.espmvol.5yr.adj.espmvol_24" localSheetId="21">TempForecast!$A$4:$AE$64</definedName>
    <definedName name="BMDC2.espmvol.5yr.adj.espmvol_25" localSheetId="21">TempForecast!$A$4:$AE$64</definedName>
    <definedName name="BMDC2.espmvol.5yr.adj.espmvol_26" localSheetId="21">TempForecast!$A$4:$AE$64</definedName>
    <definedName name="BMDC2.espmvol.5yr.adj.espmvol_27" localSheetId="21">TempForecast!$A$4:$AE$64</definedName>
    <definedName name="BMDC2.espmvol.5yr.adj.espmvol_29" localSheetId="21">TempForecast!$A$4:$AE$64</definedName>
    <definedName name="BMDC2.espmvol.5yr.adj.espmvol_3" localSheetId="21">TempForecast!$A$4:$AE$64</definedName>
    <definedName name="BMDC2.espmvol.5yr.adj.espmvol_30" localSheetId="21">TempForecast!$A$4:$AE$64</definedName>
    <definedName name="BMDC2.espmvol.5yr.adj.espmvol_31" localSheetId="21">TempForecast!$A$4:$AE$64</definedName>
    <definedName name="BMDC2.espmvol.5yr.adj.espmvol_32" localSheetId="21">TempForecast!$A$4:$AE$64</definedName>
    <definedName name="BMDC2.espmvol.5yr.adj.espmvol_33" localSheetId="21">TempForecast!$A$4:$AE$64</definedName>
    <definedName name="BMDC2.espmvol.5yr.adj.espmvol_34" localSheetId="21">TempForecast!$A$4:$AE$64</definedName>
    <definedName name="BMDC2.espmvol.5yr.adj.espmvol_35" localSheetId="21">TempForecast!$A$4:$AE$64</definedName>
    <definedName name="BMDC2.espmvol.5yr.adj.espmvol_36" localSheetId="21">TempForecast!$A$4:$AE$64</definedName>
    <definedName name="BMDC2.espmvol.5yr.adj.espmvol_37" localSheetId="21">TempForecast!$A$4:$AE$64</definedName>
    <definedName name="BMDC2.espmvol.5yr.adj.espmvol_38" localSheetId="21">TempForecast!$A$4:$AE$64</definedName>
    <definedName name="BMDC2.espmvol.5yr.adj.espmvol_39" localSheetId="21">TempForecast!$A$4:$AE$64</definedName>
    <definedName name="BMDC2.espmvol.5yr.adj.espmvol_4" localSheetId="21">TempForecast!$A$4:$AE$64</definedName>
    <definedName name="BMDC2.espmvol.5yr.adj.espmvol_40" localSheetId="21">TempForecast!$A$4:$AE$64</definedName>
    <definedName name="BMDC2.espmvol.5yr.adj.espmvol_41" localSheetId="21">TempForecast!$A$4:$AE$64</definedName>
    <definedName name="BMDC2.espmvol.5yr.adj.espmvol_42" localSheetId="21">TempForecast!$A$4:$AE$64</definedName>
    <definedName name="BMDC2.espmvol.5yr.adj.espmvol_43" localSheetId="21">TempForecast!$A$4:$AE$64</definedName>
    <definedName name="BMDC2.espmvol.5yr.adj.espmvol_44" localSheetId="21">TempForecast!$A$4:$AE$64</definedName>
    <definedName name="BMDC2.espmvol.5yr.adj.espmvol_45" localSheetId="21">TempForecast!$A$4:$AE$64</definedName>
    <definedName name="BMDC2.espmvol.5yr.adj.espmvol_46" localSheetId="21">TempForecast!$A$4:$AE$64</definedName>
    <definedName name="BMDC2.espmvol.5yr.adj.espmvol_47" localSheetId="21">TempForecast!$A$4:$AE$64</definedName>
    <definedName name="BMDC2.espmvol.5yr.adj.espmvol_48" localSheetId="21">TempForecast!$A$4:$AE$64</definedName>
    <definedName name="BMDC2.espmvol.5yr.adj.espmvol_49" localSheetId="21">TempForecast!$A$4:$AE$64</definedName>
    <definedName name="BMDC2.espmvol.5yr.adj.espmvol_5" localSheetId="21">TempForecast!$A$4:$AE$64</definedName>
    <definedName name="BMDC2.espmvol.5yr.adj.espmvol_50" localSheetId="21">TempForecast!$A$4:$AE$64</definedName>
    <definedName name="BMDC2.espmvol.5yr.adj.espmvol_51" localSheetId="21">TempForecast!$A$4:$AE$64</definedName>
    <definedName name="BMDC2.espmvol.5yr.adj.espmvol_52" localSheetId="21">TempForecast!$A$4:$AE$64</definedName>
    <definedName name="BMDC2.espmvol.5yr.adj.espmvol_53" localSheetId="21">TempForecast!$A$4:$AE$64</definedName>
    <definedName name="BMDC2.espmvol.5yr.adj.espmvol_54" localSheetId="21">TempForecast!$A$4:$AE$64</definedName>
    <definedName name="BMDC2.espmvol.5yr.adj.espmvol_55" localSheetId="21">TempForecast!$A$4:$AE$64</definedName>
    <definedName name="BMDC2.espmvol.5yr.adj.espmvol_56" localSheetId="21">TempForecast!$A$4:$AE$64</definedName>
    <definedName name="BMDC2.espmvol.5yr.adj.espmvol_6" localSheetId="21">TempForecast!$A$4:$AE$64</definedName>
    <definedName name="BMDC2.espmvol.5yr.adj.espmvol_7" localSheetId="21">TempForecast!$A$4:$AE$64</definedName>
    <definedName name="BMDC2.espmvol.5yr.adj.espmvol_8" localSheetId="21">TempForecast!$A$4:$AE$64</definedName>
    <definedName name="BMDC2.espmvol.5yr.adj.espmvol_9" localSheetId="21">TempForecast!$A$4:$AE$64</definedName>
    <definedName name="BMESA_IN_1991">BlueMesaInflow.Unregulated!$E$4:$E$80</definedName>
    <definedName name="BMESA_IN_1992">BlueMesaInflow.Unregulated!$F$4:$F$80</definedName>
    <definedName name="BMESA_IN_1993">BlueMesaInflow.Unregulated!$G$4:$G$80</definedName>
    <definedName name="BMESA_IN_1994">BlueMesaInflow.Unregulated!$H$4:$H$80</definedName>
    <definedName name="BMESA_IN_1995">BlueMesaInflow.Unregulated!$I$4:$I$80</definedName>
    <definedName name="BMESA_IN_1996">BlueMesaInflow.Unregulated!$J$4:$J$80</definedName>
    <definedName name="BMESA_IN_1997">BlueMesaInflow.Unregulated!$K$4:$K$80</definedName>
    <definedName name="BMESA_IN_1998">BlueMesaInflow.Unregulated!$L$4:$L$80</definedName>
    <definedName name="BMESA_IN_1999">BlueMesaInflow.Unregulated!$M$4:$M$80</definedName>
    <definedName name="BMESA_IN_2000">BlueMesaInflow.Unregulated!$N$4:$N$80</definedName>
    <definedName name="BMESA_IN_2001">BlueMesaInflow.Unregulated!$O$4:$O$80</definedName>
    <definedName name="BMESA_IN_2002">BlueMesaInflow.Unregulated!$P$4:$P$80</definedName>
    <definedName name="BMESA_IN_2003">BlueMesaInflow.Unregulated!$Q$4:$Q$80</definedName>
    <definedName name="BMESA_IN_2004">BlueMesaInflow.Unregulated!$R$4:$R$80</definedName>
    <definedName name="BMESA_IN_2005">BlueMesaInflow.Unregulated!$S$4:$S$80</definedName>
    <definedName name="BMESA_IN_2006">BlueMesaInflow.Unregulated!$T$4:$T$80</definedName>
    <definedName name="BMESA_IN_2007">BlueMesaInflow.Unregulated!$U$4:$U$80</definedName>
    <definedName name="BMESA_IN_2008">BlueMesaInflow.Unregulated!$V$4:$V$80</definedName>
    <definedName name="BMESA_IN_2009">BlueMesaInflow.Unregulated!$W$4:$W$80</definedName>
    <definedName name="BMESA_IN_2010">BlueMesaInflow.Unregulated!$X$4:$X$80</definedName>
    <definedName name="BMESA_IN_2011">BlueMesaInflow.Unregulated!$Y$4:$Y$80</definedName>
    <definedName name="BMESA_IN_2012">BlueMesaInflow.Unregulated!$Z$4:$Z$80</definedName>
    <definedName name="BMESA_IN_2013">BlueMesaInflow.Unregulated!$AA$4:$AA$80</definedName>
    <definedName name="BMESA_IN_2014">BlueMesaInflow.Unregulated!$AB$4:$AB$80</definedName>
    <definedName name="BMESA_IN_2015">BlueMesaInflow.Unregulated!$AC$4:$AC$80</definedName>
    <definedName name="BMESA_IN_2016">BlueMesaInflow.Unregulated!$AD$4:$AD$80</definedName>
    <definedName name="BMESA_IN_2017">BlueMesaInflow.Unregulated!$AE$4:$AE$80</definedName>
    <definedName name="BMESA_IN_2018">BlueMesaInflow.Unregulated!$AF$4:$AF$80</definedName>
    <definedName name="BMESA_IN_2019">BlueMesaInflow.Unregulated!$AG$4:$AG$80</definedName>
    <definedName name="BMESA_IN_2020">BlueMesaInflow.Unregulated!$AH$4:$AH$80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5yr.adj.espmvol" localSheetId="21">TempForecast!$A$4:$AE$64</definedName>
    <definedName name="CLSC2.espmvol.5yr.adj.espmvol_1" localSheetId="21">TempForecast!$A$4:$AE$64</definedName>
    <definedName name="CLSC2.espmvol.5yr.adj.espmvol_10" localSheetId="21">TempForecast!$A$4:$AE$64</definedName>
    <definedName name="CLSC2.espmvol.5yr.adj.espmvol_11" localSheetId="21">TempForecast!$A$4:$AE$64</definedName>
    <definedName name="CLSC2.espmvol.5yr.adj.espmvol_12" localSheetId="21">TempForecast!$A$4:$AE$64</definedName>
    <definedName name="CLSC2.espmvol.5yr.adj.espmvol_13" localSheetId="21">TempForecast!$A$4:$AE$64</definedName>
    <definedName name="CLSC2.espmvol.5yr.adj.espmvol_14" localSheetId="21">TempForecast!$A$4:$AE$64</definedName>
    <definedName name="CLSC2.espmvol.5yr.adj.espmvol_15" localSheetId="21">TempForecast!$A$4:$AE$64</definedName>
    <definedName name="CLSC2.espmvol.5yr.adj.espmvol_16" localSheetId="21">TempForecast!$A$4:$AE$64</definedName>
    <definedName name="CLSC2.espmvol.5yr.adj.espmvol_17" localSheetId="21">TempForecast!$A$4:$AE$64</definedName>
    <definedName name="CLSC2.espmvol.5yr.adj.espmvol_18" localSheetId="21">TempForecast!$A$4:$AE$64</definedName>
    <definedName name="CLSC2.espmvol.5yr.adj.espmvol_19" localSheetId="21">TempForecast!$A$4:$AE$64</definedName>
    <definedName name="CLSC2.espmvol.5yr.adj.espmvol_2" localSheetId="21">TempForecast!$A$4:$AE$64</definedName>
    <definedName name="CLSC2.espmvol.5yr.adj.espmvol_20" localSheetId="21">TempForecast!$A$4:$AE$64</definedName>
    <definedName name="CLSC2.espmvol.5yr.adj.espmvol_21" localSheetId="21">TempForecast!$A$4:$AE$64</definedName>
    <definedName name="CLSC2.espmvol.5yr.adj.espmvol_22" localSheetId="21">TempForecast!$A$4:$AE$64</definedName>
    <definedName name="CLSC2.espmvol.5yr.adj.espmvol_23" localSheetId="21">TempForecast!$A$4:$AE$64</definedName>
    <definedName name="CLSC2.espmvol.5yr.adj.espmvol_24" localSheetId="21">TempForecast!$A$4:$AE$64</definedName>
    <definedName name="CLSC2.espmvol.5yr.adj.espmvol_25" localSheetId="21">TempForecast!$A$4:$AE$64</definedName>
    <definedName name="CLSC2.espmvol.5yr.adj.espmvol_26" localSheetId="21">TempForecast!$A$4:$AE$64</definedName>
    <definedName name="CLSC2.espmvol.5yr.adj.espmvol_27" localSheetId="21">TempForecast!$A$4:$AE$64</definedName>
    <definedName name="CLSC2.espmvol.5yr.adj.espmvol_28" localSheetId="21">TempForecast!$A$4:$AE$64</definedName>
    <definedName name="CLSC2.espmvol.5yr.adj.espmvol_29" localSheetId="21">TempForecast!$A$4:$AE$64</definedName>
    <definedName name="CLSC2.espmvol.5yr.adj.espmvol_3" localSheetId="21">TempForecast!$A$4:$AE$64</definedName>
    <definedName name="CLSC2.espmvol.5yr.adj.espmvol_30" localSheetId="21">TempForecast!$A$4:$AE$64</definedName>
    <definedName name="CLSC2.espmvol.5yr.adj.espmvol_31" localSheetId="21">TempForecast!$A$4:$AE$64</definedName>
    <definedName name="CLSC2.espmvol.5yr.adj.espmvol_32" localSheetId="21">TempForecast!$A$4:$AE$64</definedName>
    <definedName name="CLSC2.espmvol.5yr.adj.espmvol_33" localSheetId="21">TempForecast!$A$4:$AE$64</definedName>
    <definedName name="CLSC2.espmvol.5yr.adj.espmvol_34" localSheetId="21">TempForecast!$A$4:$AE$64</definedName>
    <definedName name="CLSC2.espmvol.5yr.adj.espmvol_35" localSheetId="21">TempForecast!$A$4:$AE$64</definedName>
    <definedName name="CLSC2.espmvol.5yr.adj.espmvol_36" localSheetId="21">TempForecast!$A$4:$AE$64</definedName>
    <definedName name="CLSC2.espmvol.5yr.adj.espmvol_37" localSheetId="21">TempForecast!$A$4:$AE$64</definedName>
    <definedName name="CLSC2.espmvol.5yr.adj.espmvol_38" localSheetId="21">TempForecast!$A$4:$AE$64</definedName>
    <definedName name="CLSC2.espmvol.5yr.adj.espmvol_39" localSheetId="21">TempForecast!$A$4:$AE$64</definedName>
    <definedName name="CLSC2.espmvol.5yr.adj.espmvol_4" localSheetId="21">TempForecast!$A$4:$AE$64</definedName>
    <definedName name="CLSC2.espmvol.5yr.adj.espmvol_40" localSheetId="21">TempForecast!$A$4:$AE$64</definedName>
    <definedName name="CLSC2.espmvol.5yr.adj.espmvol_41" localSheetId="21">TempForecast!$A$4:$AE$64</definedName>
    <definedName name="CLSC2.espmvol.5yr.adj.espmvol_42" localSheetId="21">TempForecast!$A$4:$AE$64</definedName>
    <definedName name="CLSC2.espmvol.5yr.adj.espmvol_43" localSheetId="21">TempForecast!$A$4:$AE$64</definedName>
    <definedName name="CLSC2.espmvol.5yr.adj.espmvol_44" localSheetId="21">TempForecast!$A$4:$AE$64</definedName>
    <definedName name="CLSC2.espmvol.5yr.adj.espmvol_45" localSheetId="21">TempForecast!$A$4:$AE$64</definedName>
    <definedName name="CLSC2.espmvol.5yr.adj.espmvol_46" localSheetId="21">TempForecast!$A$4:$AE$64</definedName>
    <definedName name="CLSC2.espmvol.5yr.adj.espmvol_47" localSheetId="21">TempForecast!$A$4:$AE$64</definedName>
    <definedName name="CLSC2.espmvol.5yr.adj.espmvol_48" localSheetId="21">TempForecast!$A$4:$AE$64</definedName>
    <definedName name="CLSC2.espmvol.5yr.adj.espmvol_49" localSheetId="21">TempForecast!$A$4:$AE$64</definedName>
    <definedName name="CLSC2.espmvol.5yr.adj.espmvol_5" localSheetId="21">TempForecast!$A$4:$AE$64</definedName>
    <definedName name="CLSC2.espmvol.5yr.adj.espmvol_50" localSheetId="21">TempForecast!$A$4:$AE$64</definedName>
    <definedName name="CLSC2.espmvol.5yr.adj.espmvol_51" localSheetId="21">TempForecast!$A$4:$AE$64</definedName>
    <definedName name="CLSC2.espmvol.5yr.adj.espmvol_52" localSheetId="21">TempForecast!$A$4:$AE$64</definedName>
    <definedName name="CLSC2.espmvol.5yr.adj.espmvol_53" localSheetId="21">TempForecast!$A$4:$AE$64</definedName>
    <definedName name="CLSC2.espmvol.5yr.adj.espmvol_54" localSheetId="21">TempForecast!$A$4:$AE$64</definedName>
    <definedName name="CLSC2.espmvol.5yr.adj.espmvol_55" localSheetId="21">TempForecast!$A$4:$AE$64</definedName>
    <definedName name="CLSC2.espmvol.5yr.adj.espmvol_6" localSheetId="21">TempForecast!$A$4:$AE$64</definedName>
    <definedName name="CLSC2.espmvol.5yr.adj.espmvol_7" localSheetId="21">TempForecast!$A$4:$AE$64</definedName>
    <definedName name="CLSC2.espmvol.5yr.adj.espmvol_8" localSheetId="21">TempForecast!$A$4:$AE$64</definedName>
    <definedName name="CLSC2.espmvol.5yr.adj.espmvol_9" localSheetId="21">TempForecast!$A$4:$AE$64</definedName>
    <definedName name="CRYST_IN_1991">'CrystalInflow.Unregulated'!$E$4:$E$80</definedName>
    <definedName name="CRYST_IN_1992">'CrystalInflow.Unregulated'!$F$4:$F$80</definedName>
    <definedName name="CRYST_IN_1993">'CrystalInflow.Unregulated'!$G$4:$G$80</definedName>
    <definedName name="CRYST_IN_1994">'CrystalInflow.Unregulated'!$H$4:$H$80</definedName>
    <definedName name="CRYST_IN_1995">'CrystalInflow.Unregulated'!$I$4:$I$80</definedName>
    <definedName name="CRYST_IN_1996">'CrystalInflow.Unregulated'!$J$4:$J$80</definedName>
    <definedName name="CRYST_IN_1997">'CrystalInflow.Unregulated'!$K$4:$K$80</definedName>
    <definedName name="CRYST_IN_1998">'CrystalInflow.Unregulated'!$L$4:$L$80</definedName>
    <definedName name="CRYST_IN_1999">'CrystalInflow.Unregulated'!$M$4:$M$80</definedName>
    <definedName name="CRYST_IN_2000">'CrystalInflow.Unregulated'!$N$4:$N$80</definedName>
    <definedName name="CRYST_IN_2001">'CrystalInflow.Unregulated'!$O$4:$O$80</definedName>
    <definedName name="CRYST_IN_2002">'CrystalInflow.Unregulated'!$P$4:$P$80</definedName>
    <definedName name="CRYST_IN_2003">'CrystalInflow.Unregulated'!$Q$4:$Q$80</definedName>
    <definedName name="CRYST_IN_2004">'CrystalInflow.Unregulated'!$R$4:$R$80</definedName>
    <definedName name="CRYST_IN_2005">'CrystalInflow.Unregulated'!$S$4:$S$80</definedName>
    <definedName name="CRYST_IN_2006">'CrystalInflow.Unregulated'!$T$4:$T$80</definedName>
    <definedName name="CRYST_IN_2007">'CrystalInflow.Unregulated'!$U$4:$U$80</definedName>
    <definedName name="CRYST_IN_2008">'CrystalInflow.Unregulated'!$V$4:$V$80</definedName>
    <definedName name="CRYST_IN_2009">'CrystalInflow.Unregulated'!$W$4:$W$80</definedName>
    <definedName name="CRYST_IN_2010">'CrystalInflow.Unregulated'!$X$4:$X$80</definedName>
    <definedName name="CRYST_IN_2011">'CrystalInflow.Unregulated'!$Y$4:$Y$80</definedName>
    <definedName name="CRYST_IN_2012">'CrystalInflow.Unregulated'!$Z$4:$Z$80</definedName>
    <definedName name="CRYST_IN_2013">'CrystalInflow.Unregulated'!$AA$4:$AA$80</definedName>
    <definedName name="CRYST_IN_2014">'CrystalInflow.Unregulated'!$AB$4:$AB$80</definedName>
    <definedName name="CRYST_IN_2015">'CrystalInflow.Unregulated'!$AC$4:$AC$80</definedName>
    <definedName name="CRYST_IN_2016">'CrystalInflow.Unregulated'!$AD$4:$AD$80</definedName>
    <definedName name="CRYST_IN_2017">'CrystalInflow.Unregulated'!$AE$4:$AE$80</definedName>
    <definedName name="CRYST_IN_2018">'CrystalInflow.Unregulated'!$AF$4:$AF$80</definedName>
    <definedName name="CRYST_IN_2019">'CrystalInflow.Unregulated'!$AG$4:$AG$80</definedName>
    <definedName name="CRYST_IN_2020">'CrystalInflow.Unregulated'!$AH$4:$AH$80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5yr.adj.espmvol" localSheetId="21">TempForecast!$A$4:$AE$64</definedName>
    <definedName name="DRGC2.espmvol.5yr.adj.espmvol_1" localSheetId="21">TempForecast!$A$4:$AE$64</definedName>
    <definedName name="DRGC2.espmvol.5yr.adj.espmvol_10" localSheetId="21">TempForecast!$A$4:$AE$64</definedName>
    <definedName name="DRGC2.espmvol.5yr.adj.espmvol_11" localSheetId="21">TempForecast!$A$4:$AE$64</definedName>
    <definedName name="DRGC2.espmvol.5yr.adj.espmvol_12" localSheetId="21">TempForecast!$A$4:$AE$64</definedName>
    <definedName name="DRGC2.espmvol.5yr.adj.espmvol_13" localSheetId="21">TempForecast!$A$4:$AE$64</definedName>
    <definedName name="DRGC2.espmvol.5yr.adj.espmvol_14" localSheetId="21">TempForecast!$A$4:$AE$64</definedName>
    <definedName name="DRGC2.espmvol.5yr.adj.espmvol_15" localSheetId="21">TempForecast!$A$4:$AE$64</definedName>
    <definedName name="DRGC2.espmvol.5yr.adj.espmvol_16" localSheetId="21">TempForecast!$A$4:$AE$64</definedName>
    <definedName name="DRGC2.espmvol.5yr.adj.espmvol_17" localSheetId="21">TempForecast!$A$4:$AE$64</definedName>
    <definedName name="DRGC2.espmvol.5yr.adj.espmvol_18" localSheetId="21">TempForecast!$A$4:$AE$64</definedName>
    <definedName name="DRGC2.espmvol.5yr.adj.espmvol_19" localSheetId="21">TempForecast!$A$4:$AE$64</definedName>
    <definedName name="DRGC2.espmvol.5yr.adj.espmvol_2" localSheetId="21">TempForecast!$A$4:$AE$64</definedName>
    <definedName name="DRGC2.espmvol.5yr.adj.espmvol_20" localSheetId="21">TempForecast!$A$4:$AE$64</definedName>
    <definedName name="DRGC2.espmvol.5yr.adj.espmvol_21" localSheetId="21">TempForecast!$A$4:$AE$64</definedName>
    <definedName name="DRGC2.espmvol.5yr.adj.espmvol_22" localSheetId="21">TempForecast!$A$4:$AE$64</definedName>
    <definedName name="DRGC2.espmvol.5yr.adj.espmvol_23" localSheetId="21">TempForecast!$A$4:$AE$64</definedName>
    <definedName name="DRGC2.espmvol.5yr.adj.espmvol_24" localSheetId="21">TempForecast!$A$4:$AE$64</definedName>
    <definedName name="DRGC2.espmvol.5yr.adj.espmvol_25" localSheetId="21">TempForecast!$A$4:$AE$64</definedName>
    <definedName name="DRGC2.espmvol.5yr.adj.espmvol_26" localSheetId="21">TempForecast!$A$4:$AE$64</definedName>
    <definedName name="DRGC2.espmvol.5yr.adj.espmvol_27" localSheetId="21">TempForecast!$A$4:$AE$64</definedName>
    <definedName name="DRGC2.espmvol.5yr.adj.espmvol_28" localSheetId="21">TempForecast!$A$4:$AE$64</definedName>
    <definedName name="DRGC2.espmvol.5yr.adj.espmvol_29" localSheetId="21">TempForecast!$A$4:$AE$64</definedName>
    <definedName name="DRGC2.espmvol.5yr.adj.espmvol_3" localSheetId="21">TempForecast!$A$4:$AE$64</definedName>
    <definedName name="DRGC2.espmvol.5yr.adj.espmvol_30" localSheetId="21">TempForecast!$A$4:$AE$64</definedName>
    <definedName name="DRGC2.espmvol.5yr.adj.espmvol_31" localSheetId="21">TempForecast!$A$4:$AE$64</definedName>
    <definedName name="DRGC2.espmvol.5yr.adj.espmvol_32" localSheetId="21">TempForecast!$A$4:$AE$64</definedName>
    <definedName name="DRGC2.espmvol.5yr.adj.espmvol_33" localSheetId="21">TempForecast!$A$4:$AE$64</definedName>
    <definedName name="DRGC2.espmvol.5yr.adj.espmvol_34" localSheetId="21">TempForecast!$A$4:$AE$64</definedName>
    <definedName name="DRGC2.espmvol.5yr.adj.espmvol_35" localSheetId="21">TempForecast!$A$4:$AE$64</definedName>
    <definedName name="DRGC2.espmvol.5yr.adj.espmvol_36" localSheetId="21">TempForecast!$A$4:$AE$64</definedName>
    <definedName name="DRGC2.espmvol.5yr.adj.espmvol_37" localSheetId="21">TempForecast!$A$4:$AE$64</definedName>
    <definedName name="DRGC2.espmvol.5yr.adj.espmvol_38" localSheetId="21">TempForecast!$A$4:$AE$64</definedName>
    <definedName name="DRGC2.espmvol.5yr.adj.espmvol_39" localSheetId="21">TempForecast!$A$4:$AE$64</definedName>
    <definedName name="DRGC2.espmvol.5yr.adj.espmvol_4" localSheetId="21">TempForecast!$A$4:$AE$64</definedName>
    <definedName name="DRGC2.espmvol.5yr.adj.espmvol_40" localSheetId="21">TempForecast!$A$4:$AE$64</definedName>
    <definedName name="DRGC2.espmvol.5yr.adj.espmvol_41" localSheetId="21">TempForecast!$A$4:$AE$64</definedName>
    <definedName name="DRGC2.espmvol.5yr.adj.espmvol_42" localSheetId="21">TempForecast!$A$4:$AE$64</definedName>
    <definedName name="DRGC2.espmvol.5yr.adj.espmvol_43" localSheetId="21">TempForecast!$A$4:$AE$64</definedName>
    <definedName name="DRGC2.espmvol.5yr.adj.espmvol_44" localSheetId="21">TempForecast!$A$4:$AE$64</definedName>
    <definedName name="DRGC2.espmvol.5yr.adj.espmvol_45" localSheetId="21">TempForecast!$A$4:$AE$64</definedName>
    <definedName name="DRGC2.espmvol.5yr.adj.espmvol_46" localSheetId="21">TempForecast!$A$4:$AE$64</definedName>
    <definedName name="DRGC2.espmvol.5yr.adj.espmvol_47" localSheetId="21">TempForecast!$A$4:$AE$64</definedName>
    <definedName name="DRGC2.espmvol.5yr.adj.espmvol_48" localSheetId="21">TempForecast!$A$4:$AE$64</definedName>
    <definedName name="DRGC2.espmvol.5yr.adj.espmvol_49" localSheetId="21">TempForecast!$A$4:$AE$64</definedName>
    <definedName name="DRGC2.espmvol.5yr.adj.espmvol_5" localSheetId="21">TempForecast!$A$4:$AE$64</definedName>
    <definedName name="DRGC2.espmvol.5yr.adj.espmvol_50" localSheetId="21">TempForecast!$A$4:$AE$64</definedName>
    <definedName name="DRGC2.espmvol.5yr.adj.espmvol_51" localSheetId="21">TempForecast!$A$4:$AE$64</definedName>
    <definedName name="DRGC2.espmvol.5yr.adj.espmvol_52" localSheetId="21">TempForecast!$A$4:$AE$64</definedName>
    <definedName name="DRGC2.espmvol.5yr.adj.espmvol_53" localSheetId="21">TempForecast!$A$4:$AE$64</definedName>
    <definedName name="DRGC2.espmvol.5yr.adj.espmvol_54" localSheetId="21">TempForecast!$A$4:$AE$64</definedName>
    <definedName name="DRGC2.espmvol.5yr.adj.espmvol_55" localSheetId="21">TempForecast!$A$4:$AE$64</definedName>
    <definedName name="DRGC2.espmvol.5yr.adj.espmvol_6" localSheetId="21">TempForecast!$A$4:$AE$64</definedName>
    <definedName name="DRGC2.espmvol.5yr.adj.espmvol_7" localSheetId="21">TempForecast!$A$4:$AE$64</definedName>
    <definedName name="DRGC2.espmvol.5yr.adj.espmvol_8" localSheetId="21">TempForecast!$A$4:$AE$64</definedName>
    <definedName name="DRGC2.espmvol.5yr.adj.espmvol_9" localSheetId="21">TempForecast!$A$4:$AE$64</definedName>
    <definedName name="Duration">RunInformation!$L$3:$L$52</definedName>
    <definedName name="DvsToPkr_1991">DvsToPkr!$B$4:$B$15</definedName>
    <definedName name="DvsToPkr_1992">DvsToPkr!$C$4:$C$15</definedName>
    <definedName name="DvsToPkr_1993">DvsToPkr!$D$4:$D$15</definedName>
    <definedName name="DvsToPkr_1994">DvsToPkr!$E$4:$E$15</definedName>
    <definedName name="DvsToPkr_1995">DvsToPkr!$F$4:$F$15</definedName>
    <definedName name="DvsToPkr_1996">DvsToPkr!$G$4:$G$15</definedName>
    <definedName name="DvsToPkr_1997">DvsToPkr!$H$4:$H$15</definedName>
    <definedName name="DvsToPkr_1998">DvsToPkr!$I$4:$I$15</definedName>
    <definedName name="DvsToPkr_1999">DvsToPkr!$J$4:$J$15</definedName>
    <definedName name="DvsToPkr_2000">DvsToPkr!$K$4:$K$15</definedName>
    <definedName name="DvsToPkr_2001">DvsToPkr!$L$4:$L$15</definedName>
    <definedName name="DvsToPkr_2002">DvsToPkr!$M$4:$M$15</definedName>
    <definedName name="DvsToPkr_2003">DvsToPkr!$N$4:$N$15</definedName>
    <definedName name="DvsToPkr_2004">DvsToPkr!$O$4:$O$15</definedName>
    <definedName name="DvsToPkr_2005">DvsToPkr!$P$4:$P$15</definedName>
    <definedName name="DvsToPkr_2006">DvsToPkr!$Q$4:$Q$15</definedName>
    <definedName name="DvsToPkr_2007">DvsToPkr!$R$4:$R$15</definedName>
    <definedName name="DvsToPkr_2008">DvsToPkr!$S$4:$S$15</definedName>
    <definedName name="DvsToPkr_2009">DvsToPkr!$T$4:$T$15</definedName>
    <definedName name="DvsToPkr_2010">DvsToPkr!$U$4:$U$15</definedName>
    <definedName name="DvsToPkr_2011">DvsToPkr!$V$4:$V$15</definedName>
    <definedName name="DvsToPkr_2012">DvsToPkr!$W$4:$W$15</definedName>
    <definedName name="DvsToPkr_2013">DvsToPkr!$X$4:$X$15</definedName>
    <definedName name="DvsToPkr_2014">DvsToPkr!$Y$4:$Y$15</definedName>
    <definedName name="DvsToPkr_2015">DvsToPkr!$Z$4:$Z$15</definedName>
    <definedName name="DvsToPkr_2016">DvsToPkr!$AA$4:$AA$15</definedName>
    <definedName name="DvsToPkr_2017">DvsToPkr!$AB$4:$AB$15</definedName>
    <definedName name="DvsToPkr_2018">DvsToPkr!$AC$4:$AC$15</definedName>
    <definedName name="DvsToPkr_2019">DvsToPkr!$AD$4:$AD$15</definedName>
    <definedName name="DvsToPkr_2020">DvsToPkr!$AE$4:$AE$15</definedName>
    <definedName name="DvsToPkr_2021">DvsToPkr!$AF$4:$AF$15</definedName>
    <definedName name="DvsToPkr_2022">DvsToPkr!$AG$4:$AG$15</definedName>
    <definedName name="DvsToPkr_2023">DvsToPkr!$AH$4:$AH$15</definedName>
    <definedName name="DvsToPkr_2024">DvsToPkr!$AI$4:$AI$15</definedName>
    <definedName name="DvsToPkr_2025">DvsToPkr!$AJ$4:$AJ$15</definedName>
    <definedName name="DvsToPkr_2026">DvsToPkr!$AK$4:$AK$15</definedName>
    <definedName name="DvsToPkr_In_1991">GainsAboveParker!$E$4:$E$71</definedName>
    <definedName name="DvsToPkr_In_1992">GainsAboveParker!$F$4:$F$71</definedName>
    <definedName name="DvsToPkr_In_1993">GainsAboveParker!$G$4:$G$71</definedName>
    <definedName name="DvsToPkr_In_1994">GainsAboveParker!$H$4:$H$71</definedName>
    <definedName name="DvsToPkr_In_1995">GainsAboveParker!$I$4:$I$71</definedName>
    <definedName name="DvsToPkr_In_1996">GainsAboveParker!$J$4:$J$71</definedName>
    <definedName name="DvsToPkr_In_1997">GainsAboveParker!$K$4:$K$71</definedName>
    <definedName name="DvsToPkr_In_1998">GainsAboveParker!$L$4:$L$71</definedName>
    <definedName name="DvsToPkr_In_1999">GainsAboveParker!$M$4:$M$71</definedName>
    <definedName name="DvsToPkr_In_2000">GainsAboveParker!$N$4:$N$71</definedName>
    <definedName name="DvsToPkr_In_2001">GainsAboveParker!$O$4:$O$71</definedName>
    <definedName name="DvsToPkr_In_2002">GainsAboveParker!$P$4:$P$71</definedName>
    <definedName name="DvsToPkr_In_2003">GainsAboveParker!$Q$4:$Q$71</definedName>
    <definedName name="DvsToPkr_In_2004">GainsAboveParker!$R$4:$R$71</definedName>
    <definedName name="DvsToPkr_In_2005">GainsAboveParker!$S$4:$S$71</definedName>
    <definedName name="DvsToPkr_In_2006">GainsAboveParker!$T$4:$T$71</definedName>
    <definedName name="DvsToPkr_In_2007">GainsAboveParker!$U$4:$U$71</definedName>
    <definedName name="DvsToPkr_In_2008">GainsAboveParker!$V$4:$V$71</definedName>
    <definedName name="DvsToPkr_In_2009">GainsAboveParker!$W$4:$W$71</definedName>
    <definedName name="DvsToPkr_In_2010">GainsAboveParker!$X$4:$X$71</definedName>
    <definedName name="DvsToPkr_In_2011">GainsAboveParker!$Y$4:$Y$71</definedName>
    <definedName name="DvsToPkr_In_2012">GainsAboveParker!$Z$4:$Z$71</definedName>
    <definedName name="DvsToPkr_In_2013">GainsAboveParker!$AA$4:$AA$71</definedName>
    <definedName name="DvsToPkr_In_2014">GainsAboveParker!$AB$4:$AB$71</definedName>
    <definedName name="DvsToPkr_In_2015">GainsAboveParker!$AC$4:$AC$71</definedName>
    <definedName name="DvsToPkr_In_2016">GainsAboveParker!$AD$4:$AD$71</definedName>
    <definedName name="DvsToPkr_In_2017">GainsAboveParker!$AE$4:AD$71</definedName>
    <definedName name="DvsToPkr_In_2018">GainsAboveParker!$AF$4:$AF$71</definedName>
    <definedName name="DvsToPkr_In_2019">GainsAboveParker!$AG$4:$AG$71</definedName>
    <definedName name="DvsToPkr_In_202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91">FlamingGorgeInflow.Unregulated!$E$4:$E$80</definedName>
    <definedName name="FGORG_IN_1992">FlamingGorgeInflow.Unregulated!$F$4:$F$80</definedName>
    <definedName name="FGORG_IN_1993">FlamingGorgeInflow.Unregulated!$G$4:$G$80</definedName>
    <definedName name="FGORG_IN_1994">FlamingGorgeInflow.Unregulated!$H$4:$H$80</definedName>
    <definedName name="FGORG_IN_1995">FlamingGorgeInflow.Unregulated!$I$4:$I$80</definedName>
    <definedName name="FGORG_IN_1996">FlamingGorgeInflow.Unregulated!$J$4:$J$80</definedName>
    <definedName name="FGORG_IN_1997">FlamingGorgeInflow.Unregulated!$K$4:$K$80</definedName>
    <definedName name="FGORG_IN_1998">FlamingGorgeInflow.Unregulated!$L$4:$L$80</definedName>
    <definedName name="FGORG_IN_1999">FlamingGorgeInflow.Unregulated!$M$4:$M$80</definedName>
    <definedName name="FGORG_IN_2000">FlamingGorgeInflow.Unregulated!$N$4:$N$80</definedName>
    <definedName name="FGORG_IN_2001">FlamingGorgeInflow.Unregulated!$O$4:$O$80</definedName>
    <definedName name="FGORG_IN_2002">FlamingGorgeInflow.Unregulated!$P$4:$P$80</definedName>
    <definedName name="FGORG_IN_2003">FlamingGorgeInflow.Unregulated!$Q$4:$Q$80</definedName>
    <definedName name="FGORG_IN_2004">FlamingGorgeInflow.Unregulated!$R$4:$R$80</definedName>
    <definedName name="FGORG_IN_2005">FlamingGorgeInflow.Unregulated!$S$4:$S$80</definedName>
    <definedName name="FGORG_IN_2006">FlamingGorgeInflow.Unregulated!$T$4:$T$80</definedName>
    <definedName name="FGORG_IN_2007">FlamingGorgeInflow.Unregulated!$U$4:$U$80</definedName>
    <definedName name="FGORG_IN_2008">FlamingGorgeInflow.Unregulated!$V$4:$V$80</definedName>
    <definedName name="FGORG_IN_2009">FlamingGorgeInflow.Unregulated!$W$4:$W$80</definedName>
    <definedName name="FGORG_IN_2010">FlamingGorgeInflow.Unregulated!$X$4:$X$80</definedName>
    <definedName name="FGORG_IN_2011">FlamingGorgeInflow.Unregulated!$Y$4:$Y$80</definedName>
    <definedName name="FGORG_IN_2012">FlamingGorgeInflow.Unregulated!$Z$4:$Z$80</definedName>
    <definedName name="FGORG_IN_2013">FlamingGorgeInflow.Unregulated!$AA$4:$AA$80</definedName>
    <definedName name="FGORG_IN_2014">FlamingGorgeInflow.Unregulated!$AB$4:$AB$80</definedName>
    <definedName name="FGORG_IN_2015">FlamingGorgeInflow.Unregulated!$AC$4:$AC$80</definedName>
    <definedName name="FGORG_IN_2016">FlamingGorgeInflow.Unregulated!$AD$4:$AD$80</definedName>
    <definedName name="FGORG_IN_2017">FlamingGorgeInflow.Unregulated!$AE$4:$AE$80</definedName>
    <definedName name="FGORG_IN_2018">FlamingGorgeInflow.Unregulated!$AF$4:$AF$80</definedName>
    <definedName name="FGORG_IN_2019">FlamingGorgeInflow.Unregulated!$AG$4:$AG$80</definedName>
    <definedName name="FGORG_IN_2020">FlamingGorgeInflow.Unregulated!$AH$4:$AH$80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91">Fontenelle.Inflow!$E$4:$E$80</definedName>
    <definedName name="FONTE_IN_1992">Fontenelle.Inflow!$F$4:$F$80</definedName>
    <definedName name="FONTE_IN_1993">Fontenelle.Inflow!$G$4:$G$80</definedName>
    <definedName name="FONTE_IN_1994">Fontenelle.Inflow!$H$4:$H$80</definedName>
    <definedName name="FONTE_IN_1995">Fontenelle.Inflow!$I$4:$I$80</definedName>
    <definedName name="FONTE_IN_1996">Fontenelle.Inflow!$J$4:$J$80</definedName>
    <definedName name="FONTE_IN_1997">Fontenelle.Inflow!$K$4:$K$80</definedName>
    <definedName name="FONTE_IN_1998">Fontenelle.Inflow!$L$4:$L$80</definedName>
    <definedName name="FONTE_IN_1999">Fontenelle.Inflow!$M$4:$M$80</definedName>
    <definedName name="FONTE_IN_2000">Fontenelle.Inflow!$N$4:$N$80</definedName>
    <definedName name="FONTE_IN_2001">Fontenelle.Inflow!$O$4:$O$80</definedName>
    <definedName name="FONTE_IN_2002">Fontenelle.Inflow!$P$4:$P$80</definedName>
    <definedName name="FONTE_IN_2003">Fontenelle.Inflow!$Q$4:$Q$80</definedName>
    <definedName name="FONTE_IN_2004">Fontenelle.Inflow!$R$4:$R$80</definedName>
    <definedName name="FONTE_IN_2005">Fontenelle.Inflow!$S$4:$S$80</definedName>
    <definedName name="FONTE_IN_2006">Fontenelle.Inflow!$T$4:$T$80</definedName>
    <definedName name="FONTE_IN_2007">Fontenelle.Inflow!$U$4:$U$80</definedName>
    <definedName name="FONTE_IN_2008">Fontenelle.Inflow!$V$4:$V$80</definedName>
    <definedName name="FONTE_IN_2009">Fontenelle.Inflow!$W$4:$W$80</definedName>
    <definedName name="FONTE_IN_2010">Fontenelle.Inflow!$X$4:$X$80</definedName>
    <definedName name="FONTE_IN_2011">Fontenelle.Inflow!$Y$4:$YI$80</definedName>
    <definedName name="FONTE_IN_2012">Fontenelle.Inflow!$Z$4:$Z$80</definedName>
    <definedName name="FONTE_IN_2013">Fontenelle.Inflow!$AA$4:$AA$80</definedName>
    <definedName name="FONTE_IN_2014">Fontenelle.Inflow!$AB$4:$AB$80</definedName>
    <definedName name="FONTE_IN_2015">Fontenelle.Inflow!$AC$4:$AC$80</definedName>
    <definedName name="FONTE_IN_2016">Fontenelle.Inflow!$AD$4:$AD$80</definedName>
    <definedName name="FONTE_IN_2017">Fontenelle.Inflow!$AE$4:$AE$80</definedName>
    <definedName name="FONTE_IN_2018">Fontenelle.Inflow!$AF$4:$AF$80</definedName>
    <definedName name="FONTE_IN_2019">Fontenelle.Inflow!$AG$4:$AG$80</definedName>
    <definedName name="FONTE_IN_2020">Fontenelle.Inflow!$AH$4:$AH$80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91">PowelltoMeadGainsAH!$B$4:$B$15</definedName>
    <definedName name="GainsAboveHoover1992">PowelltoMeadGainsAH!$C$4:$C$15</definedName>
    <definedName name="GainsAboveHoover1993">PowelltoMeadGainsAH!$D$4:$D$15</definedName>
    <definedName name="GainsAboveHoover1994">PowelltoMeadGainsAH!$E$4:$E$15</definedName>
    <definedName name="GainsAboveHoover1995">PowelltoMeadGainsAH!$F$4:$F$15</definedName>
    <definedName name="GainsAboveHoover1996">PowelltoMeadGainsAH!$G$4:$G$15</definedName>
    <definedName name="GainsAboveHoover1997">PowelltoMeadGainsAH!$H$4:$H$15</definedName>
    <definedName name="GainsAboveHoover1998">PowelltoMeadGainsAH!$I$4:$I$15</definedName>
    <definedName name="GainsAboveHoover1999">PowelltoMeadGainsAH!$J$4:$J$15</definedName>
    <definedName name="GainsAboveHoover2000">PowelltoMeadGainsAH!$K$4:$K$15</definedName>
    <definedName name="GainsAboveHoover2001">PowelltoMeadGainsAH!$L$4:$L$15</definedName>
    <definedName name="GainsAboveHoover2002">PowelltoMeadGainsAH!$M$4:$M$15</definedName>
    <definedName name="GainsAboveHoover2003">PowelltoMeadGainsAH!$N$4:$N$15</definedName>
    <definedName name="GainsAboveHoover2004">PowelltoMeadGainsAH!$O$4:$O$15</definedName>
    <definedName name="GainsAboveHoover2005">PowelltoMeadGainsAH!$P$4:$P$15</definedName>
    <definedName name="GainsAboveHoover2006">PowelltoMeadGainsAH!$Q$4:$Q$15</definedName>
    <definedName name="GainsAboveHoover2007">PowelltoMeadGainsAH!$R$4:$R$15</definedName>
    <definedName name="GainsAboveHoover2008">PowelltoMeadGainsAH!$S$4:$S$15</definedName>
    <definedName name="GainsAboveHoover2009">PowelltoMeadGainsAH!$T$4:$T$15</definedName>
    <definedName name="GainsAboveHoover2010">PowelltoMeadGainsAH!$U$4:$U$15</definedName>
    <definedName name="GainsAboveHoover2011">PowelltoMeadGainsAH!$V$4:$V$15</definedName>
    <definedName name="GainsAboveHoover2012">PowelltoMeadGainsAH!$W$4:$W$15</definedName>
    <definedName name="GainsAboveHoover2013">PowelltoMeadGainsAH!$X$4:$X$15</definedName>
    <definedName name="GainsAboveHoover2014">PowelltoMeadGainsAH!$Y$4:$Y$15</definedName>
    <definedName name="GainsAboveHoover2015">PowelltoMeadGainsAH!$Z$4:$Z$15</definedName>
    <definedName name="GainsAboveHoover2016">PowelltoMeadGainsAH!$AA$4:$AA$15</definedName>
    <definedName name="GainsAboveHoover2017">PowelltoMeadGainsAH!$AB$4:$AB$15</definedName>
    <definedName name="GainsAboveHoover2018">PowelltoMeadGainsAH!$AC$4:$AC$15</definedName>
    <definedName name="GainsAboveHoover2019">PowelltoMeadGainsAH!$AD$4:$AD$15</definedName>
    <definedName name="GainsAboveHoover2020">PowelltoMeadGainsAH!$AE$4:$AE$15</definedName>
    <definedName name="GainsAboveHoover2021">PowelltoMeadGainsAH!$AF$4:$AF$15</definedName>
    <definedName name="GainsAboveHoover2022">PowelltoMeadGainsAH!$AG$4:$AG$15</definedName>
    <definedName name="GainsAboveHoover2023">PowelltoMeadGainsAH!$AH$4:$AH$15</definedName>
    <definedName name="GainsAboveHoover2024">PowelltoMeadGainsAH!$AI$4:$AI$15</definedName>
    <definedName name="GainsAboveHoover2025">PowelltoMeadGainsAH!$AJ$4:$AJ$15</definedName>
    <definedName name="GainsAboveHoover2026">PowelltoMeadGainsAH!$AK$4:$AK$15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5yr.adj.espmvol" localSheetId="21">TempForecast!$A$4:$AE$64</definedName>
    <definedName name="GBRW4.espmvol.5yr.adj.espmvol_1" localSheetId="21">TempForecast!$A$4:$AE$64</definedName>
    <definedName name="GBRW4.espmvol.5yr.adj.espmvol_10" localSheetId="21">TempForecast!$A$4:$AE$64</definedName>
    <definedName name="GBRW4.espmvol.5yr.adj.espmvol_11" localSheetId="21">TempForecast!$A$4:$AE$64</definedName>
    <definedName name="GBRW4.espmvol.5yr.adj.espmvol_12" localSheetId="21">TempForecast!$A$4:$AE$64</definedName>
    <definedName name="GBRW4.espmvol.5yr.adj.espmvol_13" localSheetId="21">TempForecast!$A$4:$AE$64</definedName>
    <definedName name="GBRW4.espmvol.5yr.adj.espmvol_14" localSheetId="21">TempForecast!$A$4:$AE$64</definedName>
    <definedName name="GBRW4.espmvol.5yr.adj.espmvol_15" localSheetId="21">TempForecast!$A$4:$AE$64</definedName>
    <definedName name="GBRW4.espmvol.5yr.adj.espmvol_16" localSheetId="21">TempForecast!$A$4:$AE$64</definedName>
    <definedName name="GBRW4.espmvol.5yr.adj.espmvol_17" localSheetId="21">TempForecast!$A$4:$AE$64</definedName>
    <definedName name="GBRW4.espmvol.5yr.adj.espmvol_18" localSheetId="21">TempForecast!$A$4:$AE$64</definedName>
    <definedName name="GBRW4.espmvol.5yr.adj.espmvol_19" localSheetId="21">TempForecast!$A$4:$AE$64</definedName>
    <definedName name="GBRW4.espmvol.5yr.adj.espmvol_2" localSheetId="21">TempForecast!$A$4:$AE$64</definedName>
    <definedName name="GBRW4.espmvol.5yr.adj.espmvol_20" localSheetId="21">TempForecast!$A$4:$AE$64</definedName>
    <definedName name="GBRW4.espmvol.5yr.adj.espmvol_21" localSheetId="21">TempForecast!$A$4:$AE$64</definedName>
    <definedName name="GBRW4.espmvol.5yr.adj.espmvol_22" localSheetId="21">TempForecast!$A$4:$AE$64</definedName>
    <definedName name="GBRW4.espmvol.5yr.adj.espmvol_23" localSheetId="21">TempForecast!$A$4:$AE$64</definedName>
    <definedName name="GBRW4.espmvol.5yr.adj.espmvol_24" localSheetId="21">TempForecast!$A$4:$AE$64</definedName>
    <definedName name="GBRW4.espmvol.5yr.adj.espmvol_25" localSheetId="21">TempForecast!$A$4:$AE$64</definedName>
    <definedName name="GBRW4.espmvol.5yr.adj.espmvol_26" localSheetId="21">TempForecast!$A$4:$AE$64</definedName>
    <definedName name="GBRW4.espmvol.5yr.adj.espmvol_27" localSheetId="21">TempForecast!$A$4:$AE$64</definedName>
    <definedName name="GBRW4.espmvol.5yr.adj.espmvol_28" localSheetId="21">TempForecast!$A$4:$AE$64</definedName>
    <definedName name="GBRW4.espmvol.5yr.adj.espmvol_29" localSheetId="21">TempForecast!$A$4:$AE$64</definedName>
    <definedName name="GBRW4.espmvol.5yr.adj.espmvol_3" localSheetId="21">TempForecast!$A$4:$AE$64</definedName>
    <definedName name="GBRW4.espmvol.5yr.adj.espmvol_30" localSheetId="21">TempForecast!$A$4:$AE$64</definedName>
    <definedName name="GBRW4.espmvol.5yr.adj.espmvol_31" localSheetId="21">TempForecast!$A$4:$AE$64</definedName>
    <definedName name="GBRW4.espmvol.5yr.adj.espmvol_32" localSheetId="21">TempForecast!$A$4:$AE$64</definedName>
    <definedName name="GBRW4.espmvol.5yr.adj.espmvol_33" localSheetId="21">TempForecast!$A$4:$AE$64</definedName>
    <definedName name="GBRW4.espmvol.5yr.adj.espmvol_34" localSheetId="21">TempForecast!$A$4:$AE$64</definedName>
    <definedName name="GBRW4.espmvol.5yr.adj.espmvol_35" localSheetId="21">TempForecast!$A$4:$AE$64</definedName>
    <definedName name="GBRW4.espmvol.5yr.adj.espmvol_36" localSheetId="21">TempForecast!$A$4:$AE$64</definedName>
    <definedName name="GBRW4.espmvol.5yr.adj.espmvol_37" localSheetId="21">TempForecast!$A$4:$AE$64</definedName>
    <definedName name="GBRW4.espmvol.5yr.adj.espmvol_38" localSheetId="21">TempForecast!$A$4:$AE$64</definedName>
    <definedName name="GBRW4.espmvol.5yr.adj.espmvol_39" localSheetId="21">TempForecast!$A$4:$AE$64</definedName>
    <definedName name="GBRW4.espmvol.5yr.adj.espmvol_4" localSheetId="21">TempForecast!$A$4:$AE$64</definedName>
    <definedName name="GBRW4.espmvol.5yr.adj.espmvol_40" localSheetId="21">TempForecast!$A$4:$AE$64</definedName>
    <definedName name="GBRW4.espmvol.5yr.adj.espmvol_41" localSheetId="21">TempForecast!$A$4:$AE$64</definedName>
    <definedName name="GBRW4.espmvol.5yr.adj.espmvol_42" localSheetId="21">TempForecast!$A$4:$AE$64</definedName>
    <definedName name="GBRW4.espmvol.5yr.adj.espmvol_43" localSheetId="21">TempForecast!$A$4:$AE$64</definedName>
    <definedName name="GBRW4.espmvol.5yr.adj.espmvol_44" localSheetId="21">TempForecast!$A$4:$AE$64</definedName>
    <definedName name="GBRW4.espmvol.5yr.adj.espmvol_45" localSheetId="21">TempForecast!$A$4:$AE$64</definedName>
    <definedName name="GBRW4.espmvol.5yr.adj.espmvol_46" localSheetId="21">TempForecast!$A$4:$AE$64</definedName>
    <definedName name="GBRW4.espmvol.5yr.adj.espmvol_47" localSheetId="21">TempForecast!$A$4:$AE$64</definedName>
    <definedName name="GBRW4.espmvol.5yr.adj.espmvol_48" localSheetId="21">TempForecast!$A$4:$AE$64</definedName>
    <definedName name="GBRW4.espmvol.5yr.adj.espmvol_49" localSheetId="21">TempForecast!$A$4:$AE$64</definedName>
    <definedName name="GBRW4.espmvol.5yr.adj.espmvol_5" localSheetId="21">TempForecast!$A$4:$AE$64</definedName>
    <definedName name="GBRW4.espmvol.5yr.adj.espmvol_50" localSheetId="21">TempForecast!$A$4:$AE$64</definedName>
    <definedName name="GBRW4.espmvol.5yr.adj.espmvol_51" localSheetId="21">TempForecast!$A$4:$AE$64</definedName>
    <definedName name="GBRW4.espmvol.5yr.adj.espmvol_52" localSheetId="21">TempForecast!$A$4:$AE$64</definedName>
    <definedName name="GBRW4.espmvol.5yr.adj.espmvol_53" localSheetId="21">TempForecast!$A$4:$AE$64</definedName>
    <definedName name="GBRW4.espmvol.5yr.adj.espmvol_54" localSheetId="21">TempForecast!$A$4:$AE$64</definedName>
    <definedName name="GBRW4.espmvol.5yr.adj.espmvol_55" localSheetId="21">TempForecast!$A$4:$AE$64</definedName>
    <definedName name="GBRW4.espmvol.5yr.adj.espmvol_6" localSheetId="21">TempForecast!$A$4:$AE$64</definedName>
    <definedName name="GBRW4.espmvol.5yr.adj.espmvol_7" localSheetId="21">TempForecast!$A$4:$AE$64</definedName>
    <definedName name="GBRW4.espmvol.5yr.adj.espmvol_8" localSheetId="21">TempForecast!$A$4:$AE$64</definedName>
    <definedName name="GBRW4.espmvol.5yr.adj.espmvol_9" localSheetId="21">TempForecast!$A$4:$AE$64</definedName>
    <definedName name="GJNC2LOC.espmvol.5yr.adj.espmvol" localSheetId="21">TempForecast!$A$4:$AE$64</definedName>
    <definedName name="GJNC2LOC.espmvol.5yr.adj.espmvol_1" localSheetId="21">TempForecast!$A$4:$AE$64</definedName>
    <definedName name="GJNC2LOC.espmvol.5yr.adj.espmvol_10" localSheetId="21">TempForecast!$A$4:$AE$64</definedName>
    <definedName name="GJNC2LOC.espmvol.5yr.adj.espmvol_11" localSheetId="21">TempForecast!$A$4:$AE$64</definedName>
    <definedName name="GJNC2LOC.espmvol.5yr.adj.espmvol_12" localSheetId="21">TempForecast!$A$4:$AE$64</definedName>
    <definedName name="GJNC2LOC.espmvol.5yr.adj.espmvol_13" localSheetId="21">TempForecast!$A$4:$AE$64</definedName>
    <definedName name="GJNC2LOC.espmvol.5yr.adj.espmvol_14" localSheetId="21">TempForecast!$A$4:$AE$64</definedName>
    <definedName name="GJNC2LOC.espmvol.5yr.adj.espmvol_15" localSheetId="21">TempForecast!$A$4:$AE$64</definedName>
    <definedName name="GJNC2LOC.espmvol.5yr.adj.espmvol_16" localSheetId="21">TempForecast!$A$4:$AE$64</definedName>
    <definedName name="GJNC2LOC.espmvol.5yr.adj.espmvol_17" localSheetId="21">TempForecast!$A$4:$AE$64</definedName>
    <definedName name="GJNC2LOC.espmvol.5yr.adj.espmvol_18" localSheetId="21">TempForecast!$A$4:$AE$64</definedName>
    <definedName name="GJNC2LOC.espmvol.5yr.adj.espmvol_19" localSheetId="21">TempForecast!$A$4:$AE$64</definedName>
    <definedName name="GJNC2LOC.espmvol.5yr.adj.espmvol_2" localSheetId="21">TempForecast!$A$4:$AE$64</definedName>
    <definedName name="GJNC2LOC.espmvol.5yr.adj.espmvol_20" localSheetId="21">TempForecast!$A$4:$AE$64</definedName>
    <definedName name="GJNC2LOC.espmvol.5yr.adj.espmvol_21" localSheetId="21">TempForecast!$A$4:$AE$64</definedName>
    <definedName name="GJNC2LOC.espmvol.5yr.adj.espmvol_22" localSheetId="21">TempForecast!$A$4:$AE$64</definedName>
    <definedName name="GJNC2LOC.espmvol.5yr.adj.espmvol_23" localSheetId="21">TempForecast!$A$4:$AE$64</definedName>
    <definedName name="GJNC2LOC.espmvol.5yr.adj.espmvol_24" localSheetId="21">TempForecast!$A$4:$AE$64</definedName>
    <definedName name="GJNC2LOC.espmvol.5yr.adj.espmvol_25" localSheetId="21">TempForecast!$A$4:$AE$64</definedName>
    <definedName name="GJNC2LOC.espmvol.5yr.adj.espmvol_26" localSheetId="21">TempForecast!$A$4:$AE$64</definedName>
    <definedName name="GJNC2LOC.espmvol.5yr.adj.espmvol_27" localSheetId="21">TempForecast!$A$4:$AE$64</definedName>
    <definedName name="GJNC2LOC.espmvol.5yr.adj.espmvol_28" localSheetId="21">TempForecast!$A$4:$AE$64</definedName>
    <definedName name="GJNC2LOC.espmvol.5yr.adj.espmvol_29" localSheetId="21">TempForecast!$A$4:$AE$64</definedName>
    <definedName name="GJNC2LOC.espmvol.5yr.adj.espmvol_3" localSheetId="21">TempForecast!$A$4:$AE$64</definedName>
    <definedName name="GJNC2LOC.espmvol.5yr.adj.espmvol_30" localSheetId="21">TempForecast!$A$4:$AE$64</definedName>
    <definedName name="GJNC2LOC.espmvol.5yr.adj.espmvol_31" localSheetId="21">TempForecast!$A$4:$AE$64</definedName>
    <definedName name="GJNC2LOC.espmvol.5yr.adj.espmvol_32" localSheetId="21">TempForecast!$A$4:$AE$64</definedName>
    <definedName name="GJNC2LOC.espmvol.5yr.adj.espmvol_33" localSheetId="21">TempForecast!$A$4:$AE$64</definedName>
    <definedName name="GJNC2LOC.espmvol.5yr.adj.espmvol_34" localSheetId="21">TempForecast!$A$4:$AE$64</definedName>
    <definedName name="GJNC2LOC.espmvol.5yr.adj.espmvol_35" localSheetId="21">TempForecast!$A$4:$AE$64</definedName>
    <definedName name="GJNC2LOC.espmvol.5yr.adj.espmvol_36" localSheetId="21">TempForecast!$A$4:$AE$64</definedName>
    <definedName name="GJNC2LOC.espmvol.5yr.adj.espmvol_37" localSheetId="21">TempForecast!$A$4:$AE$64</definedName>
    <definedName name="GJNC2LOC.espmvol.5yr.adj.espmvol_38" localSheetId="21">TempForecast!$A$4:$AE$64</definedName>
    <definedName name="GJNC2LOC.espmvol.5yr.adj.espmvol_39" localSheetId="21">TempForecast!$A$4:$AE$64</definedName>
    <definedName name="GJNC2LOC.espmvol.5yr.adj.espmvol_4" localSheetId="21">TempForecast!$A$4:$AE$64</definedName>
    <definedName name="GJNC2LOC.espmvol.5yr.adj.espmvol_40" localSheetId="21">TempForecast!$A$4:$AE$64</definedName>
    <definedName name="GJNC2LOC.espmvol.5yr.adj.espmvol_41" localSheetId="21">TempForecast!$A$4:$AE$64</definedName>
    <definedName name="GJNC2LOC.espmvol.5yr.adj.espmvol_42" localSheetId="21">TempForecast!$A$4:$AE$64</definedName>
    <definedName name="GJNC2LOC.espmvol.5yr.adj.espmvol_43" localSheetId="21">TempForecast!$A$4:$AE$64</definedName>
    <definedName name="GJNC2LOC.espmvol.5yr.adj.espmvol_44" localSheetId="21">TempForecast!$A$4:$AE$64</definedName>
    <definedName name="GJNC2LOC.espmvol.5yr.adj.espmvol_45" localSheetId="21">TempForecast!$A$4:$AE$64</definedName>
    <definedName name="GJNC2LOC.espmvol.5yr.adj.espmvol_46" localSheetId="21">TempForecast!$A$4:$AE$64</definedName>
    <definedName name="GJNC2LOC.espmvol.5yr.adj.espmvol_47" localSheetId="21">TempForecast!$A$4:$AE$64</definedName>
    <definedName name="GJNC2LOC.espmvol.5yr.adj.espmvol_48" localSheetId="21">TempForecast!$A$4:$AE$64</definedName>
    <definedName name="GJNC2LOC.espmvol.5yr.adj.espmvol_49" localSheetId="21">TempForecast!$A$4:$AE$64</definedName>
    <definedName name="GJNC2LOC.espmvol.5yr.adj.espmvol_5" localSheetId="21">TempForecast!$A$4:$AE$64</definedName>
    <definedName name="GJNC2LOC.espmvol.5yr.adj.espmvol_50" localSheetId="21">TempForecast!$A$4:$AE$64</definedName>
    <definedName name="GJNC2LOC.espmvol.5yr.adj.espmvol_51" localSheetId="21">TempForecast!$A$4:$AE$64</definedName>
    <definedName name="GJNC2LOC.espmvol.5yr.adj.espmvol_52" localSheetId="21">TempForecast!$A$4:$AE$64</definedName>
    <definedName name="GJNC2LOC.espmvol.5yr.adj.espmvol_53" localSheetId="21">TempForecast!$A$4:$AE$64</definedName>
    <definedName name="GJNC2LOC.espmvol.5yr.adj.espmvol_54" localSheetId="21">TempForecast!$A$4:$AE$64</definedName>
    <definedName name="GJNC2LOC.espmvol.5yr.adj.espmvol_55" localSheetId="21">TempForecast!$A$4:$AE$64</definedName>
    <definedName name="GJNC2LOC.espmvol.5yr.adj.espmvol_6" localSheetId="21">TempForecast!$A$4:$AE$64</definedName>
    <definedName name="GJNC2LOC.espmvol.5yr.adj.espmvol_7" localSheetId="21">TempForecast!$A$4:$AE$64</definedName>
    <definedName name="GJNC2LOC.espmvol.5yr.adj.espmvol_8" localSheetId="21">TempForecast!$A$4:$AE$64</definedName>
    <definedName name="GJNC2LOC.espmvol.5yr.adj.espmvol_9" localSheetId="21">TempForecast!$A$4:$AE$64</definedName>
    <definedName name="GLDA3.espmvol.5yr.adj.espmvol" localSheetId="21">TempForecast!$A$4:$AE$64</definedName>
    <definedName name="GLDA3.espmvol.5yr.adj.espmvol_1" localSheetId="21">TempForecast!$A$4:$AE$64</definedName>
    <definedName name="GLDA3.espmvol.5yr.adj.espmvol_10" localSheetId="21">TempForecast!$A$4:$AE$64</definedName>
    <definedName name="GLDA3.espmvol.5yr.adj.espmvol_11" localSheetId="21">TempForecast!$A$4:$AE$64</definedName>
    <definedName name="GLDA3.espmvol.5yr.adj.espmvol_12" localSheetId="21">TempForecast!$A$4:$AE$64</definedName>
    <definedName name="GLDA3.espmvol.5yr.adj.espmvol_13" localSheetId="21">TempForecast!$A$4:$AE$64</definedName>
    <definedName name="GLDA3.espmvol.5yr.adj.espmvol_14" localSheetId="21">TempForecast!$A$4:$AE$64</definedName>
    <definedName name="GLDA3.espmvol.5yr.adj.espmvol_15" localSheetId="21">TempForecast!$A$4:$AE$64</definedName>
    <definedName name="GLDA3.espmvol.5yr.adj.espmvol_16" localSheetId="21">TempForecast!$A$4:$AE$64</definedName>
    <definedName name="GLDA3.espmvol.5yr.adj.espmvol_17" localSheetId="21">TempForecast!$A$4:$AE$64</definedName>
    <definedName name="GLDA3.espmvol.5yr.adj.espmvol_18" localSheetId="21">TempForecast!$A$4:$AE$64</definedName>
    <definedName name="GLDA3.espmvol.5yr.adj.espmvol_19" localSheetId="21">TempForecast!$A$4:$AE$64</definedName>
    <definedName name="GLDA3.espmvol.5yr.adj.espmvol_2" localSheetId="21">TempForecast!$A$4:$AE$64</definedName>
    <definedName name="GLDA3.espmvol.5yr.adj.espmvol_20" localSheetId="21">TempForecast!$A$4:$AE$64</definedName>
    <definedName name="GLDA3.espmvol.5yr.adj.espmvol_21" localSheetId="21">TempForecast!$A$4:$AE$64</definedName>
    <definedName name="GLDA3.espmvol.5yr.adj.espmvol_22" localSheetId="21">TempForecast!$A$4:$AE$64</definedName>
    <definedName name="GLDA3.espmvol.5yr.adj.espmvol_23" localSheetId="21">TempForecast!$A$4:$AE$64</definedName>
    <definedName name="GLDA3.espmvol.5yr.adj.espmvol_24" localSheetId="21">TempForecast!$A$4:$AE$64</definedName>
    <definedName name="GLDA3.espmvol.5yr.adj.espmvol_25" localSheetId="21">TempForecast!$A$4:$AE$64</definedName>
    <definedName name="GLDA3.espmvol.5yr.adj.espmvol_26" localSheetId="21">TempForecast!$A$4:$AE$64</definedName>
    <definedName name="GLDA3.espmvol.5yr.adj.espmvol_27" localSheetId="21">TempForecast!$A$4:$AE$64</definedName>
    <definedName name="GLDA3.espmvol.5yr.adj.espmvol_28" localSheetId="21">TempForecast!$A$4:$AE$64</definedName>
    <definedName name="GLDA3.espmvol.5yr.adj.espmvol_29" localSheetId="21">TempForecast!$A$4:$AE$64</definedName>
    <definedName name="GLDA3.espmvol.5yr.adj.espmvol_3" localSheetId="21">TempForecast!$A$4:$AE$64</definedName>
    <definedName name="GLDA3.espmvol.5yr.adj.espmvol_30" localSheetId="21">TempForecast!$A$4:$AE$64</definedName>
    <definedName name="GLDA3.espmvol.5yr.adj.espmvol_31" localSheetId="21">TempForecast!$A$4:$AE$64</definedName>
    <definedName name="GLDA3.espmvol.5yr.adj.espmvol_32" localSheetId="21">TempForecast!$A$4:$AE$64</definedName>
    <definedName name="GLDA3.espmvol.5yr.adj.espmvol_33" localSheetId="21">TempForecast!$A$4:$AE$64</definedName>
    <definedName name="GLDA3.espmvol.5yr.adj.espmvol_34" localSheetId="21">TempForecast!$A$4:$AE$64</definedName>
    <definedName name="GLDA3.espmvol.5yr.adj.espmvol_35" localSheetId="21">TempForecast!$A$4:$AE$64</definedName>
    <definedName name="GLDA3.espmvol.5yr.adj.espmvol_36" localSheetId="21">TempForecast!$A$4:$AE$64</definedName>
    <definedName name="GLDA3.espmvol.5yr.adj.espmvol_37" localSheetId="21">TempForecast!$A$4:$AE$64</definedName>
    <definedName name="GLDA3.espmvol.5yr.adj.espmvol_38" localSheetId="21">TempForecast!$A$4:$AE$64</definedName>
    <definedName name="GLDA3.espmvol.5yr.adj.espmvol_39" localSheetId="21">TempForecast!$A$4:$AE$64</definedName>
    <definedName name="GLDA3.espmvol.5yr.adj.espmvol_4" localSheetId="21">TempForecast!$A$4:$AE$64</definedName>
    <definedName name="GLDA3.espmvol.5yr.adj.espmvol_40" localSheetId="21">TempForecast!$A$4:$AE$64</definedName>
    <definedName name="GLDA3.espmvol.5yr.adj.espmvol_41" localSheetId="21">TempForecast!$A$4:$AE$64</definedName>
    <definedName name="GLDA3.espmvol.5yr.adj.espmvol_42" localSheetId="21">TempForecast!$A$4:$AE$64</definedName>
    <definedName name="GLDA3.espmvol.5yr.adj.espmvol_43" localSheetId="21">TempForecast!$A$4:$AE$64</definedName>
    <definedName name="GLDA3.espmvol.5yr.adj.espmvol_44" localSheetId="21">TempForecast!$A$4:$AE$64</definedName>
    <definedName name="GLDA3.espmvol.5yr.adj.espmvol_45" localSheetId="21">TempForecast!$A$4:$AE$64</definedName>
    <definedName name="GLDA3.espmvol.5yr.adj.espmvol_46" localSheetId="21">TempForecast!$A$4:$AE$64</definedName>
    <definedName name="GLDA3.espmvol.5yr.adj.espmvol_47" localSheetId="21">TempForecast!$A$4:$AE$64</definedName>
    <definedName name="GLDA3.espmvol.5yr.adj.espmvol_48" localSheetId="21">TempForecast!$A$4:$AE$64</definedName>
    <definedName name="GLDA3.espmvol.5yr.adj.espmvol_49" localSheetId="21">TempForecast!$A$4:$AE$64</definedName>
    <definedName name="GLDA3.espmvol.5yr.adj.espmvol_5" localSheetId="21">TempForecast!$A$4:$AE$64</definedName>
    <definedName name="GLDA3.espmvol.5yr.adj.espmvol_50" localSheetId="21">TempForecast!$A$4:$AE$64</definedName>
    <definedName name="GLDA3.espmvol.5yr.adj.espmvol_51" localSheetId="21">TempForecast!$A$4:$AE$64</definedName>
    <definedName name="GLDA3.espmvol.5yr.adj.espmvol_52" localSheetId="21">TempForecast!$A$4:$AE$64</definedName>
    <definedName name="GLDA3.espmvol.5yr.adj.espmvol_53" localSheetId="21">TempForecast!$A$4:$AE$64</definedName>
    <definedName name="GLDA3.espmvol.5yr.adj.espmvol_54" localSheetId="21">TempForecast!$A$4:$AE$64</definedName>
    <definedName name="GLDA3.espmvol.5yr.adj.espmvol_55" localSheetId="21">TempForecast!$A$4:$AE$64</definedName>
    <definedName name="GLDA3.espmvol.5yr.adj.espmvol_6" localSheetId="21">TempForecast!$A$4:$AE$64</definedName>
    <definedName name="GLDA3.espmvol.5yr.adj.espmvol_7" localSheetId="21">TempForecast!$A$4:$AE$64</definedName>
    <definedName name="GLDA3.espmvol.5yr.adj.espmvol_8" localSheetId="21">TempForecast!$A$4:$AE$64</definedName>
    <definedName name="GLDA3.espmvol.5yr.adj.espmvol_9" localSheetId="21">TempForecast!$A$4:$AE$64</definedName>
    <definedName name="GRNU1.espmvol.5yr.adj.espmvol" localSheetId="21">TempForecast!$A$4:$AE$64</definedName>
    <definedName name="GRNU1.espmvol.5yr.adj.espmvol_1" localSheetId="21">TempForecast!$A$4:$AE$64</definedName>
    <definedName name="GRNU1.espmvol.5yr.adj.espmvol_10" localSheetId="21">TempForecast!$A$4:$AE$64</definedName>
    <definedName name="GRNU1.espmvol.5yr.adj.espmvol_11" localSheetId="21">TempForecast!$A$4:$AE$64</definedName>
    <definedName name="GRNU1.espmvol.5yr.adj.espmvol_12" localSheetId="21">TempForecast!$A$4:$AE$64</definedName>
    <definedName name="GRNU1.espmvol.5yr.adj.espmvol_13" localSheetId="21">TempForecast!$A$4:$AE$64</definedName>
    <definedName name="GRNU1.espmvol.5yr.adj.espmvol_14" localSheetId="21">TempForecast!$A$4:$AE$64</definedName>
    <definedName name="GRNU1.espmvol.5yr.adj.espmvol_15" localSheetId="21">TempForecast!$A$4:$AE$64</definedName>
    <definedName name="GRNU1.espmvol.5yr.adj.espmvol_16" localSheetId="21">TempForecast!$A$4:$AE$64</definedName>
    <definedName name="GRNU1.espmvol.5yr.adj.espmvol_17" localSheetId="21">TempForecast!$A$4:$AE$64</definedName>
    <definedName name="GRNU1.espmvol.5yr.adj.espmvol_18" localSheetId="21">TempForecast!$A$4:$AE$64</definedName>
    <definedName name="GRNU1.espmvol.5yr.adj.espmvol_19" localSheetId="21">TempForecast!$A$4:$AE$64</definedName>
    <definedName name="GRNU1.espmvol.5yr.adj.espmvol_2" localSheetId="21">TempForecast!$A$4:$AE$64</definedName>
    <definedName name="GRNU1.espmvol.5yr.adj.espmvol_20" localSheetId="21">TempForecast!$A$4:$AE$64</definedName>
    <definedName name="GRNU1.espmvol.5yr.adj.espmvol_21" localSheetId="21">TempForecast!$A$4:$AE$64</definedName>
    <definedName name="GRNU1.espmvol.5yr.adj.espmvol_22" localSheetId="21">TempForecast!$A$4:$AE$64</definedName>
    <definedName name="GRNU1.espmvol.5yr.adj.espmvol_23" localSheetId="21">TempForecast!$A$4:$AE$64</definedName>
    <definedName name="GRNU1.espmvol.5yr.adj.espmvol_24" localSheetId="21">TempForecast!$A$4:$AE$64</definedName>
    <definedName name="GRNU1.espmvol.5yr.adj.espmvol_25" localSheetId="21">TempForecast!$A$4:$AE$64</definedName>
    <definedName name="GRNU1.espmvol.5yr.adj.espmvol_26" localSheetId="21">TempForecast!$A$4:$AE$64</definedName>
    <definedName name="GRNU1.espmvol.5yr.adj.espmvol_27" localSheetId="21">TempForecast!$A$4:$AE$64</definedName>
    <definedName name="GRNU1.espmvol.5yr.adj.espmvol_28" localSheetId="21">TempForecast!$A$4:$AE$64</definedName>
    <definedName name="GRNU1.espmvol.5yr.adj.espmvol_29" localSheetId="21">TempForecast!$A$4:$AE$64</definedName>
    <definedName name="GRNU1.espmvol.5yr.adj.espmvol_3" localSheetId="21">TempForecast!$A$4:$AE$64</definedName>
    <definedName name="GRNU1.espmvol.5yr.adj.espmvol_30" localSheetId="21">TempForecast!$A$4:$AE$64</definedName>
    <definedName name="GRNU1.espmvol.5yr.adj.espmvol_31" localSheetId="21">TempForecast!$A$4:$AE$64</definedName>
    <definedName name="GRNU1.espmvol.5yr.adj.espmvol_32" localSheetId="21">TempForecast!$A$4:$AE$64</definedName>
    <definedName name="GRNU1.espmvol.5yr.adj.espmvol_33" localSheetId="21">TempForecast!$A$4:$AE$64</definedName>
    <definedName name="GRNU1.espmvol.5yr.adj.espmvol_34" localSheetId="21">TempForecast!$A$4:$AE$64</definedName>
    <definedName name="GRNU1.espmvol.5yr.adj.espmvol_35" localSheetId="21">TempForecast!$A$4:$AE$64</definedName>
    <definedName name="GRNU1.espmvol.5yr.adj.espmvol_36" localSheetId="21">TempForecast!$A$4:$AE$64</definedName>
    <definedName name="GRNU1.espmvol.5yr.adj.espmvol_37" localSheetId="21">TempForecast!$A$4:$AE$64</definedName>
    <definedName name="GRNU1.espmvol.5yr.adj.espmvol_38" localSheetId="21">TempForecast!$A$4:$AE$64</definedName>
    <definedName name="GRNU1.espmvol.5yr.adj.espmvol_39" localSheetId="21">TempForecast!$A$4:$AE$64</definedName>
    <definedName name="GRNU1.espmvol.5yr.adj.espmvol_4" localSheetId="21">TempForecast!$A$4:$AE$64</definedName>
    <definedName name="GRNU1.espmvol.5yr.adj.espmvol_40" localSheetId="21">TempForecast!$A$4:$AE$64</definedName>
    <definedName name="GRNU1.espmvol.5yr.adj.espmvol_41" localSheetId="21">TempForecast!$A$4:$AE$64</definedName>
    <definedName name="GRNU1.espmvol.5yr.adj.espmvol_42" localSheetId="21">TempForecast!$A$4:$AE$64</definedName>
    <definedName name="GRNU1.espmvol.5yr.adj.espmvol_43" localSheetId="21">TempForecast!$A$4:$AE$64</definedName>
    <definedName name="GRNU1.espmvol.5yr.adj.espmvol_44" localSheetId="21">TempForecast!$A$4:$AE$64</definedName>
    <definedName name="GRNU1.espmvol.5yr.adj.espmvol_45" localSheetId="21">TempForecast!$A$4:$AE$64</definedName>
    <definedName name="GRNU1.espmvol.5yr.adj.espmvol_46" localSheetId="21">TempForecast!$A$4:$AE$64</definedName>
    <definedName name="GRNU1.espmvol.5yr.adj.espmvol_47" localSheetId="21">TempForecast!$A$4:$AE$64</definedName>
    <definedName name="GRNU1.espmvol.5yr.adj.espmvol_48" localSheetId="21">TempForecast!$A$4:$AE$64</definedName>
    <definedName name="GRNU1.espmvol.5yr.adj.espmvol_49" localSheetId="21">TempForecast!$A$4:$AE$64</definedName>
    <definedName name="GRNU1.espmvol.5yr.adj.espmvol_5" localSheetId="21">TempForecast!$A$4:$AE$64</definedName>
    <definedName name="GRNU1.espmvol.5yr.adj.espmvol_50" localSheetId="21">TempForecast!$A$4:$AE$64</definedName>
    <definedName name="GRNU1.espmvol.5yr.adj.espmvol_51" localSheetId="21">TempForecast!$A$4:$AE$64</definedName>
    <definedName name="GRNU1.espmvol.5yr.adj.espmvol_52" localSheetId="21">TempForecast!$A$4:$AE$64</definedName>
    <definedName name="GRNU1.espmvol.5yr.adj.espmvol_53" localSheetId="21">TempForecast!$A$4:$AE$64</definedName>
    <definedName name="GRNU1.espmvol.5yr.adj.espmvol_54" localSheetId="21">TempForecast!$A$4:$AE$64</definedName>
    <definedName name="GRNU1.espmvol.5yr.adj.espmvol_55" localSheetId="21">TempForecast!$A$4:$AE$64</definedName>
    <definedName name="GRNU1.espmvol.5yr.adj.espmvol_6" localSheetId="21">TempForecast!$A$4:$AE$64</definedName>
    <definedName name="GRNU1.espmvol.5yr.adj.espmvol_7" localSheetId="21">TempForecast!$A$4:$AE$64</definedName>
    <definedName name="GRNU1.espmvol.5yr.adj.espmvol_8" localSheetId="21">TempForecast!$A$4:$AE$64</definedName>
    <definedName name="GRNU1.espmvol.5yr.adj.espmvol_9" localSheetId="21">TempForecast!$A$4:$AE$64</definedName>
    <definedName name="HvrToDvs_1991">HvrToDvs!$B$4:$B$15</definedName>
    <definedName name="HvrToDvs_1992">HvrToDvs!$C$4:$C$15</definedName>
    <definedName name="HvrToDvs_1993">HvrToDvs!$D$4:$D$15</definedName>
    <definedName name="HvrToDvs_1994">HvrToDvs!$E$4:$E$15</definedName>
    <definedName name="HvrToDvs_1995">HvrToDvs!$F$4:$F$15</definedName>
    <definedName name="HvrToDvs_1996">HvrToDvs!$G$4:$G$15</definedName>
    <definedName name="HvrToDvs_1997">HvrToDvs!$H$4:$H$15</definedName>
    <definedName name="HvrToDvs_1998">HvrToDvs!$I$4:$I$15</definedName>
    <definedName name="HvrToDvs_1999">HvrToDvs!$J$4:$J$15</definedName>
    <definedName name="HvrToDvs_2000">HvrToDvs!$K$4:$K$15</definedName>
    <definedName name="HvrToDvs_2001">HvrToDvs!$L$4:$L$15</definedName>
    <definedName name="HvrToDvs_2002">HvrToDvs!$M$4:$M$15</definedName>
    <definedName name="HvrToDvs_2003">HvrToDvs!$N$4:$N$15</definedName>
    <definedName name="HvrToDvs_2004">HvrToDvs!$O$4:$O$15</definedName>
    <definedName name="HvrToDvs_2005">HvrToDvs!$P$4:$P$15</definedName>
    <definedName name="HvrToDvs_2006">HvrToDvs!$Q$4:$Q$15</definedName>
    <definedName name="HvrToDvs_2007">HvrToDvs!$R$4:$R$15</definedName>
    <definedName name="HvrToDvs_2008">HvrToDvs!$S$4:$S$15</definedName>
    <definedName name="HvrToDvs_2009">HvrToDvs!$T$4:$T$15</definedName>
    <definedName name="HvrToDvs_2010">HvrToDvs!$U$4:$U$15</definedName>
    <definedName name="HvrToDvs_2011">HvrToDvs!$V$4:$V$15</definedName>
    <definedName name="HvrToDvs_2012">HvrToDvs!$W$4:$W$15</definedName>
    <definedName name="HvrToDvs_2013">HvrToDvs!$X$4:$X$15</definedName>
    <definedName name="HvrToDvs_2014">HvrToDvs!$Y$4:$Y$15</definedName>
    <definedName name="HvrToDvs_2015">HvrToDvs!$Z$4:$Z$15</definedName>
    <definedName name="HvrToDvs_2016">HvrToDvs!$AA$4:$AA$15</definedName>
    <definedName name="HvrToDvs_2017">HvrToDvs!$AB$4:$AB$15</definedName>
    <definedName name="HvrToDvs_2018">HvrToDvs!$AC$4:$AC$15</definedName>
    <definedName name="HvrToDvs_2019">HvrToDvs!$AD$4:$AD$15</definedName>
    <definedName name="HvrToDvs_2020">HvrToDvs!$AE$4:$AE$15</definedName>
    <definedName name="HvrToDvs_2021">HvrToDvs!$AF$4:$AF$15</definedName>
    <definedName name="HvrToDvs_2022">HvrToDvs!$AG$4:$AG$15</definedName>
    <definedName name="HvrToDvs_2023">HvrToDvs!$AH$4:$AH$15</definedName>
    <definedName name="HvrToDvs_2024">HvrToDvs!$AI$4:$AI$15</definedName>
    <definedName name="HvrToDvs_2025">HvrToDvs!$AJ$4:$AJ$15</definedName>
    <definedName name="HvrToDvs_2026">HvrToDvs!$AK$4:$AK$15</definedName>
    <definedName name="HvrToDvs_In_1991">GainsAboveDavis!$E$4:$E$71</definedName>
    <definedName name="HvrToDvs_In_1992">GainsAboveDavis!$F$4:$F$71</definedName>
    <definedName name="HvrToDvs_In_1993">GainsAboveDavis!$G$4:$G$71</definedName>
    <definedName name="HvrToDvs_In_1994">GainsAboveDavis!$H$4:$H$71</definedName>
    <definedName name="HvrToDvs_In_1995">GainsAboveDavis!$I$4:$I$71</definedName>
    <definedName name="HvrToDvs_In_1996">GainsAboveDavis!$J$4:$J$71</definedName>
    <definedName name="HvrToDvs_In_1997">GainsAboveDavis!$K$4:$K$71</definedName>
    <definedName name="HvrToDvs_In_1998">GainsAboveDavis!$L$4:$L$71</definedName>
    <definedName name="HvrToDvs_In_1999">GainsAboveDavis!$M$4:$M$71</definedName>
    <definedName name="HvrToDvs_In_2000">GainsAboveDavis!$N$4:$N$71</definedName>
    <definedName name="HvrToDvs_In_2001">GainsAboveDavis!$O$4:$O$71</definedName>
    <definedName name="HvrToDvs_In_2002">GainsAboveDavis!$P$4:$P$71</definedName>
    <definedName name="HvrToDvs_In_2003">GainsAboveDavis!$Q$4:$Q$71</definedName>
    <definedName name="HvrToDvs_In_2004">GainsAboveDavis!$R$4:$R$71</definedName>
    <definedName name="HvrToDvs_In_2005">GainsAboveDavis!$S$4:$S$71</definedName>
    <definedName name="HvrToDvs_In_2006">GainsAboveDavis!$T$4:$T$71</definedName>
    <definedName name="HvrToDvs_In_2007">GainsAboveDavis!$U$4:$U$71</definedName>
    <definedName name="HvrToDvs_In_2008">GainsAboveDavis!$V$4:$V$71</definedName>
    <definedName name="HvrToDvs_In_2009">GainsAboveDavis!$W$4:$W$71</definedName>
    <definedName name="HvrToDvs_In_2010">GainsAboveDavis!$X$4:$X$71</definedName>
    <definedName name="HvrToDvs_In_2011">GainsAboveDavis!$Y$4:$Y$71</definedName>
    <definedName name="HvrToDvs_In_2012">GainsAboveDavis!$Z$4:$Z$71</definedName>
    <definedName name="HvrToDvs_In_2013">GainsAboveDavis!$AA$4:$AA$71</definedName>
    <definedName name="HvrToDvs_In_2014">GainsAboveDavis!$AB$4:$AB$71</definedName>
    <definedName name="HvrToDvs_In_2015">GainsAboveDavis!$AC$4:$AC$71</definedName>
    <definedName name="HvrToDvs_In_2016">GainsAboveDavis!$AD$4:$AD$71</definedName>
    <definedName name="HvrToDvs_In_2017">GainsAboveDavis!$AE$4:$AE$71</definedName>
    <definedName name="HvrToDvs_In_2018">GainsAboveDavis!$AF$4:$AF$71</definedName>
    <definedName name="HvrToDvs_In_2019">GainsAboveDavis!$AG$4:$AG$71</definedName>
    <definedName name="HvrToDvs_In_2020">GainsAboveDavis!$AH$4:$AH$71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91">ImpToMex!$B$4:$B$15</definedName>
    <definedName name="ImpToMex_1992">ImpToMex!$C$4:$C$15</definedName>
    <definedName name="ImpToMex_1993">ImpToMex!$D$4:$D$15</definedName>
    <definedName name="ImpToMex_1994">ImpToMex!$E$4:$E$15</definedName>
    <definedName name="ImpToMex_1995">ImpToMex!$F$4:$F$15</definedName>
    <definedName name="ImpToMex_1996">ImpToMex!$G$4:$G$15</definedName>
    <definedName name="ImpToMex_1997">ImpToMex!$H$4:$H$15</definedName>
    <definedName name="ImpToMex_1998">ImpToMex!$I$4:$I$15</definedName>
    <definedName name="ImpToMex_1999">ImpToMex!$J$4:$J$15</definedName>
    <definedName name="ImpToMex_2000">ImpToMex!$K$4:$K$15</definedName>
    <definedName name="ImpToMex_2001">ImpToMex!$L$4:$L$15</definedName>
    <definedName name="ImpToMex_2002">ImpToMex!$M$4:$M$15</definedName>
    <definedName name="ImpToMex_2003">ImpToMex!$N$4:$N$15</definedName>
    <definedName name="ImpToMex_2004">ImpToMex!$O$4:$O$15</definedName>
    <definedName name="ImpToMex_2005">ImpToMex!$P$4:$P$15</definedName>
    <definedName name="ImpToMex_2006">ImpToMex!$Q$4:$Q$15</definedName>
    <definedName name="ImpToMex_2007">ImpToMex!$R$4:$R$15</definedName>
    <definedName name="ImpToMex_2008">ImpToMex!$S$4:$S$15</definedName>
    <definedName name="ImpToMex_2009">ImpToMex!$T$4:$T$15</definedName>
    <definedName name="ImpToMex_2010">ImpToMex!$U$4:$U$15</definedName>
    <definedName name="ImpToMex_2011">ImpToMex!$V$4:$V$15</definedName>
    <definedName name="ImpToMex_2012">ImpToMex!$W$4:$W$15</definedName>
    <definedName name="ImpToMex_2013">ImpToMex!$X$4:$X$15</definedName>
    <definedName name="ImpToMex_2014">ImpToMex!$Y$4:$Y$15</definedName>
    <definedName name="ImpToMex_2015">ImpToMex!$Z$4:$Z$15</definedName>
    <definedName name="ImpToMex_2016">ImpToMex!$AA$4:$AA$15</definedName>
    <definedName name="ImpToMex_2017">ImpToMex!$AB$4:$AB$15</definedName>
    <definedName name="ImpToMex_2018">ImpToMex!$AC$4:$AC$15</definedName>
    <definedName name="ImpToMex_2019">ImpToMex!$AD$4:$AD$15</definedName>
    <definedName name="ImpToMex_2020">ImpToMex!$AE$4:$AE$15</definedName>
    <definedName name="ImpToMex_2021">ImpToMex!$AF$4:$AF$15</definedName>
    <definedName name="ImpToMex_2022">ImpToMex!$AG$4:$AG$15</definedName>
    <definedName name="ImpToMex_2023">ImpToMex!$AH$4:$AH$15</definedName>
    <definedName name="ImpToMex_2024">ImpToMex!$AI$4:$AI$15</definedName>
    <definedName name="ImpToMex_2025">ImpToMex!$AJ$4:$AJ$15</definedName>
    <definedName name="ImpToMex_2026">ImpToMex!$AK$4:$AK$15</definedName>
    <definedName name="ImpToMex_In_1991">GainsImpToNIB!$E$4:$E$71</definedName>
    <definedName name="ImpToMex_In_1992">GainsImpToNIB!$F$4:$F$71</definedName>
    <definedName name="ImpToMex_In_1993">GainsImpToNIB!$G$4:$G$71</definedName>
    <definedName name="ImpToMex_In_1994">GainsImpToNIB!$H$4:$H$71</definedName>
    <definedName name="ImpToMex_In_1995">GainsImpToNIB!$I$4:$I$71</definedName>
    <definedName name="ImpToMex_In_1996">GainsImpToNIB!$J$4:$J$71</definedName>
    <definedName name="ImpToMex_In_1997">GainsImpToNIB!$K$4:$K$71</definedName>
    <definedName name="ImpToMex_In_1998">GainsImpToNIB!$L$4:$L$71</definedName>
    <definedName name="ImpToMex_In_1999">GainsImpToNIB!$M$4:$M$71</definedName>
    <definedName name="ImpToMex_In_2000">GainsImpToNIB!$N$4:$N$71</definedName>
    <definedName name="ImpToMex_In_2001">GainsImpToNIB!$O$4:$O$71</definedName>
    <definedName name="ImpToMex_In_2002">GainsImpToNIB!$P$4:$P$71</definedName>
    <definedName name="ImpToMex_In_2003">GainsImpToNIB!$Q$4:$Q$71</definedName>
    <definedName name="ImpToMex_In_2004">GainsImpToNIB!$R$4:$R$71</definedName>
    <definedName name="ImpToMex_In_2005">GainsImpToNIB!$S$4:$S$71</definedName>
    <definedName name="ImpToMex_In_2006">GainsImpToNIB!$T$4:$T$71</definedName>
    <definedName name="ImpToMex_In_2007">GainsImpToNIB!$U$4:$U$71</definedName>
    <definedName name="ImpToMex_In_2008">GainsImpToNIB!$V$4:$V$71</definedName>
    <definedName name="ImpToMex_In_2009">GainsImpToNIB!$W$4:$W$71</definedName>
    <definedName name="ImpToMex_In_2010">GainsImpToNIB!$X$4:$X$71</definedName>
    <definedName name="ImpToMex_In_2011">GainsImpToNIB!$Y$4:$Y$71</definedName>
    <definedName name="ImpToMex_In_2012">GainsImpToNIB!$Z$4:$Z$71</definedName>
    <definedName name="ImpToMex_In_2013">GainsImpToNIB!$AA$4:$AA$71</definedName>
    <definedName name="ImpToMex_In_2014">GainsImpToNIB!$AB$4:$AB$71</definedName>
    <definedName name="ImpToMex_In_2015">GainsImpToNIB!$AC$4:$AC$71</definedName>
    <definedName name="ImpToMex_In_2016">GainsImpToNIB!$AD$4:$AD$71</definedName>
    <definedName name="ImpToMex_In_2017">GainsImpToNIB!$AE$4:$AE$71</definedName>
    <definedName name="ImpToMex_In_2018">GainsImpToNIB!$AF$4:$AF$71</definedName>
    <definedName name="ImpToMex_In_2019">GainsImpToNIB!$AG$4:$AG$71</definedName>
    <definedName name="ImpToMex_In_2020">GainsImpToNIB!$AH$4:$AH$71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91">MorrowPointInflow.Unregulated!$E$4:$E$80</definedName>
    <definedName name="MPOIN_IN_1992">MorrowPointInflow.Unregulated!$F$4:$F$80</definedName>
    <definedName name="MPOIN_IN_1993">MorrowPointInflow.Unregulated!$G$4:$G$80</definedName>
    <definedName name="MPOIN_IN_1994">MorrowPointInflow.Unregulated!$H$4:$H$80</definedName>
    <definedName name="MPOIN_IN_1995">MorrowPointInflow.Unregulated!$I$4:$I$80</definedName>
    <definedName name="MPOIN_IN_1996">MorrowPointInflow.Unregulated!$J$4:$J$80</definedName>
    <definedName name="MPOIN_IN_1997">MorrowPointInflow.Unregulated!$K$4:$K$80</definedName>
    <definedName name="MPOIN_IN_1998">MorrowPointInflow.Unregulated!$L$4:$L$80</definedName>
    <definedName name="MPOIN_IN_1999">MorrowPointInflow.Unregulated!$M$4:$M$80</definedName>
    <definedName name="MPOIN_IN_2000">MorrowPointInflow.Unregulated!$N$4:$N$80</definedName>
    <definedName name="MPOIN_IN_2001">MorrowPointInflow.Unregulated!$O$4:$O$80</definedName>
    <definedName name="MPOIN_IN_2002">MorrowPointInflow.Unregulated!$P$4:$P$80</definedName>
    <definedName name="MPOIN_IN_2003">MorrowPointInflow.Unregulated!$Q$4:$Q$80</definedName>
    <definedName name="MPOIN_IN_2004">MorrowPointInflow.Unregulated!$R$4:$R$80</definedName>
    <definedName name="MPOIN_IN_2005">MorrowPointInflow.Unregulated!$S$4:$S$80</definedName>
    <definedName name="MPOIN_IN_2006">MorrowPointInflow.Unregulated!$T$4:$T$80</definedName>
    <definedName name="MPOIN_IN_2007">MorrowPointInflow.Unregulated!$U$4:$U$80</definedName>
    <definedName name="MPOIN_IN_2008">MorrowPointInflow.Unregulated!$V$4:$V$80</definedName>
    <definedName name="MPOIN_IN_2009">MorrowPointInflow.Unregulated!$W$4:$W$80</definedName>
    <definedName name="MPOIN_IN_2010">MorrowPointInflow.Unregulated!$X$4:$X$80</definedName>
    <definedName name="MPOIN_IN_2011">MorrowPointInflow.Unregulated!$Y$4:$Y$80</definedName>
    <definedName name="MPOIN_IN_2012">MorrowPointInflow.Unregulated!$Z$4:$Z$80</definedName>
    <definedName name="MPOIN_IN_2013">MorrowPointInflow.Unregulated!$AA$4:$AA$80</definedName>
    <definedName name="MPOIN_IN_2014">MorrowPointInflow.Unregulated!$AB$4:$AB$80</definedName>
    <definedName name="MPOIN_IN_2015">MorrowPointInflow.Unregulated!$AC$4:$AC$80</definedName>
    <definedName name="MPOIN_IN_2016">MorrowPointInflow.Unregulated!$AD$4:$AD80</definedName>
    <definedName name="MPOIN_IN_2017">MorrowPointInflow.Unregulated!$AE$4:$AE$80</definedName>
    <definedName name="MPOIN_IN_2018">MorrowPointInflow.Unregulated!$AF$4:$AF$80</definedName>
    <definedName name="MPOIN_IN_2019">MorrowPointInflow.Unregulated!$AG$4:$AG$80</definedName>
    <definedName name="MPOIN_IN_2020">MorrowPointInflow.Unregulated!$AH$4:$AH$80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5yr.adj.espmvol" localSheetId="21">TempForecast!$A$4:$AE$64</definedName>
    <definedName name="MPSC2.espmvol.5yr.adj.espmvol_1" localSheetId="21">TempForecast!$A$4:$AE$64</definedName>
    <definedName name="MPSC2.espmvol.5yr.adj.espmvol_10" localSheetId="21">TempForecast!$A$4:$AE$64</definedName>
    <definedName name="MPSC2.espmvol.5yr.adj.espmvol_11" localSheetId="21">TempForecast!$A$4:$AE$64</definedName>
    <definedName name="MPSC2.espmvol.5yr.adj.espmvol_12" localSheetId="21">TempForecast!$A$4:$AE$64</definedName>
    <definedName name="MPSC2.espmvol.5yr.adj.espmvol_13" localSheetId="21">TempForecast!$A$4:$AE$64</definedName>
    <definedName name="MPSC2.espmvol.5yr.adj.espmvol_14" localSheetId="21">TempForecast!$A$4:$AE$64</definedName>
    <definedName name="MPSC2.espmvol.5yr.adj.espmvol_15" localSheetId="21">TempForecast!$A$4:$AE$64</definedName>
    <definedName name="MPSC2.espmvol.5yr.adj.espmvol_16" localSheetId="21">TempForecast!$A$4:$AE$64</definedName>
    <definedName name="MPSC2.espmvol.5yr.adj.espmvol_17" localSheetId="21">TempForecast!$A$4:$AE$64</definedName>
    <definedName name="MPSC2.espmvol.5yr.adj.espmvol_18" localSheetId="21">TempForecast!$A$4:$AE$64</definedName>
    <definedName name="MPSC2.espmvol.5yr.adj.espmvol_19" localSheetId="21">TempForecast!$A$4:$AE$64</definedName>
    <definedName name="MPSC2.espmvol.5yr.adj.espmvol_2" localSheetId="21">TempForecast!$A$4:$AE$64</definedName>
    <definedName name="MPSC2.espmvol.5yr.adj.espmvol_20" localSheetId="21">TempForecast!$A$4:$AE$64</definedName>
    <definedName name="MPSC2.espmvol.5yr.adj.espmvol_21" localSheetId="21">TempForecast!$A$4:$AE$64</definedName>
    <definedName name="MPSC2.espmvol.5yr.adj.espmvol_22" localSheetId="21">TempForecast!$A$4:$AE$64</definedName>
    <definedName name="MPSC2.espmvol.5yr.adj.espmvol_23" localSheetId="21">TempForecast!$A$4:$AE$64</definedName>
    <definedName name="MPSC2.espmvol.5yr.adj.espmvol_24" localSheetId="21">TempForecast!$A$4:$AE$64</definedName>
    <definedName name="MPSC2.espmvol.5yr.adj.espmvol_25" localSheetId="21">TempForecast!$A$4:$AE$64</definedName>
    <definedName name="MPSC2.espmvol.5yr.adj.espmvol_26" localSheetId="21">TempForecast!$A$4:$AE$64</definedName>
    <definedName name="MPSC2.espmvol.5yr.adj.espmvol_27" localSheetId="21">TempForecast!$A$4:$AE$64</definedName>
    <definedName name="MPSC2.espmvol.5yr.adj.espmvol_28" localSheetId="21">TempForecast!$A$4:$AE$64</definedName>
    <definedName name="MPSC2.espmvol.5yr.adj.espmvol_29" localSheetId="21">TempForecast!$A$4:$AE$64</definedName>
    <definedName name="MPSC2.espmvol.5yr.adj.espmvol_3" localSheetId="21">TempForecast!$A$4:$AE$64</definedName>
    <definedName name="MPSC2.espmvol.5yr.adj.espmvol_30" localSheetId="21">TempForecast!$A$4:$AE$64</definedName>
    <definedName name="MPSC2.espmvol.5yr.adj.espmvol_31" localSheetId="21">TempForecast!$A$4:$AE$64</definedName>
    <definedName name="MPSC2.espmvol.5yr.adj.espmvol_32" localSheetId="21">TempForecast!$A$4:$AE$64</definedName>
    <definedName name="MPSC2.espmvol.5yr.adj.espmvol_33" localSheetId="21">TempForecast!$A$4:$AE$64</definedName>
    <definedName name="MPSC2.espmvol.5yr.adj.espmvol_34" localSheetId="21">TempForecast!$A$4:$AE$64</definedName>
    <definedName name="MPSC2.espmvol.5yr.adj.espmvol_35" localSheetId="21">TempForecast!$A$4:$AE$64</definedName>
    <definedName name="MPSC2.espmvol.5yr.adj.espmvol_36" localSheetId="21">TempForecast!$A$4:$AE$64</definedName>
    <definedName name="MPSC2.espmvol.5yr.adj.espmvol_37" localSheetId="21">TempForecast!$A$4:$AE$64</definedName>
    <definedName name="MPSC2.espmvol.5yr.adj.espmvol_38" localSheetId="21">TempForecast!$A$4:$AE$64</definedName>
    <definedName name="MPSC2.espmvol.5yr.adj.espmvol_39" localSheetId="21">TempForecast!$A$4:$AE$64</definedName>
    <definedName name="MPSC2.espmvol.5yr.adj.espmvol_4" localSheetId="21">TempForecast!$A$4:$AE$64</definedName>
    <definedName name="MPSC2.espmvol.5yr.adj.espmvol_40" localSheetId="21">TempForecast!$A$4:$AE$64</definedName>
    <definedName name="MPSC2.espmvol.5yr.adj.espmvol_41" localSheetId="21">TempForecast!$A$4:$AE$64</definedName>
    <definedName name="MPSC2.espmvol.5yr.adj.espmvol_42" localSheetId="21">TempForecast!$A$4:$AE$64</definedName>
    <definedName name="MPSC2.espmvol.5yr.adj.espmvol_43" localSheetId="21">TempForecast!$A$4:$AE$64</definedName>
    <definedName name="MPSC2.espmvol.5yr.adj.espmvol_44" localSheetId="21">TempForecast!$A$4:$AE$64</definedName>
    <definedName name="MPSC2.espmvol.5yr.adj.espmvol_45" localSheetId="21">TempForecast!$A$4:$AE$64</definedName>
    <definedName name="MPSC2.espmvol.5yr.adj.espmvol_46" localSheetId="21">TempForecast!$A$4:$AE$64</definedName>
    <definedName name="MPSC2.espmvol.5yr.adj.espmvol_47" localSheetId="21">TempForecast!$A$4:$AE$64</definedName>
    <definedName name="MPSC2.espmvol.5yr.adj.espmvol_48" localSheetId="21">TempForecast!$A$4:$AE$64</definedName>
    <definedName name="MPSC2.espmvol.5yr.adj.espmvol_49" localSheetId="21">TempForecast!$A$4:$AE$64</definedName>
    <definedName name="MPSC2.espmvol.5yr.adj.espmvol_5" localSheetId="21">TempForecast!$A$4:$AE$64</definedName>
    <definedName name="MPSC2.espmvol.5yr.adj.espmvol_50" localSheetId="21">TempForecast!$A$4:$AE$64</definedName>
    <definedName name="MPSC2.espmvol.5yr.adj.espmvol_51" localSheetId="21">TempForecast!$A$4:$AE$64</definedName>
    <definedName name="MPSC2.espmvol.5yr.adj.espmvol_52" localSheetId="21">TempForecast!$A$4:$AE$64</definedName>
    <definedName name="MPSC2.espmvol.5yr.adj.espmvol_53" localSheetId="21">TempForecast!$A$4:$AE$64</definedName>
    <definedName name="MPSC2.espmvol.5yr.adj.espmvol_54" localSheetId="21">TempForecast!$A$4:$AE$64</definedName>
    <definedName name="MPSC2.espmvol.5yr.adj.espmvol_55" localSheetId="21">TempForecast!$A$4:$AE$64</definedName>
    <definedName name="MPSC2.espmvol.5yr.adj.espmvol_6" localSheetId="21">TempForecast!$A$4:$AE$64</definedName>
    <definedName name="MPSC2.espmvol.5yr.adj.espmvol_7" localSheetId="21">TempForecast!$A$4:$AE$64</definedName>
    <definedName name="MPSC2.espmvol.5yr.adj.espmvol_8" localSheetId="21">TempForecast!$A$4:$AE$64</definedName>
    <definedName name="MPSC2.espmvol.5yr.adj.espmvol_9" localSheetId="21">TempForecast!$A$4:$AE$64</definedName>
    <definedName name="NAVAJ_IN_1991">NavajoInflow.ModUnregulated!$E$4:$E$80</definedName>
    <definedName name="NAVAJ_IN_1992">NavajoInflow.ModUnregulated!$F$4:$F$80</definedName>
    <definedName name="NAVAJ_IN_1993">NavajoInflow.ModUnregulated!$G$4:$G$80</definedName>
    <definedName name="NAVAJ_IN_1994">NavajoInflow.ModUnregulated!$H$4:$H$80</definedName>
    <definedName name="NAVAJ_IN_1995">NavajoInflow.ModUnregulated!$I$4:$I$80</definedName>
    <definedName name="NAVAJ_IN_1996">NavajoInflow.ModUnregulated!$J$4:$J$80</definedName>
    <definedName name="NAVAJ_IN_1997">NavajoInflow.ModUnregulated!$K$4:$K$80</definedName>
    <definedName name="NAVAJ_IN_1998">NavajoInflow.ModUnregulated!$L$4:$L$80</definedName>
    <definedName name="NAVAJ_IN_1999">NavajoInflow.ModUnregulated!$M$4:$M$80</definedName>
    <definedName name="NAVAJ_IN_2000">NavajoInflow.ModUnregulated!$N$4:$N$80</definedName>
    <definedName name="NAVAJ_IN_2001">NavajoInflow.ModUnregulated!$O$4:$O$80</definedName>
    <definedName name="NAVAJ_IN_2002">NavajoInflow.ModUnregulated!$P$4:$P$80</definedName>
    <definedName name="NAVAJ_IN_2003">NavajoInflow.ModUnregulated!$Q$4:$Q$80</definedName>
    <definedName name="NAVAJ_IN_2004">NavajoInflow.ModUnregulated!$R$4:$R$80</definedName>
    <definedName name="NAVAJ_IN_2005">NavajoInflow.ModUnregulated!$S$4:$S$80</definedName>
    <definedName name="NAVAJ_IN_2006">NavajoInflow.ModUnregulated!$T$4:$T$80</definedName>
    <definedName name="NAVAJ_IN_2007">NavajoInflow.ModUnregulated!$U$4:$U$80</definedName>
    <definedName name="NAVAJ_IN_2008">NavajoInflow.ModUnregulated!$V$4:$V$80</definedName>
    <definedName name="NAVAJ_IN_2009">NavajoInflow.ModUnregulated!$W$4:$W$80</definedName>
    <definedName name="NAVAJ_IN_2010">NavajoInflow.ModUnregulated!$X$4:$X$80</definedName>
    <definedName name="NAVAJ_IN_2011">NavajoInflow.ModUnregulated!$Y$4:$Y$80</definedName>
    <definedName name="NAVAJ_IN_2012">NavajoInflow.ModUnregulated!$Z$4:$Z$80</definedName>
    <definedName name="NAVAJ_IN_2013">NavajoInflow.ModUnregulated!$AA$4:$AA$80</definedName>
    <definedName name="NAVAJ_IN_2014">NavajoInflow.ModUnregulated!$AB$4:$AB$80</definedName>
    <definedName name="NAVAJ_IN_2015">NavajoInflow.ModUnregulated!$AC$4:$AC$80</definedName>
    <definedName name="NAVAJ_IN_2016">NavajoInflow.ModUnregulated!$AD$4:$AD$80</definedName>
    <definedName name="NAVAJ_IN_2017">NavajoInflow.ModUnregulated!$AE$4:$AE$80</definedName>
    <definedName name="NAVAJ_IN_2018">NavajoInflow.ModUnregulated!$AF$4:$AF$80</definedName>
    <definedName name="NAVAJ_IN_2019">NavajoInflow.ModUnregulated!$AG$4:$AG$80</definedName>
    <definedName name="NAVAJ_IN_2020">NavajoInflow.ModUnregulated!$AH$4:$AH$80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91">GainsCrystalToGJ!$E$4:$E$80</definedName>
    <definedName name="NFTOF_IN_1992">GainsCrystalToGJ!$F$4:$F$80</definedName>
    <definedName name="NFTOF_IN_1993">GainsCrystalToGJ!$G$4:$G$80</definedName>
    <definedName name="NFTOF_IN_1994">GainsCrystalToGJ!$H$4:$H$80</definedName>
    <definedName name="NFTOF_IN_1995">GainsCrystalToGJ!$I$4:$I$80</definedName>
    <definedName name="NFTOF_IN_1996">GainsCrystalToGJ!$J$4:$J$80</definedName>
    <definedName name="NFTOF_IN_1997">GainsCrystalToGJ!$K$4:$K$80</definedName>
    <definedName name="NFTOF_IN_1998">GainsCrystalToGJ!$L$4:$L$80</definedName>
    <definedName name="NFTOF_IN_1999">GainsCrystalToGJ!$M$4:$M$80</definedName>
    <definedName name="NFTOF_IN_2000">GainsCrystalToGJ!$N$4:$N$80</definedName>
    <definedName name="NFTOF_IN_2001">GainsCrystalToGJ!$O$4:$O$80</definedName>
    <definedName name="NFTOF_IN_2002">GainsCrystalToGJ!$P$4:$P$80</definedName>
    <definedName name="NFTOF_IN_2003">GainsCrystalToGJ!$Q$4:$Q$80</definedName>
    <definedName name="NFTOF_IN_2004">GainsCrystalToGJ!$R$4:$R$80</definedName>
    <definedName name="NFTOF_IN_2005">GainsCrystalToGJ!$S$4:$S$80</definedName>
    <definedName name="NFTOF_IN_2006">GainsCrystalToGJ!$T$4:$T$80</definedName>
    <definedName name="NFTOF_IN_2007">GainsCrystalToGJ!$U$4:$U$80</definedName>
    <definedName name="NFTOF_IN_2008">GainsCrystalToGJ!$V$4:$V$80</definedName>
    <definedName name="NFTOF_IN_2009">GainsCrystalToGJ!$W$4:$W$80</definedName>
    <definedName name="NFTOF_IN_2010">GainsCrystalToGJ!$X$4:$X$80</definedName>
    <definedName name="NFTOF_IN_2011">GainsCrystalToGJ!$Y$4:$Y$80</definedName>
    <definedName name="NFTOF_IN_2012">GainsCrystalToGJ!$Z$4:$Z$80</definedName>
    <definedName name="NFTOF_IN_2013">GainsCrystalToGJ!$AA$4:$AA$80</definedName>
    <definedName name="NFTOF_IN_2014">GainsCrystalToGJ!$AB$4:$AB$80</definedName>
    <definedName name="NFTOF_IN_2015">GainsCrystalToGJ!$AC$4:$AC$80</definedName>
    <definedName name="NFTOF_IN_2016">GainsCrystalToGJ!$AD$4:$AD$80</definedName>
    <definedName name="NFTOF_IN_2017">GainsCrystalToGJ!$AE$4:$AE$80</definedName>
    <definedName name="NFTOF_IN_2018">GainsCrystalToGJ!$F$4:$F$80</definedName>
    <definedName name="NFTOF_IN_2019">GainsCrystalToGJ!$AG$4:$AG$80</definedName>
    <definedName name="NFTOF_IN_2020">GainsCrystalToGJ!$AH$4:$AH$80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5yr.adj.espmvol" localSheetId="21">TempForecast!$A$4:$AE$64</definedName>
    <definedName name="NVRN5.espmvol.5yr.adj.espmvol_1" localSheetId="21">TempForecast!$A$4:$AE$64</definedName>
    <definedName name="NVRN5.espmvol.5yr.adj.espmvol_10" localSheetId="21">TempForecast!$A$4:$AE$64</definedName>
    <definedName name="NVRN5.espmvol.5yr.adj.espmvol_11" localSheetId="21">TempForecast!$A$4:$AE$64</definedName>
    <definedName name="NVRN5.espmvol.5yr.adj.espmvol_12" localSheetId="21">TempForecast!$A$4:$AE$64</definedName>
    <definedName name="NVRN5.espmvol.5yr.adj.espmvol_13" localSheetId="21">TempForecast!$A$4:$AE$64</definedName>
    <definedName name="NVRN5.espmvol.5yr.adj.espmvol_14" localSheetId="21">TempForecast!$A$4:$AE$64</definedName>
    <definedName name="NVRN5.espmvol.5yr.adj.espmvol_15" localSheetId="21">TempForecast!$A$4:$AE$64</definedName>
    <definedName name="NVRN5.espmvol.5yr.adj.espmvol_16" localSheetId="21">TempForecast!$A$4:$AE$64</definedName>
    <definedName name="NVRN5.espmvol.5yr.adj.espmvol_17" localSheetId="21">TempForecast!$A$4:$AE$64</definedName>
    <definedName name="NVRN5.espmvol.5yr.adj.espmvol_18" localSheetId="21">TempForecast!$A$4:$AE$64</definedName>
    <definedName name="NVRN5.espmvol.5yr.adj.espmvol_19" localSheetId="21">TempForecast!$A$4:$AE$64</definedName>
    <definedName name="NVRN5.espmvol.5yr.adj.espmvol_2" localSheetId="21">TempForecast!$A$4:$AE$64</definedName>
    <definedName name="NVRN5.espmvol.5yr.adj.espmvol_20" localSheetId="21">TempForecast!$A$4:$AE$64</definedName>
    <definedName name="NVRN5.espmvol.5yr.adj.espmvol_21" localSheetId="21">TempForecast!$A$4:$AE$64</definedName>
    <definedName name="NVRN5.espmvol.5yr.adj.espmvol_22" localSheetId="21">TempForecast!$A$4:$AE$64</definedName>
    <definedName name="NVRN5.espmvol.5yr.adj.espmvol_23" localSheetId="21">TempForecast!$A$4:$AE$64</definedName>
    <definedName name="NVRN5.espmvol.5yr.adj.espmvol_24" localSheetId="21">TempForecast!$A$4:$AE$64</definedName>
    <definedName name="NVRN5.espmvol.5yr.adj.espmvol_25" localSheetId="21">TempForecast!$A$4:$AE$64</definedName>
    <definedName name="NVRN5.espmvol.5yr.adj.espmvol_26" localSheetId="21">TempForecast!$A$4:$AE$64</definedName>
    <definedName name="NVRN5.espmvol.5yr.adj.espmvol_27" localSheetId="21">TempForecast!$A$4:$AE$64</definedName>
    <definedName name="NVRN5.espmvol.5yr.adj.espmvol_28" localSheetId="21">TempForecast!$A$4:$AE$64</definedName>
    <definedName name="NVRN5.espmvol.5yr.adj.espmvol_29" localSheetId="21">TempForecast!$A$4:$AE$64</definedName>
    <definedName name="NVRN5.espmvol.5yr.adj.espmvol_3" localSheetId="21">TempForecast!$A$4:$AE$64</definedName>
    <definedName name="NVRN5.espmvol.5yr.adj.espmvol_30" localSheetId="21">TempForecast!$A$4:$AE$64</definedName>
    <definedName name="NVRN5.espmvol.5yr.adj.espmvol_31" localSheetId="21">TempForecast!$A$4:$AE$64</definedName>
    <definedName name="NVRN5.espmvol.5yr.adj.espmvol_32" localSheetId="21">TempForecast!$A$4:$AE$64</definedName>
    <definedName name="NVRN5.espmvol.5yr.adj.espmvol_33" localSheetId="21">TempForecast!$A$4:$AE$64</definedName>
    <definedName name="NVRN5.espmvol.5yr.adj.espmvol_34" localSheetId="21">TempForecast!$A$4:$AE$64</definedName>
    <definedName name="NVRN5.espmvol.5yr.adj.espmvol_35" localSheetId="21">TempForecast!$A$4:$AE$64</definedName>
    <definedName name="NVRN5.espmvol.5yr.adj.espmvol_36" localSheetId="21">TempForecast!$A$4:$AE$64</definedName>
    <definedName name="NVRN5.espmvol.5yr.adj.espmvol_37" localSheetId="21">TempForecast!$A$4:$AE$64</definedName>
    <definedName name="NVRN5.espmvol.5yr.adj.espmvol_38" localSheetId="21">TempForecast!$A$4:$AE$64</definedName>
    <definedName name="NVRN5.espmvol.5yr.adj.espmvol_39" localSheetId="21">TempForecast!$A$4:$AE$64</definedName>
    <definedName name="NVRN5.espmvol.5yr.adj.espmvol_4" localSheetId="21">TempForecast!$A$4:$AE$64</definedName>
    <definedName name="NVRN5.espmvol.5yr.adj.espmvol_40" localSheetId="21">TempForecast!$A$4:$AE$64</definedName>
    <definedName name="NVRN5.espmvol.5yr.adj.espmvol_41" localSheetId="21">TempForecast!$A$4:$AE$64</definedName>
    <definedName name="NVRN5.espmvol.5yr.adj.espmvol_42" localSheetId="21">TempForecast!$A$4:$AE$64</definedName>
    <definedName name="NVRN5.espmvol.5yr.adj.espmvol_43" localSheetId="21">TempForecast!$A$4:$AE$64</definedName>
    <definedName name="NVRN5.espmvol.5yr.adj.espmvol_44" localSheetId="21">TempForecast!$A$4:$AE$64</definedName>
    <definedName name="NVRN5.espmvol.5yr.adj.espmvol_45" localSheetId="21">TempForecast!$A$4:$AE$64</definedName>
    <definedName name="NVRN5.espmvol.5yr.adj.espmvol_46" localSheetId="21">TempForecast!$A$4:$AE$64</definedName>
    <definedName name="NVRN5.espmvol.5yr.adj.espmvol_47" localSheetId="21">TempForecast!$A$4:$AE$64</definedName>
    <definedName name="NVRN5.espmvol.5yr.adj.espmvol_48" localSheetId="21">TempForecast!$A$4:$AE$64</definedName>
    <definedName name="NVRN5.espmvol.5yr.adj.espmvol_49" localSheetId="21">TempForecast!$A$4:$AE$64</definedName>
    <definedName name="NVRN5.espmvol.5yr.adj.espmvol_5" localSheetId="21">TempForecast!$A$4:$AE$64</definedName>
    <definedName name="NVRN5.espmvol.5yr.adj.espmvol_50" localSheetId="21">TempForecast!$A$4:$AE$64</definedName>
    <definedName name="NVRN5.espmvol.5yr.adj.espmvol_51" localSheetId="21">TempForecast!$A$4:$AE$64</definedName>
    <definedName name="NVRN5.espmvol.5yr.adj.espmvol_52" localSheetId="21">TempForecast!$A$4:$AE$64</definedName>
    <definedName name="NVRN5.espmvol.5yr.adj.espmvol_53" localSheetId="21">TempForecast!$A$4:$AE$64</definedName>
    <definedName name="NVRN5.espmvol.5yr.adj.espmvol_54" localSheetId="21">TempForecast!$A$4:$AE$64</definedName>
    <definedName name="NVRN5.espmvol.5yr.adj.espmvol_55" localSheetId="21">TempForecast!$A$4:$AE$64</definedName>
    <definedName name="NVRN5.espmvol.5yr.adj.espmvol_6" localSheetId="21">TempForecast!$A$4:$AE$64</definedName>
    <definedName name="NVRN5.espmvol.5yr.adj.espmvol_7" localSheetId="21">TempForecast!$A$4:$AE$64</definedName>
    <definedName name="NVRN5.espmvol.5yr.adj.espmvol_8" localSheetId="21">TempForecast!$A$4:$AE$64</definedName>
    <definedName name="NVRN5.espmvol.5yr.adj.espmvol_9" localSheetId="21">TempForecast!$A$4:$AE$64</definedName>
    <definedName name="PkrToImp_1991">PkrToImp!$B$4:$B$15</definedName>
    <definedName name="PkrToImp_1992">PkrToImp!$C$4:$C$15</definedName>
    <definedName name="PkrToImp_1993">PkrToImp!$D$4:$D$15</definedName>
    <definedName name="PkrToImp_1994">PkrToImp!$E$4:$E$15</definedName>
    <definedName name="PkrToImp_1995">PkrToImp!$F$4:$F$15</definedName>
    <definedName name="PkrToImp_1996">PkrToImp!$G$4:$G$15</definedName>
    <definedName name="PkrToImp_1997">PkrToImp!$H$4:$H$15</definedName>
    <definedName name="PkrToImp_1998">PkrToImp!$I$4:$I$15</definedName>
    <definedName name="PkrToImp_1999">PkrToImp!$J$4:$J$15</definedName>
    <definedName name="PkrToImp_2000">PkrToImp!$K$4:$K$15</definedName>
    <definedName name="PkrToImp_2001">PkrToImp!$L$4:$L$15</definedName>
    <definedName name="PkrToImp_2002">PkrToImp!$M$4:$M$15</definedName>
    <definedName name="PkrToImp_2003">PkrToImp!$N$4:$N$15</definedName>
    <definedName name="PkrToImp_2004">PkrToImp!$O$4:$O$15</definedName>
    <definedName name="PkrToImp_2005">PkrToImp!$P$4:$P$15</definedName>
    <definedName name="PkrToImp_2006">PkrToImp!$Q$4:$Q$15</definedName>
    <definedName name="PkrToImp_2007">PkrToImp!$R$4:$R$15</definedName>
    <definedName name="PkrToImp_2008">PkrToImp!$S$4:$S$15</definedName>
    <definedName name="PkrToImp_2009">PkrToImp!$T$4:$T$15</definedName>
    <definedName name="PkrToImp_2010">PkrToImp!$U$4:$U$15</definedName>
    <definedName name="PkrToImp_2011">PkrToImp!$V$4:$V$15</definedName>
    <definedName name="PkrToImp_2012">PkrToImp!$W$4:$W$15</definedName>
    <definedName name="PkrToImp_2013">PkrToImp!$X$4:$X$15</definedName>
    <definedName name="PkrToImp_2014">PkrToImp!$Y$4:$Y$15</definedName>
    <definedName name="PkrToImp_2015">PkrToImp!$Z$4:$Z$15</definedName>
    <definedName name="PkrToImp_2016">PkrToImp!$AA$4:$AA$15</definedName>
    <definedName name="PkrToImp_2017">PkrToImp!$AB$4:$AB$15</definedName>
    <definedName name="PkrToImp_2018">PkrToImp!$AC$4:$AC$15</definedName>
    <definedName name="PkrToImp_2019">PkrToImp!$AD$4:$AD$15</definedName>
    <definedName name="PkrToImp_2020">PkrToImp!$AE$4:$AE$15</definedName>
    <definedName name="PkrToImp_2021">PkrToImp!$AF$4:$AF$15</definedName>
    <definedName name="PkrToImp_2022">PkrToImp!$AG$4:$AG$15</definedName>
    <definedName name="PkrToImp_2023">PkrToImp!$AH$4:$AH$15</definedName>
    <definedName name="PkrToImp_2024">PkrToImp!$AI$4:$AI$15</definedName>
    <definedName name="PkrToImp_2025">PkrToImp!$AJ$4:$AJ$15</definedName>
    <definedName name="PkrToImp_2026">PkrToImp!$AK$4:$AK$15</definedName>
    <definedName name="PkrToImp_In_1991">GainsPkrToImp!$E$4:$E$71</definedName>
    <definedName name="PkrToImp_In_1992">GainsPkrToImp!$F$4:$F$71</definedName>
    <definedName name="PkrToImp_In_1993">GainsPkrToImp!$G$4:$G$71</definedName>
    <definedName name="PkrToImp_In_1994">GainsPkrToImp!$H$4:$H$71</definedName>
    <definedName name="PkrToImp_In_1995">GainsPkrToImp!$I$4:$I$71</definedName>
    <definedName name="PkrToImp_In_1996">GainsPkrToImp!$J$4:$J$71</definedName>
    <definedName name="PkrToImp_In_1997">GainsPkrToImp!$K$4:$K$71</definedName>
    <definedName name="PkrToImp_In_1998">GainsPkrToImp!$L$4:$L$71</definedName>
    <definedName name="PkrToImp_In_1999">GainsPkrToImp!$M$4:$M$71</definedName>
    <definedName name="PkrToImp_In_2000">GainsPkrToImp!$N$4:$N$71</definedName>
    <definedName name="PkrToImp_In_2001">GainsPkrToImp!$O$4:$O$71</definedName>
    <definedName name="PkrToImp_In_2002">GainsPkrToImp!$P$4:$P$71</definedName>
    <definedName name="PkrToImp_In_2003">GainsPkrToImp!$Q$4:$Q$71</definedName>
    <definedName name="PkrToImp_In_2004">GainsPkrToImp!$R$4:$R$71</definedName>
    <definedName name="PkrToImp_In_2005">GainsPkrToImp!$S$4:$S$71</definedName>
    <definedName name="PkrToImp_In_2006">GainsPkrToImp!$T$4:$T$71</definedName>
    <definedName name="PkrToImp_In_2007">GainsPkrToImp!$U$4:$U$71</definedName>
    <definedName name="PkrToImp_In_2008">GainsPkrToImp!$V$4:$V$71</definedName>
    <definedName name="PkrToImp_In_2009">GainsPkrToImp!$W$4:$W$71</definedName>
    <definedName name="PkrToImp_In_2010">GainsPkrToImp!$X$4:$X$71</definedName>
    <definedName name="PkrToImp_In_2011">GainsPkrToImp!$Y$4:$Y$71</definedName>
    <definedName name="PkrToImp_In_2012">GainsPkrToImp!$Z$4:$Z$71</definedName>
    <definedName name="PkrToImp_In_2013">GainsPkrToImp!$AA$4:$AA$71</definedName>
    <definedName name="PkrToImp_In_2014">GainsPkrToImp!$AB$4:$AB$71</definedName>
    <definedName name="PkrToImp_In_2015">GainsPkrToImp!$AC$4:$AC$71</definedName>
    <definedName name="PkrToImp_In_2016">GainsPkrToImp!$AD$4:$AD$71</definedName>
    <definedName name="PkrToImp_In_2017">GainsPkrToImp!$AE$4:$AE$71</definedName>
    <definedName name="PkrToImp_In_2018">GainsPkrToImp!$AE$4:$AE$71</definedName>
    <definedName name="PkrToImp_In_2019">GainsPkrToImp!$AG$4:$AG$71</definedName>
    <definedName name="PkrToImp_In_2020">GainsPkrToImp!$AH$4:$AH$71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91">PowellInflow.Unregulated!$E$4:$E$80</definedName>
    <definedName name="POWEL_IN_1992">PowellInflow.Unregulated!$F$4:$F$80</definedName>
    <definedName name="POWEL_IN_1993">PowellInflow.Unregulated!$G$4:$G$80</definedName>
    <definedName name="POWEL_IN_1994">PowellInflow.Unregulated!$H$4:$H$80</definedName>
    <definedName name="POWEL_IN_1995">PowellInflow.Unregulated!$I$4:$I$80</definedName>
    <definedName name="POWEL_IN_1996">PowellInflow.Unregulated!$J$4:$J$80</definedName>
    <definedName name="POWEL_IN_1997">PowellInflow.Unregulated!$K$4:$K$80</definedName>
    <definedName name="POWEL_IN_1998">PowellInflow.Unregulated!$L$4:$L$80</definedName>
    <definedName name="POWEL_IN_1999">PowellInflow.Unregulated!$M$4:$M$80</definedName>
    <definedName name="POWEL_IN_2000">PowellInflow.Unregulated!$N$4:$N$80</definedName>
    <definedName name="POWEL_IN_2001">PowellInflow.Unregulated!$O$4:$O$80</definedName>
    <definedName name="POWEL_IN_2002">PowellInflow.Unregulated!$P$4:$P$80</definedName>
    <definedName name="POWEL_IN_2003">PowellInflow.Unregulated!$Q$4:$Q$80</definedName>
    <definedName name="POWEL_IN_2004">PowellInflow.Unregulated!$R$4:$R$80</definedName>
    <definedName name="POWEL_IN_2005">PowellInflow.Unregulated!$S$4:$S$80</definedName>
    <definedName name="POWEL_IN_2006">PowellInflow.Unregulated!$T$4:$T$80</definedName>
    <definedName name="POWEL_IN_2007">PowellInflow.Unregulated!$U$4:$U$80</definedName>
    <definedName name="POWEL_IN_2008">PowellInflow.Unregulated!$V$4:$V$80</definedName>
    <definedName name="POWEL_IN_2009">PowellInflow.Unregulated!$W$4:$W$80</definedName>
    <definedName name="POWEL_IN_2010">PowellInflow.Unregulated!$X$4:$X$80</definedName>
    <definedName name="POWEL_IN_2011">PowellInflow.Unregulated!$Y$4:$Y$80</definedName>
    <definedName name="POWEL_IN_2012">PowellInflow.Unregulated!$Z$4:$Z$80</definedName>
    <definedName name="POWEL_IN_2013">PowellInflow.Unregulated!$AA$4:$AA$80</definedName>
    <definedName name="POWEL_IN_2014">PowellInflow.Unregulated!$AB$4:$AB$80</definedName>
    <definedName name="POWEL_IN_2015">PowellInflow.Unregulated!$AC$4:$AC$80</definedName>
    <definedName name="POWEL_IN_2016">PowellInflow.Unregulated!$AD$4:$AD$80</definedName>
    <definedName name="POWEL_IN_2017">PowellInflow.Unregulated!$AE$4:$AE$80</definedName>
    <definedName name="POWEL_IN_2018">PowellInflow.Unregulated!$AF$4:$AF$80</definedName>
    <definedName name="POWEL_IN_2019">PowellInflow.Unregulated!$AG$4:$AG$80</definedName>
    <definedName name="POWEL_IN_2020">PowellInflow.Unregulated!$AH$4:$AH$80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91">PowellToMeadGainsAbvLeesFerry!$E$4:$E$71</definedName>
    <definedName name="PTMGAL_IN_1992">PowellToMeadGainsAbvLeesFerry!$F$4:$F$71</definedName>
    <definedName name="PTMGAL_IN_1993">PowellToMeadGainsAbvLeesFerry!$G$4:$G$71</definedName>
    <definedName name="PTMGAL_IN_1994">PowellToMeadGainsAbvLeesFerry!$H$4:$H$71</definedName>
    <definedName name="PTMGAL_IN_1995">PowellToMeadGainsAbvLeesFerry!$I$4:$I$71</definedName>
    <definedName name="PTMGAL_IN_1996">PowellToMeadGainsAbvLeesFerry!$J$4:$J$71</definedName>
    <definedName name="PTMGAL_IN_1997">PowellToMeadGainsAbvLeesFerry!$K$4:$K$71</definedName>
    <definedName name="PTMGAL_IN_1998">PowellToMeadGainsAbvLeesFerry!$L$4:$L$71</definedName>
    <definedName name="PTMGAL_IN_1999">PowellToMeadGainsAbvLeesFerry!$M$4:$M$71</definedName>
    <definedName name="PTMGAL_IN_2000">PowellToMeadGainsAbvLeesFerry!$N$4:$N$71</definedName>
    <definedName name="PTMGAL_IN_2001">PowellToMeadGainsAbvLeesFerry!$O$4:$O$71</definedName>
    <definedName name="PTMGAL_IN_2002">PowellToMeadGainsAbvLeesFerry!$P$4:$P$71</definedName>
    <definedName name="PTMGAL_IN_2003">PowellToMeadGainsAbvLeesFerry!$Q$4:$Q$71</definedName>
    <definedName name="PTMGAL_IN_2004">PowellToMeadGainsAbvLeesFerry!$R$4:$R$71</definedName>
    <definedName name="PTMGAL_IN_2005">PowellToMeadGainsAbvLeesFerry!$S$4:$S$71</definedName>
    <definedName name="PTMGAL_IN_2006">PowellToMeadGainsAbvLeesFerry!$T$4:$T$71</definedName>
    <definedName name="PTMGAL_IN_2007">PowellToMeadGainsAbvLeesFerry!$U$4:$U$71</definedName>
    <definedName name="PTMGAL_IN_2008">PowellToMeadGainsAbvLeesFerry!$V$4:$V$71</definedName>
    <definedName name="PTMGAL_IN_2009">PowellToMeadGainsAbvLeesFerry!$W$4:$W$71</definedName>
    <definedName name="PTMGAL_IN_2010">PowellToMeadGainsAbvLeesFerry!$X$4:$X$71</definedName>
    <definedName name="PTMGAL_IN_2011">PowellToMeadGainsAbvLeesFerry!$Y$4:$Y$71</definedName>
    <definedName name="PTMGAL_IN_2012">PowellToMeadGainsAbvLeesFerry!$Z$4:$Z$71</definedName>
    <definedName name="PTMGAL_IN_2013">PowellToMeadGainsAbvLeesFerry!$AA$4:$AA$71</definedName>
    <definedName name="PTMGAL_IN_2014">PowellToMeadGainsAbvLeesFerry!$AB$4:$AB$71</definedName>
    <definedName name="PTMGAL_IN_2015">PowellToMeadGainsAbvLeesFerry!$AC$4:$AC$71</definedName>
    <definedName name="PTMGAL_IN_2016">PowellToMeadGainsAbvLeesFerry!$AD$4:$AD$71</definedName>
    <definedName name="PTMGAL_IN_2017">PowellToMeadGainsAbvLeesFerry!$AE$4:$AE$71</definedName>
    <definedName name="PTMGAL_IN_2018">PowellToMeadGainsAbvLeesFerry!$AF$4:$AF$71</definedName>
    <definedName name="PTMGAL_IN_2019">PowellToMeadGainsAbvLeesFerry!$AG$4:$AG$71</definedName>
    <definedName name="PTMGAL_IN_2020">PowellToMeadGainsAbvLeesFerry!$AH$4:$AH$71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91">PowellToMeadGainsGrandCanyon!$E$4:$E$71</definedName>
    <definedName name="PTMGC_IN_1992">PowellToMeadGainsGrandCanyon!$F$4:$F$71</definedName>
    <definedName name="PTMGC_IN_1993">PowellToMeadGainsGrandCanyon!$G$4:$G$71</definedName>
    <definedName name="PTMGC_IN_1994">PowellToMeadGainsGrandCanyon!$H$4:$H$71</definedName>
    <definedName name="PTMGC_IN_1995">PowellToMeadGainsGrandCanyon!$I$4:$I$71</definedName>
    <definedName name="PTMGC_IN_1996">PowellToMeadGainsGrandCanyon!$J$4:$J$71</definedName>
    <definedName name="PTMGC_IN_1997">PowellToMeadGainsGrandCanyon!$K$4:$K$71</definedName>
    <definedName name="PTMGC_IN_1998">PowellToMeadGainsGrandCanyon!$L$4:$L$71</definedName>
    <definedName name="PTMGC_IN_1999">PowellToMeadGainsGrandCanyon!$M$4:$M$71</definedName>
    <definedName name="PTMGC_IN_2000">PowellToMeadGainsGrandCanyon!$N$4:$N$71</definedName>
    <definedName name="PTMGC_IN_2001">PowellToMeadGainsGrandCanyon!$O$4:$O$71</definedName>
    <definedName name="PTMGC_IN_2002">PowellToMeadGainsGrandCanyon!$P$4:$P$71</definedName>
    <definedName name="PTMGC_IN_2003">PowellToMeadGainsGrandCanyon!$Q$4:$Q$71</definedName>
    <definedName name="PTMGC_IN_2004">PowellToMeadGainsGrandCanyon!$R$4:$R$71</definedName>
    <definedName name="PTMGC_IN_2005">PowellToMeadGainsGrandCanyon!$S$4:$S$71</definedName>
    <definedName name="PTMGC_IN_2006">PowellToMeadGainsGrandCanyon!$T$4:$T$71</definedName>
    <definedName name="PTMGC_IN_2007">PowellToMeadGainsGrandCanyon!$U$4:$U$71</definedName>
    <definedName name="PTMGC_IN_2008">PowellToMeadGainsGrandCanyon!$V$4:$V$71</definedName>
    <definedName name="PTMGC_IN_2009">PowellToMeadGainsGrandCanyon!$W$4:$W$71</definedName>
    <definedName name="PTMGC_IN_2010">PowellToMeadGainsGrandCanyon!$X$4:$X$71</definedName>
    <definedName name="PTMGC_IN_2011">PowellToMeadGainsGrandCanyon!$Y$4:$Y$71</definedName>
    <definedName name="PTMGC_IN_2012">PowellToMeadGainsGrandCanyon!$Z$4:$Z$71</definedName>
    <definedName name="PTMGC_IN_2013">PowellToMeadGainsGrandCanyon!$AA$4:$AA$71</definedName>
    <definedName name="PTMGC_IN_2014">PowellToMeadGainsGrandCanyon!$AB$4:$AB$71</definedName>
    <definedName name="PTMGC_IN_2015">PowellToMeadGainsGrandCanyon!$AC$4:$AC$71</definedName>
    <definedName name="PTMGC_IN_2016">PowellToMeadGainsGrandCanyon!$AD$4:$AD$71</definedName>
    <definedName name="PTMGC_IN_2017">PowellToMeadGainsGrandCanyon!$AE$4:$AE$71</definedName>
    <definedName name="PTMGC_IN_2018">PowellToMeadGainsGrandCanyon!$AF$4:$AF$71</definedName>
    <definedName name="PTMGC_IN_2019">PowellToMeadGainsGrandCanyon!$AG$4:$AG$71</definedName>
    <definedName name="PTMGC_IN_2020">PowellToMeadGainsGrandCanyon!$AH$4:$AH$71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91">PowellToMeadGainsAboveHoover!$E$4:$E$71</definedName>
    <definedName name="PTMGH_IN_1992">PowellToMeadGainsAboveHoover!$F$4:$F$71</definedName>
    <definedName name="PTMGH_IN_1993">PowellToMeadGainsAboveHoover!$G$4:$G$71</definedName>
    <definedName name="PTMGH_IN_1994">PowellToMeadGainsAboveHoover!$H$4:$H$71</definedName>
    <definedName name="PTMGH_IN_1995">PowellToMeadGainsAboveHoover!$I$4:$I$71</definedName>
    <definedName name="PTMGH_IN_1996">PowellToMeadGainsAboveHoover!$J$4:$J$71</definedName>
    <definedName name="PTMGH_IN_1997">PowellToMeadGainsAboveHoover!$K$4:$K$71</definedName>
    <definedName name="PTMGH_IN_1998">PowellToMeadGainsAboveHoover!$L$4:$L$71</definedName>
    <definedName name="PTMGH_IN_1999">PowellToMeadGainsAboveHoover!$M$4:$M$71</definedName>
    <definedName name="PTMGH_IN_2000">PowellToMeadGainsAboveHoover!$N$4:$N$71</definedName>
    <definedName name="PTMGH_IN_2001">PowellToMeadGainsAboveHoover!$O$4:$O$71</definedName>
    <definedName name="PTMGH_IN_2002">PowellToMeadGainsAboveHoover!$P$4:$P$71</definedName>
    <definedName name="PTMGH_IN_2003">PowellToMeadGainsAboveHoover!$Q$4:$Q$71</definedName>
    <definedName name="PTMGH_IN_2004">PowellToMeadGainsAboveHoover!$R$4:$R$71</definedName>
    <definedName name="PTMGH_IN_2005">PowellToMeadGainsAboveHoover!$S$4:$S$71</definedName>
    <definedName name="PTMGH_IN_2006">PowellToMeadGainsAboveHoover!$T$4:$T$71</definedName>
    <definedName name="PTMGH_IN_2007">PowellToMeadGainsAboveHoover!$U$4:$U$71</definedName>
    <definedName name="PTMGH_IN_2008">PowellToMeadGainsAboveHoover!$V$4:$V$71</definedName>
    <definedName name="PTMGH_IN_2009">PowellToMeadGainsAboveHoover!$W$4:$W$71</definedName>
    <definedName name="PTMGH_IN_2010">PowellToMeadGainsAboveHoover!$X$4:$X$71</definedName>
    <definedName name="PTMGH_IN_2011">PowellToMeadGainsAboveHoover!$Y$4:$Y$71</definedName>
    <definedName name="PTMGH_IN_2012">PowellToMeadGainsAboveHoover!$Z$4:$Z$71</definedName>
    <definedName name="PTMGH_IN_2013">PowellToMeadGainsAboveHoover!$AA$4:$AA$71</definedName>
    <definedName name="PTMGH_IN_2014">PowellToMeadGainsAboveHoover!$AB$4:$AB$71</definedName>
    <definedName name="PTMGH_IN_2015">PowellToMeadGainsAboveHoover!$AC$4:$AC$71</definedName>
    <definedName name="PTMGH_IN_2016">PowellToMeadGainsAboveHoover!$AD$4:$AD$71</definedName>
    <definedName name="PTMGH_IN_2017">PowellToMeadGainsAboveHoover!$AE$4:$AE$71</definedName>
    <definedName name="PTMGH_IN_2018">PowellToMeadGainsAboveHoover!$AF$4:$AF$71</definedName>
    <definedName name="PTMGH_IN_2019">PowellToMeadGainsAboveHoover!$AG$4:$AG$71</definedName>
    <definedName name="PTMGH_IN_2020">PowellToMeadGainsAboveHoover!$AH$4:$AH$71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91">TaylorPark.Inflow!$E$4:$E$80</definedName>
    <definedName name="TPARK_IN_1992">TaylorPark.Inflow!$F$4:$F$80</definedName>
    <definedName name="TPARK_IN_1993">TaylorPark.Inflow!$G$4:$G$80</definedName>
    <definedName name="TPARK_IN_1994">TaylorPark.Inflow!$H$4:$H$80</definedName>
    <definedName name="TPARK_IN_1995">TaylorPark.Inflow!$I$4:$I$80</definedName>
    <definedName name="TPARK_IN_1996">TaylorPark.Inflow!$J$4:$J$80</definedName>
    <definedName name="TPARK_IN_1997">TaylorPark.Inflow!$K$4:$K$80</definedName>
    <definedName name="TPARK_IN_1998">TaylorPark.Inflow!$L$4:$L$80</definedName>
    <definedName name="TPARK_IN_1999">TaylorPark.Inflow!$M$4:$M$80</definedName>
    <definedName name="TPARK_IN_2000">TaylorPark.Inflow!$N$4:$N$80</definedName>
    <definedName name="TPARK_IN_2001">TaylorPark.Inflow!$O$4:$O$80</definedName>
    <definedName name="TPARK_IN_2002">TaylorPark.Inflow!$P$4:$P$80</definedName>
    <definedName name="TPARK_IN_2003">TaylorPark.Inflow!$Q$4:$Q$80</definedName>
    <definedName name="TPARK_IN_2004">TaylorPark.Inflow!$R$4:$R$80</definedName>
    <definedName name="TPARK_IN_2005">TaylorPark.Inflow!$S$4:$S$80</definedName>
    <definedName name="TPARK_IN_2006">TaylorPark.Inflow!$T$4:$T$80</definedName>
    <definedName name="TPARK_IN_2007">TaylorPark.Inflow!$U$4:$U$80</definedName>
    <definedName name="TPARK_IN_2008">TaylorPark.Inflow!$V$4:$V$80</definedName>
    <definedName name="TPARK_IN_2009">TaylorPark.Inflow!$W$4:$W$80</definedName>
    <definedName name="TPARK_IN_2010">TaylorPark.Inflow!$X$4:$X$80</definedName>
    <definedName name="TPARK_IN_2011">TaylorPark.Inflow!$Y$4:$Y$80</definedName>
    <definedName name="TPARK_IN_2012">TaylorPark.Inflow!$Z$4:$Z$80</definedName>
    <definedName name="TPARK_IN_2013">TaylorPark.Inflow!$AA$4:$AA$80</definedName>
    <definedName name="TPARK_IN_2014">TaylorPark.Inflow!$AB$4:$AB$80</definedName>
    <definedName name="TPARK_IN_2015">TaylorPark.Inflow!$AC$4:$AC$80</definedName>
    <definedName name="TPARK_IN_2016">TaylorPark.Inflow!$AD$4:$AD$80</definedName>
    <definedName name="TPARK_IN_2017">TaylorPark.Inflow!$AE$4:$AE$80</definedName>
    <definedName name="TPARK_IN_2018">TaylorPark.Inflow!$AF$4:$AF$80</definedName>
    <definedName name="TPARK_IN_2019">TaylorPark.Inflow!$AG$4:$AG$80</definedName>
    <definedName name="TPARK_IN_2020">TaylorPark.Inflow!$AH$4:$AH$80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5yr.adj.espmvol" localSheetId="21">TempForecast!$A$4:$AE$64</definedName>
    <definedName name="TPIC2.espmvol.5yr.adj.espmvol_1" localSheetId="21">TempForecast!$A$4:$AE$64</definedName>
    <definedName name="TPIC2.espmvol.5yr.adj.espmvol_10" localSheetId="21">TempForecast!$A$4:$AE$64</definedName>
    <definedName name="TPIC2.espmvol.5yr.adj.espmvol_11" localSheetId="21">TempForecast!$A$4:$AE$64</definedName>
    <definedName name="TPIC2.espmvol.5yr.adj.espmvol_12" localSheetId="21">TempForecast!$A$4:$AE$64</definedName>
    <definedName name="TPIC2.espmvol.5yr.adj.espmvol_13" localSheetId="21">TempForecast!$A$4:$AE$64</definedName>
    <definedName name="TPIC2.espmvol.5yr.adj.espmvol_14" localSheetId="21">TempForecast!$A$4:$AE$64</definedName>
    <definedName name="TPIC2.espmvol.5yr.adj.espmvol_15" localSheetId="21">TempForecast!$A$4:$AE$64</definedName>
    <definedName name="TPIC2.espmvol.5yr.adj.espmvol_16" localSheetId="21">TempForecast!$A$4:$AE$64</definedName>
    <definedName name="TPIC2.espmvol.5yr.adj.espmvol_17" localSheetId="21">TempForecast!$A$4:$AE$64</definedName>
    <definedName name="TPIC2.espmvol.5yr.adj.espmvol_18" localSheetId="21">TempForecast!$A$4:$AE$64</definedName>
    <definedName name="TPIC2.espmvol.5yr.adj.espmvol_19" localSheetId="21">TempForecast!$A$4:$AE$64</definedName>
    <definedName name="TPIC2.espmvol.5yr.adj.espmvol_2" localSheetId="21">TempForecast!$A$4:$AE$64</definedName>
    <definedName name="TPIC2.espmvol.5yr.adj.espmvol_20" localSheetId="21">TempForecast!$A$4:$AE$64</definedName>
    <definedName name="TPIC2.espmvol.5yr.adj.espmvol_21" localSheetId="21">TempForecast!$A$4:$AE$64</definedName>
    <definedName name="TPIC2.espmvol.5yr.adj.espmvol_22" localSheetId="21">TempForecast!$A$4:$AE$64</definedName>
    <definedName name="TPIC2.espmvol.5yr.adj.espmvol_23" localSheetId="21">TempForecast!$A$4:$AE$64</definedName>
    <definedName name="TPIC2.espmvol.5yr.adj.espmvol_24" localSheetId="21">TempForecast!$A$4:$AE$64</definedName>
    <definedName name="TPIC2.espmvol.5yr.adj.espmvol_25" localSheetId="21">TempForecast!$A$4:$AE$64</definedName>
    <definedName name="TPIC2.espmvol.5yr.adj.espmvol_26" localSheetId="21">TempForecast!$A$4:$AE$64</definedName>
    <definedName name="TPIC2.espmvol.5yr.adj.espmvol_27" localSheetId="21">TempForecast!$A$4:$AE$64</definedName>
    <definedName name="TPIC2.espmvol.5yr.adj.espmvol_28" localSheetId="21">TempForecast!$A$4:$AE$64</definedName>
    <definedName name="TPIC2.espmvol.5yr.adj.espmvol_29" localSheetId="21">TempForecast!$A$4:$AE$64</definedName>
    <definedName name="TPIC2.espmvol.5yr.adj.espmvol_3" localSheetId="21">TempForecast!$A$4:$AE$64</definedName>
    <definedName name="TPIC2.espmvol.5yr.adj.espmvol_30" localSheetId="21">TempForecast!$A$4:$AE$64</definedName>
    <definedName name="TPIC2.espmvol.5yr.adj.espmvol_31" localSheetId="21">TempForecast!$A$4:$AE$64</definedName>
    <definedName name="TPIC2.espmvol.5yr.adj.espmvol_32" localSheetId="21">TempForecast!$A$4:$AE$64</definedName>
    <definedName name="TPIC2.espmvol.5yr.adj.espmvol_33" localSheetId="21">TempForecast!$A$4:$AE$64</definedName>
    <definedName name="TPIC2.espmvol.5yr.adj.espmvol_34" localSheetId="21">TempForecast!$A$4:$AE$64</definedName>
    <definedName name="TPIC2.espmvol.5yr.adj.espmvol_35" localSheetId="21">TempForecast!$A$4:$AE$64</definedName>
    <definedName name="TPIC2.espmvol.5yr.adj.espmvol_36" localSheetId="21">TempForecast!$A$4:$AE$64</definedName>
    <definedName name="TPIC2.espmvol.5yr.adj.espmvol_37" localSheetId="21">TempForecast!$A$4:$AE$64</definedName>
    <definedName name="TPIC2.espmvol.5yr.adj.espmvol_38" localSheetId="21">TempForecast!$A$4:$AE$64</definedName>
    <definedName name="TPIC2.espmvol.5yr.adj.espmvol_39" localSheetId="21">TempForecast!$A$4:$AE$64</definedName>
    <definedName name="TPIC2.espmvol.5yr.adj.espmvol_4" localSheetId="21">TempForecast!$A$4:$AE$64</definedName>
    <definedName name="TPIC2.espmvol.5yr.adj.espmvol_40" localSheetId="21">TempForecast!$A$4:$AE$64</definedName>
    <definedName name="TPIC2.espmvol.5yr.adj.espmvol_41" localSheetId="21">TempForecast!$A$4:$AE$64</definedName>
    <definedName name="TPIC2.espmvol.5yr.adj.espmvol_42" localSheetId="21">TempForecast!$A$4:$AE$64</definedName>
    <definedName name="TPIC2.espmvol.5yr.adj.espmvol_43" localSheetId="21">TempForecast!$A$4:$AE$64</definedName>
    <definedName name="TPIC2.espmvol.5yr.adj.espmvol_44" localSheetId="21">TempForecast!$A$4:$AE$64</definedName>
    <definedName name="TPIC2.espmvol.5yr.adj.espmvol_45" localSheetId="21">TempForecast!$A$4:$AE$64</definedName>
    <definedName name="TPIC2.espmvol.5yr.adj.espmvol_46" localSheetId="21">TempForecast!$A$4:$AE$64</definedName>
    <definedName name="TPIC2.espmvol.5yr.adj.espmvol_47" localSheetId="21">TempForecast!$A$4:$AE$64</definedName>
    <definedName name="TPIC2.espmvol.5yr.adj.espmvol_48" localSheetId="21">TempForecast!$A$4:$AE$64</definedName>
    <definedName name="TPIC2.espmvol.5yr.adj.espmvol_49" localSheetId="21">TempForecast!$A$4:$AE$64</definedName>
    <definedName name="TPIC2.espmvol.5yr.adj.espmvol_5" localSheetId="21">TempForecast!$A$4:$AE$64</definedName>
    <definedName name="TPIC2.espmvol.5yr.adj.espmvol_50" localSheetId="21">TempForecast!$A$4:$AE$64</definedName>
    <definedName name="TPIC2.espmvol.5yr.adj.espmvol_51" localSheetId="21">TempForecast!$A$4:$AE$64</definedName>
    <definedName name="TPIC2.espmvol.5yr.adj.espmvol_52" localSheetId="21">TempForecast!$A$4:$AE$64</definedName>
    <definedName name="TPIC2.espmvol.5yr.adj.espmvol_53" localSheetId="21">TempForecast!$A$4:$AE$64</definedName>
    <definedName name="TPIC2.espmvol.5yr.adj.espmvol_54" localSheetId="21">TempForecast!$A$4:$AE$64</definedName>
    <definedName name="TPIC2.espmvol.5yr.adj.espmvol_55" localSheetId="21">TempForecast!$A$4:$AE$64</definedName>
    <definedName name="TPIC2.espmvol.5yr.adj.espmvol_6" localSheetId="21">TempForecast!$A$4:$AE$64</definedName>
    <definedName name="TPIC2.espmvol.5yr.adj.espmvol_7" localSheetId="21">TempForecast!$A$4:$AE$64</definedName>
    <definedName name="TPIC2.espmvol.5yr.adj.espmvol_8" localSheetId="21">TempForecast!$A$4:$AE$64</definedName>
    <definedName name="TPIC2.espmvol.5yr.adj.espmvol_9" localSheetId="21">TempForecast!$A$4:$AE$64</definedName>
    <definedName name="TraceID">RunInformation!$F$6:$F$55</definedName>
    <definedName name="TraceSelection">Comparison!$B$8:$E$23</definedName>
    <definedName name="TraceYear">RunInformation!$G$6:$G$55</definedName>
    <definedName name="VALLE_IN_1991">Vallecito.Inflow!$E$4:$E$80</definedName>
    <definedName name="VALLE_IN_1992">Vallecito.Inflow!$F$4:$F$80</definedName>
    <definedName name="VALLE_IN_1993">Vallecito.Inflow!$G$4:$G$80</definedName>
    <definedName name="VALLE_IN_1994">Vallecito.Inflow!$H$4:$H$80</definedName>
    <definedName name="VALLE_IN_1995">Vallecito.Inflow!$I$4:$I$80</definedName>
    <definedName name="VALLE_IN_1996">Vallecito.Inflow!$J$4:$J$80</definedName>
    <definedName name="VALLE_IN_1997">Vallecito.Inflow!$K$4:$K$80</definedName>
    <definedName name="VALLE_IN_1998">Vallecito.Inflow!$L$4:$L$80</definedName>
    <definedName name="VALLE_IN_1999">Vallecito.Inflow!$M$4:$M$80</definedName>
    <definedName name="VALLE_IN_2000">Vallecito.Inflow!$N$4:$N$80</definedName>
    <definedName name="VALLE_IN_2001">Vallecito.Inflow!$O$4:$O$80</definedName>
    <definedName name="VALLE_IN_2002">Vallecito.Inflow!$P$4:$P$80</definedName>
    <definedName name="VALLE_IN_2003">Vallecito.Inflow!$Q$4:$Q$80</definedName>
    <definedName name="VALLE_IN_2004">Vallecito.Inflow!$R$4:$R$80</definedName>
    <definedName name="VALLE_IN_2005">Vallecito.Inflow!$S$4:$S$80</definedName>
    <definedName name="VALLE_IN_2006">Vallecito.Inflow!$T$4:$T$80</definedName>
    <definedName name="VALLE_IN_2007">Vallecito.Inflow!$U$4:$U$80</definedName>
    <definedName name="VALLE_IN_2008">Vallecito.Inflow!$V$4:$V$80</definedName>
    <definedName name="VALLE_IN_2009">Vallecito.Inflow!$W$4:$W$80</definedName>
    <definedName name="VALLE_IN_2010">Vallecito.Inflow!$X$4:$X$80</definedName>
    <definedName name="VALLE_IN_2011">Vallecito.Inflow!$Y$4:$Y$80</definedName>
    <definedName name="VALLE_IN_2012">Vallecito.Inflow!$Z$4:$Z$80</definedName>
    <definedName name="VALLE_IN_2013">Vallecito.Inflow!$AA$4:$AA$80</definedName>
    <definedName name="VALLE_IN_2014">Vallecito.Inflow!$AB$4:$AB$80</definedName>
    <definedName name="VALLE_IN_2015">Vallecito.Inflow!$AC$4:$AC$80</definedName>
    <definedName name="VALLE_IN_2016">Vallecito.Inflow!$AD$4:$AD$80</definedName>
    <definedName name="VALLE_IN_2017">Vallecito.Inflow!$AE$4:$AE$80</definedName>
    <definedName name="VALLE_IN_2018">Vallecito.Inflow!$AF$4:$AF$80</definedName>
    <definedName name="VALLE_IN_2019">Vallecito.Inflow!$AG$4:$AG$80</definedName>
    <definedName name="VALLE_IN_2020">Vallecito.Inflow!$AH$4:$AH$80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5yr.adj.espmvol" localSheetId="21">TempForecast!$A$4:$AE$64</definedName>
    <definedName name="VCRC2.espmvol.5yr.adj.espmvol_1" localSheetId="21">TempForecast!$A$4:$AE$64</definedName>
    <definedName name="VCRC2.espmvol.5yr.adj.espmvol_10" localSheetId="21">TempForecast!$A$4:$AE$64</definedName>
    <definedName name="VCRC2.espmvol.5yr.adj.espmvol_11" localSheetId="21">TempForecast!$A$4:$AE$64</definedName>
    <definedName name="VCRC2.espmvol.5yr.adj.espmvol_12" localSheetId="21">TempForecast!$A$4:$AE$64</definedName>
    <definedName name="VCRC2.espmvol.5yr.adj.espmvol_13" localSheetId="21">TempForecast!$A$4:$AE$64</definedName>
    <definedName name="VCRC2.espmvol.5yr.adj.espmvol_14" localSheetId="21">TempForecast!$A$4:$AE$64</definedName>
    <definedName name="VCRC2.espmvol.5yr.adj.espmvol_15" localSheetId="21">TempForecast!$A$4:$AE$64</definedName>
    <definedName name="VCRC2.espmvol.5yr.adj.espmvol_16" localSheetId="21">TempForecast!$A$4:$AE$64</definedName>
    <definedName name="VCRC2.espmvol.5yr.adj.espmvol_17" localSheetId="21">TempForecast!$A$4:$AE$64</definedName>
    <definedName name="VCRC2.espmvol.5yr.adj.espmvol_18" localSheetId="21">TempForecast!$A$4:$AE$64</definedName>
    <definedName name="VCRC2.espmvol.5yr.adj.espmvol_19" localSheetId="21">TempForecast!$A$4:$AE$64</definedName>
    <definedName name="VCRC2.espmvol.5yr.adj.espmvol_2" localSheetId="21">TempForecast!$A$4:$AE$64</definedName>
    <definedName name="VCRC2.espmvol.5yr.adj.espmvol_20" localSheetId="21">TempForecast!$A$4:$AE$64</definedName>
    <definedName name="VCRC2.espmvol.5yr.adj.espmvol_21" localSheetId="21">TempForecast!$A$4:$AE$64</definedName>
    <definedName name="VCRC2.espmvol.5yr.adj.espmvol_22" localSheetId="21">TempForecast!$A$4:$AE$64</definedName>
    <definedName name="VCRC2.espmvol.5yr.adj.espmvol_23" localSheetId="21">TempForecast!$A$4:$AE$64</definedName>
    <definedName name="VCRC2.espmvol.5yr.adj.espmvol_24" localSheetId="21">TempForecast!$A$4:$AE$64</definedName>
    <definedName name="VCRC2.espmvol.5yr.adj.espmvol_25" localSheetId="21">TempForecast!$A$4:$AE$64</definedName>
    <definedName name="VCRC2.espmvol.5yr.adj.espmvol_26" localSheetId="21">TempForecast!$A$4:$AE$64</definedName>
    <definedName name="VCRC2.espmvol.5yr.adj.espmvol_27" localSheetId="21">TempForecast!$A$4:$AE$64</definedName>
    <definedName name="VCRC2.espmvol.5yr.adj.espmvol_28" localSheetId="21">TempForecast!$A$4:$AE$64</definedName>
    <definedName name="VCRC2.espmvol.5yr.adj.espmvol_29" localSheetId="21">TempForecast!$A$4:$AE$64</definedName>
    <definedName name="VCRC2.espmvol.5yr.adj.espmvol_3" localSheetId="21">TempForecast!$A$4:$AE$64</definedName>
    <definedName name="VCRC2.espmvol.5yr.adj.espmvol_30" localSheetId="21">TempForecast!$A$4:$AE$64</definedName>
    <definedName name="VCRC2.espmvol.5yr.adj.espmvol_31" localSheetId="21">TempForecast!$A$4:$AE$64</definedName>
    <definedName name="VCRC2.espmvol.5yr.adj.espmvol_32" localSheetId="21">TempForecast!$A$4:$AE$64</definedName>
    <definedName name="VCRC2.espmvol.5yr.adj.espmvol_33" localSheetId="21">TempForecast!$A$4:$AE$64</definedName>
    <definedName name="VCRC2.espmvol.5yr.adj.espmvol_34" localSheetId="21">TempForecast!$A$4:$AE$64</definedName>
    <definedName name="VCRC2.espmvol.5yr.adj.espmvol_35" localSheetId="21">TempForecast!$A$4:$AE$64</definedName>
    <definedName name="VCRC2.espmvol.5yr.adj.espmvol_36" localSheetId="21">TempForecast!$A$4:$AE$64</definedName>
    <definedName name="VCRC2.espmvol.5yr.adj.espmvol_37" localSheetId="21">TempForecast!$A$4:$AE$64</definedName>
    <definedName name="VCRC2.espmvol.5yr.adj.espmvol_38" localSheetId="21">TempForecast!$A$4:$AE$64</definedName>
    <definedName name="VCRC2.espmvol.5yr.adj.espmvol_39" localSheetId="21">TempForecast!$A$4:$AE$64</definedName>
    <definedName name="VCRC2.espmvol.5yr.adj.espmvol_4" localSheetId="21">TempForecast!$A$4:$AE$64</definedName>
    <definedName name="VCRC2.espmvol.5yr.adj.espmvol_40" localSheetId="21">TempForecast!$A$4:$AE$64</definedName>
    <definedName name="VCRC2.espmvol.5yr.adj.espmvol_41" localSheetId="21">TempForecast!$A$4:$AE$64</definedName>
    <definedName name="VCRC2.espmvol.5yr.adj.espmvol_42" localSheetId="21">TempForecast!$A$4:$AE$64</definedName>
    <definedName name="VCRC2.espmvol.5yr.adj.espmvol_43" localSheetId="21">TempForecast!$A$4:$AE$64</definedName>
    <definedName name="VCRC2.espmvol.5yr.adj.espmvol_44" localSheetId="21">TempForecast!$A$4:$AE$64</definedName>
    <definedName name="VCRC2.espmvol.5yr.adj.espmvol_45" localSheetId="21">TempForecast!$A$4:$AE$64</definedName>
    <definedName name="VCRC2.espmvol.5yr.adj.espmvol_46" localSheetId="21">TempForecast!$A$4:$AE$64</definedName>
    <definedName name="VCRC2.espmvol.5yr.adj.espmvol_47" localSheetId="21">TempForecast!$A$4:$AE$64</definedName>
    <definedName name="VCRC2.espmvol.5yr.adj.espmvol_48" localSheetId="21">TempForecast!$A$4:$AE$64</definedName>
    <definedName name="VCRC2.espmvol.5yr.adj.espmvol_49" localSheetId="21">TempForecast!$A$4:$AE$64</definedName>
    <definedName name="VCRC2.espmvol.5yr.adj.espmvol_5" localSheetId="21">TempForecast!$A$4:$AE$64</definedName>
    <definedName name="VCRC2.espmvol.5yr.adj.espmvol_50" localSheetId="21">TempForecast!$A$4:$AE$64</definedName>
    <definedName name="VCRC2.espmvol.5yr.adj.espmvol_51" localSheetId="21">TempForecast!$A$4:$AE$64</definedName>
    <definedName name="VCRC2.espmvol.5yr.adj.espmvol_52" localSheetId="21">TempForecast!$A$4:$AE$64</definedName>
    <definedName name="VCRC2.espmvol.5yr.adj.espmvol_53" localSheetId="21">TempForecast!$A$4:$AE$64</definedName>
    <definedName name="VCRC2.espmvol.5yr.adj.espmvol_54" localSheetId="21">TempForecast!$A$4:$AE$64</definedName>
    <definedName name="VCRC2.espmvol.5yr.adj.espmvol_55" localSheetId="21">TempForecast!$A$4:$AE$64</definedName>
    <definedName name="VCRC2.espmvol.5yr.adj.espmvol_6" localSheetId="21">TempForecast!$A$4:$AE$64</definedName>
    <definedName name="VCRC2.espmvol.5yr.adj.espmvol_7" localSheetId="21">TempForecast!$A$4:$AE$64</definedName>
    <definedName name="VCRC2.espmvol.5yr.adj.espmvol_8" localSheetId="21">TempForecast!$A$4:$AE$64</definedName>
    <definedName name="VCRC2.espmvol.5yr.adj.espmvol_9" localSheetId="21">TempForecast!$A$4:$AE$64</definedName>
    <definedName name="YampaMax">HDBQueries!$K$49</definedName>
    <definedName name="YampaMin">HDBQueries!$K$13</definedName>
    <definedName name="YampaMost">HDBQueries!$K$85</definedName>
    <definedName name="YDLC2.espmvol.5yr.adj.espmvol" localSheetId="21">TempForecast!$A$4:$AE$64</definedName>
    <definedName name="YDLC2.espmvol.5yr.adj.espmvol_1" localSheetId="21">TempForecast!$A$4:$AE$64</definedName>
    <definedName name="YDLC2.espmvol.5yr.adj.espmvol_10" localSheetId="21">TempForecast!$A$4:$AE$64</definedName>
    <definedName name="YDLC2.espmvol.5yr.adj.espmvol_11" localSheetId="21">TempForecast!$A$4:$AE$64</definedName>
    <definedName name="YDLC2.espmvol.5yr.adj.espmvol_12" localSheetId="21">TempForecast!$A$4:$AE$64</definedName>
    <definedName name="YDLC2.espmvol.5yr.adj.espmvol_13" localSheetId="21">TempForecast!$A$4:$AE$64</definedName>
    <definedName name="YDLC2.espmvol.5yr.adj.espmvol_14" localSheetId="21">TempForecast!$A$4:$AE$64</definedName>
    <definedName name="YDLC2.espmvol.5yr.adj.espmvol_15" localSheetId="21">TempForecast!$A$4:$AE$64</definedName>
    <definedName name="YDLC2.espmvol.5yr.adj.espmvol_16" localSheetId="21">TempForecast!$A$4:$AE$64</definedName>
    <definedName name="YDLC2.espmvol.5yr.adj.espmvol_17" localSheetId="21">TempForecast!$A$4:$AE$64</definedName>
    <definedName name="YDLC2.espmvol.5yr.adj.espmvol_18" localSheetId="21">TempForecast!$A$4:$AE$64</definedName>
    <definedName name="YDLC2.espmvol.5yr.adj.espmvol_19" localSheetId="21">TempForecast!$A$4:$AE$64</definedName>
    <definedName name="YDLC2.espmvol.5yr.adj.espmvol_2" localSheetId="21">TempForecast!$A$4:$AE$64</definedName>
    <definedName name="YDLC2.espmvol.5yr.adj.espmvol_20" localSheetId="21">TempForecast!$A$4:$AE$64</definedName>
    <definedName name="YDLC2.espmvol.5yr.adj.espmvol_21" localSheetId="21">TempForecast!$A$4:$AE$64</definedName>
    <definedName name="YDLC2.espmvol.5yr.adj.espmvol_22" localSheetId="21">TempForecast!$A$4:$AE$64</definedName>
    <definedName name="YDLC2.espmvol.5yr.adj.espmvol_23" localSheetId="21">TempForecast!$A$4:$AE$64</definedName>
    <definedName name="YDLC2.espmvol.5yr.adj.espmvol_24" localSheetId="21">TempForecast!$A$4:$AE$64</definedName>
    <definedName name="YDLC2.espmvol.5yr.adj.espmvol_25" localSheetId="21">TempForecast!$A$4:$AE$64</definedName>
    <definedName name="YDLC2.espmvol.5yr.adj.espmvol_26" localSheetId="21">TempForecast!$A$4:$AE$64</definedName>
    <definedName name="YDLC2.espmvol.5yr.adj.espmvol_27" localSheetId="21">TempForecast!$A$4:$AE$64</definedName>
    <definedName name="YDLC2.espmvol.5yr.adj.espmvol_28" localSheetId="21">TempForecast!$A$4:$AE$64</definedName>
    <definedName name="YDLC2.espmvol.5yr.adj.espmvol_29" localSheetId="21">TempForecast!$A$4:$AE$64</definedName>
    <definedName name="YDLC2.espmvol.5yr.adj.espmvol_3" localSheetId="21">TempForecast!$A$4:$AE$64</definedName>
    <definedName name="YDLC2.espmvol.5yr.adj.espmvol_30" localSheetId="21">TempForecast!$A$4:$AE$64</definedName>
    <definedName name="YDLC2.espmvol.5yr.adj.espmvol_31" localSheetId="21">TempForecast!$A$4:$AE$64</definedName>
    <definedName name="YDLC2.espmvol.5yr.adj.espmvol_32" localSheetId="21">TempForecast!$A$4:$AE$64</definedName>
    <definedName name="YDLC2.espmvol.5yr.adj.espmvol_33" localSheetId="21">TempForecast!$A$4:$AE$64</definedName>
    <definedName name="YDLC2.espmvol.5yr.adj.espmvol_34" localSheetId="21">TempForecast!$A$4:$AE$64</definedName>
    <definedName name="YDLC2.espmvol.5yr.adj.espmvol_35" localSheetId="21">TempForecast!$A$4:$AE$64</definedName>
    <definedName name="YDLC2.espmvol.5yr.adj.espmvol_36" localSheetId="21">TempForecast!$A$4:$AE$64</definedName>
    <definedName name="YDLC2.espmvol.5yr.adj.espmvol_37" localSheetId="21">TempForecast!$A$4:$AE$64</definedName>
    <definedName name="YDLC2.espmvol.5yr.adj.espmvol_38" localSheetId="21">TempForecast!$A$4:$AE$64</definedName>
    <definedName name="YDLC2.espmvol.5yr.adj.espmvol_39" localSheetId="21">TempForecast!$A$4:$AE$64</definedName>
    <definedName name="YDLC2.espmvol.5yr.adj.espmvol_4" localSheetId="21">TempForecast!$A$4:$AE$64</definedName>
    <definedName name="YDLC2.espmvol.5yr.adj.espmvol_40" localSheetId="21">TempForecast!$A$4:$AE$64</definedName>
    <definedName name="YDLC2.espmvol.5yr.adj.espmvol_41" localSheetId="21">TempForecast!$A$4:$AE$64</definedName>
    <definedName name="YDLC2.espmvol.5yr.adj.espmvol_42" localSheetId="21">TempForecast!$A$4:$AE$64</definedName>
    <definedName name="YDLC2.espmvol.5yr.adj.espmvol_43" localSheetId="21">TempForecast!$A$4:$AE$64</definedName>
    <definedName name="YDLC2.espmvol.5yr.adj.espmvol_44" localSheetId="21">TempForecast!$A$4:$AE$64</definedName>
    <definedName name="YDLC2.espmvol.5yr.adj.espmvol_45" localSheetId="21">TempForecast!$A$4:$AE$64</definedName>
    <definedName name="YDLC2.espmvol.5yr.adj.espmvol_46" localSheetId="21">TempForecast!$A$4:$AE$64</definedName>
    <definedName name="YDLC2.espmvol.5yr.adj.espmvol_47" localSheetId="21">TempForecast!$A$4:$AE$64</definedName>
    <definedName name="YDLC2.espmvol.5yr.adj.espmvol_48" localSheetId="21">TempForecast!$A$4:$AE$64</definedName>
    <definedName name="YDLC2.espmvol.5yr.adj.espmvol_49" localSheetId="21">TempForecast!$A$4:$AE$64</definedName>
    <definedName name="YDLC2.espmvol.5yr.adj.espmvol_5" localSheetId="21">TempForecast!$A$4:$AE$64</definedName>
    <definedName name="YDLC2.espmvol.5yr.adj.espmvol_50" localSheetId="21">TempForecast!$A$4:$AE$64</definedName>
    <definedName name="YDLC2.espmvol.5yr.adj.espmvol_51" localSheetId="21">TempForecast!$A$4:$AE$64</definedName>
    <definedName name="YDLC2.espmvol.5yr.adj.espmvol_52" localSheetId="21">TempForecast!$A$4:$AE$64</definedName>
    <definedName name="YDLC2.espmvol.5yr.adj.espmvol_53" localSheetId="21">TempForecast!$A$4:$AE$64</definedName>
    <definedName name="YDLC2.espmvol.5yr.adj.espmvol_54" localSheetId="21">TempForecast!$A$4:$AE$64</definedName>
    <definedName name="YDLC2.espmvol.5yr.adj.espmvol_55" localSheetId="21">TempForecast!$A$4:$AE$64</definedName>
    <definedName name="YDLC2.espmvol.5yr.adj.espmvol_6" localSheetId="21">TempForecast!$A$4:$AE$64</definedName>
    <definedName name="YDLC2.espmvol.5yr.adj.espmvol_7" localSheetId="21">TempForecast!$A$4:$AE$64</definedName>
    <definedName name="YDLC2.espmvol.5yr.adj.espmvol_8" localSheetId="21">TempForecast!$A$4:$AE$64</definedName>
    <definedName name="YDLC2.espmvol.5yr.adj.espmvol_9" localSheetId="21">TempForecast!$A$4:$AE$64</definedName>
    <definedName name="YRITO_IN_1991">YampaRiverInflow.TotalOutflow!$E$4:$E$80</definedName>
    <definedName name="YRITO_IN_1992">YampaRiverInflow.TotalOutflow!$F$4:$F$80</definedName>
    <definedName name="YRITO_IN_1993">YampaRiverInflow.TotalOutflow!$G$4:$G$80</definedName>
    <definedName name="YRITO_IN_1994">YampaRiverInflow.TotalOutflow!$H$4:$H$80</definedName>
    <definedName name="YRITO_IN_1995">YampaRiverInflow.TotalOutflow!$I$4:$I$80</definedName>
    <definedName name="YRITO_IN_1996">YampaRiverInflow.TotalOutflow!$J$4:$J$80</definedName>
    <definedName name="YRITO_IN_1997">YampaRiverInflow.TotalOutflow!$K$4:$K$80</definedName>
    <definedName name="YRITO_IN_1998">YampaRiverInflow.TotalOutflow!$L$4:$L$80</definedName>
    <definedName name="YRITO_IN_1999">YampaRiverInflow.TotalOutflow!$M$4:$M$80</definedName>
    <definedName name="YRITO_IN_2000">YampaRiverInflow.TotalOutflow!$N$4:$N$80</definedName>
    <definedName name="YRITO_IN_2001">YampaRiverInflow.TotalOutflow!$O$4:$O$80</definedName>
    <definedName name="YRITO_IN_2002">YampaRiverInflow.TotalOutflow!$P$4:$P$80</definedName>
    <definedName name="YRITO_IN_2003">YampaRiverInflow.TotalOutflow!$Q$4:$Q$80</definedName>
    <definedName name="YRITO_IN_2004">YampaRiverInflow.TotalOutflow!$R$4:$R$80</definedName>
    <definedName name="YRITO_IN_2005">YampaRiverInflow.TotalOutflow!$S$4:$S$80</definedName>
    <definedName name="YRITO_IN_2006">YampaRiverInflow.TotalOutflow!$T$4:$T$80</definedName>
    <definedName name="YRITO_IN_2007">YampaRiverInflow.TotalOutflow!$U$4:$U$80</definedName>
    <definedName name="YRITO_IN_2008">YampaRiverInflow.TotalOutflow!$V$4:$V$80</definedName>
    <definedName name="YRITO_IN_2009">YampaRiverInflow.TotalOutflow!$W$4:$W$80</definedName>
    <definedName name="YRITO_IN_2010">YampaRiverInflow.TotalOutflow!$X$4:$X$80</definedName>
    <definedName name="YRITO_IN_2011">YampaRiverInflow.TotalOutflow!$Y$4:$Y$80</definedName>
    <definedName name="YRITO_IN_2012">YampaRiverInflow.TotalOutflow!$Z$4:$Z$80</definedName>
    <definedName name="YRITO_IN_2013">YampaRiverInflow.TotalOutflow!$AA$4:$AA$80</definedName>
    <definedName name="YRITO_IN_2014">YampaRiverInflow.TotalOutflow!$AB$4:$AB$80</definedName>
    <definedName name="YRITO_IN_2015">YampaRiverInflow.TotalOutflow!$AC$4:$AC$80</definedName>
    <definedName name="YRITO_IN_2016">YampaRiverInflow.TotalOutflow!$AD$4:$AD$80</definedName>
    <definedName name="YRITO_IN_2017">YampaRiverInflow.TotalOutflow!$AE$4:$AE$80</definedName>
    <definedName name="YRITO_IN_2018">YampaRiverInflow.TotalOutflow!$AF$4:$AF$80</definedName>
    <definedName name="YRITO_IN_2019">YampaRiverInflow.TotalOutflow!$AG$4:$AG$80</definedName>
    <definedName name="YRITO_IN_2020">YampaRiverInflow.TotalOutflow!$AH$4:$AH$80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64" i="49" l="1"/>
  <c r="A65" i="49"/>
  <c r="A66" i="49"/>
  <c r="A67" i="49"/>
  <c r="A68" i="49"/>
  <c r="A69" i="49"/>
  <c r="A70" i="49"/>
  <c r="A71" i="49"/>
  <c r="A64" i="50"/>
  <c r="A65" i="50"/>
  <c r="A66" i="50"/>
  <c r="A67" i="50"/>
  <c r="A68" i="50"/>
  <c r="A69" i="50"/>
  <c r="A70" i="50"/>
  <c r="A71" i="50"/>
  <c r="A64" i="51"/>
  <c r="A65" i="51"/>
  <c r="A66" i="51"/>
  <c r="A67" i="51"/>
  <c r="A68" i="51"/>
  <c r="A69" i="51"/>
  <c r="A70" i="51"/>
  <c r="A71" i="51"/>
  <c r="A64" i="52"/>
  <c r="A65" i="52"/>
  <c r="A66" i="52"/>
  <c r="A67" i="52"/>
  <c r="A68" i="52"/>
  <c r="A69" i="52"/>
  <c r="A70" i="52"/>
  <c r="A71" i="52"/>
  <c r="A64" i="39"/>
  <c r="A65" i="39"/>
  <c r="A66" i="39"/>
  <c r="A67" i="39"/>
  <c r="A68" i="39"/>
  <c r="A69" i="39"/>
  <c r="A70" i="39"/>
  <c r="A71" i="39"/>
  <c r="A64" i="35"/>
  <c r="A65" i="35"/>
  <c r="A66" i="35"/>
  <c r="A67" i="35"/>
  <c r="A68" i="35"/>
  <c r="A69" i="35"/>
  <c r="A70" i="35"/>
  <c r="A71" i="35"/>
  <c r="A64" i="32"/>
  <c r="A65" i="32"/>
  <c r="A66" i="32"/>
  <c r="A67" i="32"/>
  <c r="A68" i="32"/>
  <c r="A69" i="32"/>
  <c r="A70" i="32"/>
  <c r="A71" i="32"/>
  <c r="A8" i="39" l="1"/>
  <c r="A9" i="39"/>
  <c r="A10" i="39"/>
  <c r="A11" i="39"/>
  <c r="A12" i="39"/>
  <c r="A13" i="39"/>
  <c r="A14" i="39"/>
  <c r="A15" i="39"/>
  <c r="A16" i="39"/>
  <c r="A17" i="39"/>
  <c r="A18" i="39"/>
  <c r="A19" i="39"/>
  <c r="A20" i="39"/>
  <c r="A21" i="39"/>
  <c r="A22" i="39"/>
  <c r="A23" i="39"/>
  <c r="A24" i="39"/>
  <c r="A25" i="39"/>
  <c r="A26" i="39"/>
  <c r="A27" i="39"/>
  <c r="A28" i="39"/>
  <c r="A29" i="39"/>
  <c r="A30" i="39"/>
  <c r="A31" i="39"/>
  <c r="A32" i="39"/>
  <c r="A33" i="39"/>
  <c r="A34" i="39"/>
  <c r="A35" i="39"/>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I2" i="25" l="1"/>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U104" i="25"/>
  <c r="U105" i="25"/>
  <c r="U106" i="25"/>
  <c r="U107" i="25"/>
  <c r="U108" i="25"/>
  <c r="U109" i="25"/>
  <c r="U110" i="25"/>
  <c r="U111" i="25"/>
  <c r="U112" i="25"/>
  <c r="A3" i="40"/>
  <c r="A3" i="39"/>
  <c r="A7" i="39"/>
  <c r="A6" i="39"/>
  <c r="A5" i="39"/>
  <c r="A4" i="39"/>
  <c r="A5" i="32"/>
  <c r="A6" i="32"/>
  <c r="A7"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AE4" i="32"/>
  <c r="AC4" i="35"/>
  <c r="G4" i="32"/>
  <c r="AB4" i="32"/>
  <c r="AG4" i="51"/>
  <c r="O4" i="51"/>
  <c r="AE4" i="51"/>
  <c r="T4" i="49"/>
  <c r="O4" i="52"/>
  <c r="I4" i="32"/>
  <c r="M4" i="52"/>
  <c r="U4" i="51"/>
  <c r="F4" i="49"/>
  <c r="Q4" i="51"/>
  <c r="AD4" i="32"/>
  <c r="P4" i="32"/>
  <c r="U4" i="52"/>
  <c r="AB4" i="51"/>
  <c r="AC4" i="49"/>
  <c r="AH4" i="51"/>
  <c r="G4" i="35"/>
  <c r="J4" i="35"/>
  <c r="J4" i="32"/>
  <c r="AA4" i="49"/>
  <c r="Q4" i="49"/>
  <c r="AD4" i="35"/>
  <c r="X4" i="35"/>
  <c r="H4" i="35"/>
  <c r="O4" i="49"/>
  <c r="I4" i="49"/>
  <c r="L4" i="35"/>
  <c r="AA4" i="52"/>
  <c r="Q4" i="35"/>
  <c r="Y4" i="32"/>
  <c r="V4" i="32"/>
  <c r="V4" i="49"/>
  <c r="Q4" i="39"/>
  <c r="E4" i="35"/>
  <c r="N4" i="32"/>
  <c r="H4" i="52"/>
  <c r="Y4" i="49"/>
  <c r="R4" i="32"/>
  <c r="AC4" i="52"/>
  <c r="AG4" i="49"/>
  <c r="E4" i="52"/>
  <c r="AF4" i="32"/>
  <c r="V4" i="39"/>
  <c r="AE4" i="50"/>
  <c r="AE4" i="52"/>
  <c r="AF4" i="39"/>
  <c r="AE4" i="49"/>
  <c r="AH4" i="52"/>
  <c r="R4" i="39"/>
  <c r="M4" i="32"/>
  <c r="S4" i="32"/>
  <c r="AF4" i="35"/>
  <c r="Z4" i="35"/>
  <c r="W4" i="50"/>
  <c r="AC4" i="32"/>
  <c r="J4" i="52"/>
  <c r="Y4" i="35"/>
  <c r="O4" i="32"/>
  <c r="U4" i="50"/>
  <c r="F4" i="35"/>
  <c r="Z4" i="32"/>
  <c r="E4" i="51"/>
  <c r="U4" i="49"/>
  <c r="J4" i="51"/>
  <c r="AC4" i="51"/>
  <c r="AA4" i="35"/>
  <c r="Z4" i="49"/>
  <c r="Q4" i="32"/>
  <c r="N4" i="49"/>
  <c r="H4" i="32"/>
  <c r="P4" i="51"/>
  <c r="U4" i="32"/>
  <c r="AA4" i="32"/>
  <c r="X4" i="52"/>
  <c r="AB4" i="52"/>
  <c r="G4" i="51"/>
  <c r="X4" i="32"/>
  <c r="Z4" i="50"/>
  <c r="H4" i="50"/>
  <c r="W4" i="51"/>
  <c r="L4" i="32"/>
  <c r="Z4" i="39"/>
  <c r="Y4" i="50"/>
  <c r="P4" i="49"/>
  <c r="AH4" i="35"/>
  <c r="AB4" i="50"/>
  <c r="T4" i="50"/>
  <c r="U4" i="35"/>
  <c r="S4" i="35"/>
  <c r="T4" i="32"/>
  <c r="AH4" i="32"/>
  <c r="K4" i="32"/>
  <c r="J4" i="50"/>
  <c r="AE4" i="39"/>
  <c r="M4" i="49"/>
  <c r="P4" i="39"/>
  <c r="G4" i="52"/>
  <c r="AG4" i="32"/>
  <c r="L4" i="49"/>
  <c r="K4" i="39"/>
  <c r="R4" i="35"/>
  <c r="F4" i="32"/>
  <c r="O4" i="50"/>
  <c r="W4" i="32"/>
  <c r="W4" i="52"/>
  <c r="AF4" i="50"/>
  <c r="I4" i="35"/>
  <c r="T4" i="51"/>
  <c r="X4" i="50"/>
  <c r="AB4" i="49"/>
  <c r="AD4" i="51"/>
  <c r="U5" i="25" l="1"/>
  <c r="F4" i="39"/>
  <c r="U4" i="39"/>
  <c r="E4" i="39"/>
  <c r="AA4" i="39"/>
  <c r="E4" i="32"/>
  <c r="L4" i="39"/>
  <c r="N4" i="39"/>
  <c r="X4" i="39"/>
  <c r="W4" i="39"/>
  <c r="AB4" i="39"/>
  <c r="U6" i="25" l="1"/>
  <c r="F4" i="50"/>
  <c r="R4" i="51"/>
  <c r="W4" i="35"/>
  <c r="T4" i="39"/>
  <c r="N4" i="35"/>
  <c r="AA4" i="51"/>
  <c r="R4" i="49"/>
  <c r="T4" i="35"/>
  <c r="F4" i="51"/>
  <c r="N4" i="50"/>
  <c r="AG4" i="35"/>
  <c r="N4" i="52"/>
  <c r="M4" i="35"/>
  <c r="V4" i="25"/>
  <c r="Z4" i="52"/>
  <c r="I4" i="52"/>
  <c r="V4" i="52"/>
  <c r="S4" i="50"/>
  <c r="E4" i="50"/>
  <c r="AF4" i="52"/>
  <c r="O4" i="39"/>
  <c r="J4" i="49"/>
  <c r="AG4" i="39"/>
  <c r="W4" i="25"/>
  <c r="V4" i="35"/>
  <c r="M4" i="39"/>
  <c r="Z4" i="51"/>
  <c r="AG4" i="52"/>
  <c r="AC4" i="50"/>
  <c r="Q4" i="50"/>
  <c r="V4" i="51"/>
  <c r="G4" i="50"/>
  <c r="X4" i="49"/>
  <c r="AD4" i="50"/>
  <c r="I4" i="50"/>
  <c r="K4" i="51"/>
  <c r="AG4" i="50"/>
  <c r="H4" i="49"/>
  <c r="K4" i="52"/>
  <c r="AF4" i="49"/>
  <c r="AF4" i="51"/>
  <c r="Q4" i="52"/>
  <c r="AD4" i="49"/>
  <c r="K4" i="35"/>
  <c r="AH4" i="49"/>
  <c r="AH4" i="39"/>
  <c r="X4" i="51"/>
  <c r="L4" i="51"/>
  <c r="K4" i="50"/>
  <c r="P4" i="35"/>
  <c r="AO4" i="25"/>
  <c r="G4" i="39"/>
  <c r="V4" i="50"/>
  <c r="S4" i="52"/>
  <c r="AC4" i="39"/>
  <c r="O4" i="35"/>
  <c r="F4" i="52"/>
  <c r="AB4" i="35"/>
  <c r="N4" i="51"/>
  <c r="W4" i="49"/>
  <c r="E4" i="49"/>
  <c r="S4" i="51"/>
  <c r="K4" i="49"/>
  <c r="L4" i="50"/>
  <c r="P4" i="50"/>
  <c r="Y4" i="39"/>
  <c r="AD4" i="52"/>
  <c r="I4" i="51"/>
  <c r="T4" i="52"/>
  <c r="H4" i="39"/>
  <c r="G4" i="49"/>
  <c r="M4" i="51"/>
  <c r="J4" i="39"/>
  <c r="Y4" i="52"/>
  <c r="L4" i="52"/>
  <c r="I4" i="39"/>
  <c r="P4" i="52"/>
  <c r="AD4" i="39"/>
  <c r="Y4" i="51"/>
  <c r="S4" i="49"/>
  <c r="M4" i="50"/>
  <c r="R4" i="52"/>
  <c r="AE4" i="35"/>
  <c r="S4" i="39"/>
  <c r="R4" i="50"/>
  <c r="H4" i="51"/>
  <c r="AH4" i="50"/>
  <c r="X4" i="25"/>
  <c r="AA4" i="50"/>
  <c r="U7" i="25" l="1"/>
  <c r="AH4" i="25"/>
  <c r="Z4" i="25"/>
  <c r="AR4" i="25"/>
  <c r="AT4" i="25"/>
  <c r="AF4" i="25"/>
  <c r="AL4" i="25"/>
  <c r="AX4" i="25"/>
  <c r="AE4" i="25"/>
  <c r="AY4" i="25"/>
  <c r="AC4" i="25"/>
  <c r="BA4" i="25"/>
  <c r="AJ4" i="25"/>
  <c r="AQ4" i="25"/>
  <c r="AV4" i="25"/>
  <c r="AK4" i="25"/>
  <c r="BB4" i="25"/>
  <c r="Y4" i="25"/>
  <c r="AW4" i="25"/>
  <c r="AP4" i="25"/>
  <c r="AN4" i="25"/>
  <c r="AD4" i="25"/>
  <c r="AM4" i="25"/>
  <c r="AU4" i="25"/>
  <c r="AI4" i="25"/>
  <c r="AG4" i="25"/>
  <c r="AA4" i="25"/>
  <c r="AZ4" i="25"/>
  <c r="AB4" i="25"/>
  <c r="AS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59BDBB-C4D3-494F-ACF2-1CA4FF631331}" name="BMDC2.espmvol.5yr.adj" type="6" refreshedVersion="0" deleted="1" background="1" saveData="1">
    <textPr prompt="0" sourceFile="C:\Users\gallan\Desktop\crmms\Inflow Forecasts\ESP_Traces\BMDC2.espmvol.5yr.adj.csv">
      <textFields>
        <textField/>
      </textFields>
    </textPr>
  </connection>
  <connection id="2" xr16:uid="{61ABC6D1-A92E-4AE9-9F0A-BB1F90984E0F}" name="BMDC2.espmvol.5yr.adj1" type="6" refreshedVersion="6" deleted="1" background="1" saveData="1">
    <textPr prompt="0" codePage="437" firstRow="3" sourceFile="C:\Users\gallan\Desktop\MODELS\09_September\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xr16:uid="{279F00AE-49E2-4F8B-A68D-6120BB4CD7D9}" name="CLSC2.espmvol.5yr.adj" type="6" refreshedVersion="0" deleted="1" background="1" saveData="1">
    <textPr prompt="0" sourceFile="C:\Users\gallan\Desktop\crmms\Inflow Forecasts\ESP_Traces\CLSC2.espmvol.5yr.adj.csv">
      <textFields>
        <textField/>
      </textFields>
    </textPr>
  </connection>
  <connection id="4"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5"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6" xr16:uid="{B89999E8-2B48-4CAC-ABCF-72D2CFBB5128}" name="DRGC2.espmvol.5yr.adj" type="6" refreshedVersion="0" deleted="1" background="1" saveData="1">
    <textPr prompt="0" sourceFile="C:\Users\gallan\Desktop\crmms\Inflow Forecasts\ESP_Traces\DRGC2.espmvol.5yr.adj.csv">
      <textFields>
        <textField/>
      </textFields>
    </textPr>
  </connection>
  <connection id="7" xr16:uid="{590B5CC7-75D6-462C-BFAE-9BC754B465B3}" name="GBRW4.espmvol.5yr.adj" type="6" refreshedVersion="0" deleted="1" background="1" saveData="1">
    <textPr prompt="0" sourceFile="C:\Users\gallan\Desktop\crmms\Inflow Forecasts\ESP_Traces\GBRW4.espmvol.5yr.adj.csv">
      <textFields>
        <textField/>
      </textFields>
    </textPr>
  </connection>
  <connection id="8" xr16:uid="{5B10F964-E64D-4B96-B1B1-E342CC324E63}" name="GJNC2LOC.espmvol.5yr.adj" type="6" refreshedVersion="0" deleted="1" background="1" saveData="1">
    <textPr prompt="0" sourceFile="C:\Users\gallan\Desktop\crmms\Inflow Forecasts\ESP_Traces\GJNC2LOC.espmvol.5yr.adj.csv">
      <textFields>
        <textField/>
      </textFields>
    </textPr>
  </connection>
  <connection id="9" xr16:uid="{765556C7-0106-430C-87FE-47A5A274D127}" name="GLDA3.espmvol.5yr.adj" type="6" refreshedVersion="0" deleted="1" background="1" saveData="1">
    <textPr prompt="0" sourceFile="C:\Users\gallan\Desktop\crmms\Inflow Forecasts\ESP_Traces\GLDA3.espmvol.5yr.adj.csv">
      <textFields>
        <textField/>
      </textFields>
    </textPr>
  </connection>
  <connection id="10" xr16:uid="{2E3776B6-2E87-4CF9-A241-D6890EF1E053}" name="GRNU1.espmvol.5yr.adj" type="6" refreshedVersion="0" deleted="1" background="1" saveData="1">
    <textPr prompt="0" sourceFile="C:\Users\gallan\Desktop\crmms\Inflow Forecasts\ESP_Traces\GRNU1.espmvol.5yr.adj.csv">
      <textFields>
        <textField/>
      </textFields>
    </textPr>
  </connection>
  <connection id="11" xr16:uid="{045D1098-61B8-4A1E-B575-A9A53BE7136E}" name="MPSC2.espmvol.5yr.adj" type="6" refreshedVersion="0" deleted="1" background="1" saveData="1">
    <textPr prompt="0" sourceFile="C:\Users\gallan\Desktop\crmms\Inflow Forecasts\ESP_Traces\MPSC2.espmvol.5yr.adj.csv">
      <textFields>
        <textField/>
      </textFields>
    </textPr>
  </connection>
  <connection id="12" xr16:uid="{E58E616C-8726-4B6D-B722-9AA323C014B4}" name="NVRN5.espmvol.5yr.adj" type="6" refreshedVersion="0" deleted="1" background="1" saveData="1">
    <textPr prompt="0" sourceFile="C:\Users\gallan\Desktop\crmms\Inflow Forecasts\ESP_Traces\NVRN5.espmvol.5yr.adj.csv">
      <textFields>
        <textField/>
      </textFields>
    </textPr>
  </connection>
  <connection id="13" xr16:uid="{FCA30246-E93A-4048-8D44-DE5B078AA033}" name="TPIC2.espmvol.5yr.adj" type="6" refreshedVersion="0" deleted="1" background="1" saveData="1">
    <textPr prompt="0" sourceFile="C:\Users\gallan\Desktop\crmms\Inflow Forecasts\ESP_Traces\TPIC2.espmvol.5yr.adj.csv">
      <textFields>
        <textField/>
      </textFields>
    </textPr>
  </connection>
  <connection id="14" xr16:uid="{B86D7B4B-C557-45D3-B789-1FC1F0638536}" name="VCRC2.espmvol.5yr.adj" type="6" refreshedVersion="0" deleted="1" background="1" saveData="1">
    <textPr prompt="0" sourceFile="C:\Users\gallan\Desktop\crmms\Inflow Forecasts\ESP_Traces\VCRC2.espmvol.5yr.adj.csv">
      <textFields>
        <textField/>
      </textFields>
    </textPr>
  </connection>
  <connection id="15" xr16:uid="{44EF66EC-7822-4C82-8D97-C42AA52EE5F9}" name="YDLC2.espmvol.5yr.adj" type="6" refreshedVersion="0" deleted="1" background="1" saveData="1">
    <textPr prompt="0" sourceFile="C:\Users\gallan\Desktop\crmms\Inflow Forecasts\ESP_Traces\YDLC2.espmvol.5yr.adj.csv">
      <textFields>
        <textField/>
      </textFields>
    </textPr>
  </connection>
</connections>
</file>

<file path=xl/sharedStrings.xml><?xml version="1.0" encoding="utf-8"?>
<sst xmlns="http://schemas.openxmlformats.org/spreadsheetml/2006/main" count="2760" uniqueCount="213">
  <si>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</si>
  <si>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</si>
  <si>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</si>
  <si>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</si>
  <si>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</si>
  <si>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</si>
  <si>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</si>
  <si>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</si>
  <si>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</si>
  <si>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</si>
  <si>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</si>
  <si>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</si>
  <si>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</si>
  <si>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</si>
  <si>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</si>
  <si>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</si>
  <si>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</si>
  <si>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</si>
  <si>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</si>
  <si>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</si>
  <si>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</si>
  <si>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</si>
  <si>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</si>
  <si>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</si>
  <si>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</si>
  <si>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</si>
  <si>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</si>
  <si>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</si>
  <si>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</si>
  <si>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</si>
  <si>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</si>
  <si>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</si>
  <si>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</si>
  <si>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</si>
  <si>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</si>
  <si>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</si>
  <si>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</si>
  <si>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</si>
  <si>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</si>
  <si>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</si>
  <si>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</si>
  <si>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</si>
  <si>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</si>
  <si>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</si>
  <si>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</si>
  <si>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</si>
  <si>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</si>
  <si>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</si>
  <si>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</si>
  <si>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</si>
  <si>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</si>
  <si>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</si>
  <si>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</si>
  <si>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</si>
  <si>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</si>
  <si>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</si>
  <si>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</si>
  <si>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</si>
  <si>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</si>
  <si>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</si>
  <si>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</si>
  <si>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</si>
  <si>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</si>
  <si>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</si>
  <si>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</si>
  <si>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</si>
  <si>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</si>
  <si>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</si>
  <si>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</si>
  <si>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</si>
  <si>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</si>
  <si>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</si>
  <si>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</si>
  <si>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</si>
  <si>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</si>
  <si>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</si>
  <si>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</si>
  <si>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</si>
  <si>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</si>
  <si>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</si>
  <si>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</si>
  <si>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</si>
  <si>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</si>
  <si>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</si>
  <si>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</si>
  <si>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</si>
  <si>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</si>
  <si>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</si>
  <si>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</si>
  <si>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</si>
  <si>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</si>
  <si>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</si>
  <si>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</si>
  <si>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</si>
  <si>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</si>
  <si>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</si>
  <si>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</si>
  <si>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</si>
  <si>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</si>
  <si>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</si>
  <si>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</si>
  <si>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</si>
  <si>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</si>
  <si>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</si>
  <si>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</si>
  <si>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</si>
  <si>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</si>
  <si>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</si>
  <si>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</si>
  <si>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</si>
  <si>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</si>
  <si>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</si>
  <si>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</si>
  <si>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</si>
  <si>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</si>
  <si>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</si>
  <si>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</si>
  <si>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</si>
  <si>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DatesMin</t>
  </si>
  <si>
    <t>Determination of Deterministic or Ensemble run for lower basin demads.  These values should never change</t>
  </si>
  <si>
    <t>Named Range Size</t>
  </si>
  <si>
    <t>Traces</t>
  </si>
  <si>
    <t>Months</t>
  </si>
  <si>
    <t>PowellToMeadGainsAbvLeesFerry</t>
  </si>
  <si>
    <t>PTMGAL_IN</t>
  </si>
  <si>
    <t>NFTOF_IN</t>
  </si>
  <si>
    <t>Trace34</t>
  </si>
  <si>
    <t>To Change the Range of the Traces and Number of Months press the button below. Do not use this if you are happy with the number of months and traces in the sheet</t>
  </si>
  <si>
    <t>GainsLeesFerryMin</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</si>
  <si>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</si>
  <si>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</si>
  <si>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</si>
  <si>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</si>
  <si>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</si>
  <si>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</si>
  <si>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</si>
  <si>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</si>
  <si>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</si>
  <si>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</si>
  <si>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</si>
  <si>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</si>
  <si>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</si>
  <si>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</si>
  <si>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</si>
  <si>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</si>
  <si>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</si>
  <si>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</si>
  <si>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</si>
  <si>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</si>
  <si>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</si>
  <si>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</si>
  <si>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</si>
  <si>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</si>
  <si>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</si>
  <si>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</si>
  <si>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</si>
  <si>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</si>
  <si>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</si>
  <si>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</si>
  <si>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</si>
  <si>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</si>
  <si>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</si>
  <si>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</si>
  <si>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</si>
  <si>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DNC</t>
  </si>
  <si>
    <t>HvrToDvs</t>
  </si>
  <si>
    <t>DvsToPkr</t>
  </si>
  <si>
    <t>PkrToImp</t>
  </si>
  <si>
    <t>ImpToMex</t>
  </si>
  <si>
    <t>AllBlwPkr</t>
  </si>
  <si>
    <t>BlwImpGainsImpToNibMin</t>
  </si>
  <si>
    <t>BlwImpGainsAbvDavisMin</t>
  </si>
  <si>
    <t>BlwImpGainsPkrToImpMin</t>
  </si>
  <si>
    <t>BlwImpGainsAbvPkrMin</t>
  </si>
  <si>
    <t>ImpToMex_In</t>
  </si>
  <si>
    <t>HvrToDvs_In</t>
  </si>
  <si>
    <t>PkrToImp_In</t>
  </si>
  <si>
    <t>DvsToPkr_In</t>
  </si>
  <si>
    <t>TempSheet</t>
  </si>
  <si>
    <t>GainsImpToNib</t>
  </si>
  <si>
    <t>GainsPkrToImp</t>
  </si>
  <si>
    <t/>
  </si>
  <si>
    <t>Gains Crystal to Grand Junction</t>
  </si>
  <si>
    <t>GainsCrystalToGJ</t>
  </si>
  <si>
    <t>CrystaltoGCMin</t>
  </si>
  <si>
    <t>GainsAboveDavis</t>
  </si>
  <si>
    <t>GainsAboveParker</t>
  </si>
  <si>
    <t>Sheet Index</t>
  </si>
  <si>
    <t>Two Year</t>
  </si>
  <si>
    <t>Five-Year</t>
  </si>
  <si>
    <t>Make Sure correct Year</t>
  </si>
  <si>
    <t>SWYTD</t>
  </si>
  <si>
    <t>SacWYTypeDes</t>
  </si>
  <si>
    <t>UCHDB2</t>
  </si>
  <si>
    <t>BMDC2.espmvol.5yr.adj</t>
  </si>
  <si>
    <t>CLSC2.espmvol.5yr.adj</t>
  </si>
  <si>
    <t>GBRW4.espmvol.5yr.adj</t>
  </si>
  <si>
    <t>GLDA3.espmvol.5yr.adj</t>
  </si>
  <si>
    <t>GRNU1.espmvol.5yr.adj</t>
  </si>
  <si>
    <t>MPSC2.espmvol.5yr.adj</t>
  </si>
  <si>
    <t>NVRN5.espmvol.5yr.adj</t>
  </si>
  <si>
    <t>TPIC2.espmvol.5yr.adj</t>
  </si>
  <si>
    <t>VCRC2.espmvol.5yr.adj</t>
  </si>
  <si>
    <t>YDLC2.espmvol.5yr.adj</t>
  </si>
  <si>
    <t>DRGC2.espmvol.5yr.adj</t>
  </si>
  <si>
    <t>GJNC2LOC.espmvol.5yr.adj</t>
  </si>
  <si>
    <t>LCHDB</t>
  </si>
  <si>
    <t>Wrap around 1991</t>
  </si>
  <si>
    <t>Wrap around 1992</t>
  </si>
  <si>
    <t>Wrap around 1993</t>
  </si>
  <si>
    <t>Wrap around 1994</t>
  </si>
  <si>
    <t>Wrap around 1995</t>
  </si>
  <si>
    <t>Wrap around 1996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</si>
</sst>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409]mmmm\ d\,\ yyyy;@"/>
    <numFmt numFmtId="165" formatCode="[$-409]mmmm\-yy;@"/>
    <numFmt numFmtId="166" formatCode="m/d/yy\ h:mm;@"/>
    <numFmt numFmtId="167" formatCode="0.000"/>
    <numFmt numFmtId="168" formatCode="[$-409]mmm\-yy;@"/>
    <numFmt numFmtId="169" formatCode="mm/dd/yy;@"/>
  </numFmts>
  <fonts count="47"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
      <sz val="8"/>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40">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36">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166" fontId="0" fillId="45" borderId="22" xfId="0" applyNumberFormat="1" applyFill="1" applyBorder="1"/>
    <xf numFmtId="166" fontId="0" fillId="45" borderId="23" xfId="0" applyNumberFormat="1" applyFill="1"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2" fontId="0" fillId="0" borderId="0" xfId="0" applyNumberFormat="1"/>
    <xf numFmtId="0" fontId="0" fillId="0" borderId="0" xfId="0"/>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168" fontId="1" fillId="72" borderId="1" xfId="0" applyNumberFormat="1" applyFont="1" applyFill="1" applyBorder="1" applyAlignment="1">
      <alignment horizontal="center"/>
    </xf>
    <xf numFmtId="168" fontId="1" fillId="0" borderId="0" xfId="0" applyNumberFormat="1" applyFont="1" applyFill="1" applyBorder="1" applyAlignment="1">
      <alignment horizontal="center"/>
    </xf>
    <xf numFmtId="2" fontId="0" fillId="0" borderId="0" xfId="0" applyNumberForma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6"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3" fontId="0" fillId="0" borderId="0" xfId="0" applyNumberFormat="1"/>
    <xf numFmtId="4" fontId="0" fillId="0" borderId="0" xfId="0" applyNumberFormat="1"/>
    <xf numFmtId="0" fontId="1" fillId="73" borderId="0" xfId="0" applyFont="1" applyFill="1" applyBorder="1" applyAlignment="1">
      <alignment horizontal="center"/>
    </xf>
    <xf numFmtId="0" fontId="0" fillId="0" borderId="0" xfId="0" applyFill="1" applyAlignment="1">
      <alignment horizontal="center"/>
    </xf>
    <xf numFmtId="0" fontId="1" fillId="73" borderId="37" xfId="0" applyFont="1" applyFill="1" applyBorder="1" applyAlignment="1">
      <alignment horizontal="center"/>
    </xf>
    <xf numFmtId="0" fontId="1" fillId="73" borderId="38" xfId="0" applyFont="1" applyFill="1" applyBorder="1" applyAlignment="1">
      <alignment horizontal="center"/>
    </xf>
    <xf numFmtId="0" fontId="1" fillId="73" borderId="39" xfId="0" applyFont="1" applyFill="1" applyBorder="1" applyAlignment="1">
      <alignment horizontal="center"/>
    </xf>
    <xf numFmtId="17" fontId="1" fillId="73" borderId="38" xfId="0" applyNumberFormat="1" applyFont="1" applyFill="1" applyBorder="1" applyAlignment="1">
      <alignment horizontal="center"/>
    </xf>
    <xf numFmtId="0" fontId="1" fillId="73" borderId="11" xfId="0" applyFont="1" applyFill="1" applyBorder="1" applyAlignment="1">
      <alignment horizontal="center"/>
    </xf>
    <xf numFmtId="0" fontId="1" fillId="73" borderId="12" xfId="0" applyFont="1" applyFill="1" applyBorder="1" applyAlignment="1">
      <alignment horizontal="center"/>
    </xf>
    <xf numFmtId="0" fontId="1" fillId="75" borderId="0" xfId="0" applyFont="1" applyFill="1" applyBorder="1" applyAlignment="1">
      <alignment horizontal="center"/>
    </xf>
    <xf numFmtId="169" fontId="0" fillId="0" borderId="0" xfId="0" applyNumberFormat="1"/>
    <xf numFmtId="0" fontId="38" fillId="3" borderId="12" xfId="0" applyFont="1" applyFill="1" applyBorder="1" applyAlignment="1">
      <alignment horizontal="center"/>
    </xf>
    <xf numFmtId="0" fontId="38" fillId="3" borderId="2" xfId="0" applyFont="1" applyFill="1" applyBorder="1" applyAlignment="1">
      <alignment horizontal="center"/>
    </xf>
    <xf numFmtId="0" fontId="38" fillId="3" borderId="6" xfId="0" applyFont="1" applyFill="1" applyBorder="1" applyAlignment="1">
      <alignment horizontal="center"/>
    </xf>
    <xf numFmtId="0" fontId="1" fillId="12" borderId="0" xfId="0" applyFont="1" applyFill="1" applyBorder="1" applyAlignment="1">
      <alignment horizontal="center"/>
    </xf>
    <xf numFmtId="168" fontId="1" fillId="72" borderId="37" xfId="0" applyNumberFormat="1" applyFont="1" applyFill="1" applyBorder="1" applyAlignment="1">
      <alignment horizontal="center"/>
    </xf>
    <xf numFmtId="168" fontId="1" fillId="72" borderId="38" xfId="0" applyNumberFormat="1" applyFont="1" applyFill="1" applyBorder="1" applyAlignment="1">
      <alignment horizontal="center"/>
    </xf>
    <xf numFmtId="0" fontId="0" fillId="12" borderId="0" xfId="0" applyFill="1"/>
    <xf numFmtId="2" fontId="37" fillId="0" borderId="0" xfId="0" applyNumberFormat="1" applyFont="1" applyFill="1" applyBorder="1" applyAlignment="1">
      <alignment horizontal="center"/>
    </xf>
    <xf numFmtId="2" fontId="37" fillId="0" borderId="0" xfId="0" applyNumberFormat="1" applyFont="1" applyFill="1" applyBorder="1"/>
    <xf numFmtId="0" fontId="37" fillId="0" borderId="0" xfId="0" applyFont="1" applyFill="1" applyBorder="1"/>
    <xf numFmtId="0" fontId="38" fillId="0" borderId="0" xfId="0" applyFont="1" applyFill="1" applyBorder="1" applyAlignment="1">
      <alignment horizontal="center"/>
    </xf>
    <xf numFmtId="0" fontId="0" fillId="12" borderId="0" xfId="0" applyFill="1" applyBorder="1"/>
    <xf numFmtId="2" fontId="0" fillId="12" borderId="0" xfId="0" applyNumberFormat="1" applyFont="1" applyFill="1" applyBorder="1" applyAlignment="1">
      <alignment horizontal="center"/>
    </xf>
    <xf numFmtId="0" fontId="0" fillId="12" borderId="0" xfId="0" applyNumberFormat="1" applyFont="1" applyFill="1" applyBorder="1" applyAlignment="1">
      <alignment horizontal="center"/>
    </xf>
    <xf numFmtId="0" fontId="0" fillId="12" borderId="0" xfId="0" applyFont="1" applyFill="1" applyAlignment="1">
      <alignment horizontal="center"/>
    </xf>
    <xf numFmtId="0" fontId="0" fillId="12" borderId="5" xfId="0" applyNumberFormat="1" applyFill="1" applyBorder="1"/>
    <xf numFmtId="0" fontId="0" fillId="12" borderId="1" xfId="0" applyNumberFormat="1" applyFill="1" applyBorder="1"/>
    <xf numFmtId="0" fontId="0" fillId="12" borderId="1" xfId="0" applyNumberFormat="1" applyFont="1" applyFill="1" applyBorder="1" applyAlignment="1"/>
    <xf numFmtId="0" fontId="0" fillId="12" borderId="1" xfId="0" applyNumberFormat="1" applyFont="1" applyFill="1" applyBorder="1" applyAlignment="1">
      <alignment horizontal="center"/>
    </xf>
    <xf numFmtId="0" fontId="0" fillId="12" borderId="10" xfId="0" applyFill="1" applyBorder="1"/>
    <xf numFmtId="0" fontId="0" fillId="12" borderId="6" xfId="0" applyFill="1" applyBorder="1"/>
    <xf numFmtId="0" fontId="0" fillId="12" borderId="11" xfId="0" applyFill="1" applyBorder="1"/>
    <xf numFmtId="2" fontId="0" fillId="12" borderId="11" xfId="0" applyNumberFormat="1" applyFont="1" applyFill="1" applyBorder="1" applyAlignment="1">
      <alignment horizontal="center"/>
    </xf>
    <xf numFmtId="0" fontId="0" fillId="12" borderId="11" xfId="0" applyNumberFormat="1" applyFont="1" applyFill="1" applyBorder="1" applyAlignment="1">
      <alignment horizontal="center"/>
    </xf>
    <xf numFmtId="0" fontId="1" fillId="0" borderId="0" xfId="0" applyFont="1" applyFill="1" applyAlignment="1">
      <alignment horizontal="center"/>
    </xf>
    <xf numFmtId="2" fontId="0" fillId="12" borderId="5" xfId="0" applyNumberFormat="1" applyFill="1" applyBorder="1"/>
    <xf numFmtId="2" fontId="0" fillId="12" borderId="1" xfId="0" applyNumberFormat="1" applyFill="1" applyBorder="1"/>
    <xf numFmtId="2" fontId="0" fillId="12" borderId="1" xfId="0" applyNumberFormat="1" applyFont="1" applyFill="1" applyBorder="1" applyAlignment="1">
      <alignment horizontal="center"/>
    </xf>
    <xf numFmtId="2" fontId="4" fillId="12" borderId="0" xfId="0" applyNumberFormat="1" applyFont="1" applyFill="1" applyBorder="1" applyAlignment="1">
      <alignment horizontal="center"/>
    </xf>
    <xf numFmtId="2" fontId="4" fillId="12" borderId="11" xfId="0" applyNumberFormat="1" applyFont="1" applyFill="1" applyBorder="1" applyAlignment="1">
      <alignment horizontal="center"/>
    </xf>
    <xf numFmtId="168" fontId="1" fillId="72" borderId="0" xfId="0" applyNumberFormat="1" applyFont="1" applyFill="1" applyBorder="1" applyAlignment="1">
      <alignment horizontal="center"/>
    </xf>
    <xf numFmtId="0" fontId="1" fillId="12" borderId="11" xfId="0" applyFont="1" applyFill="1" applyBorder="1" applyAlignment="1">
      <alignment horizontal="center"/>
    </xf>
    <xf numFmtId="0" fontId="0" fillId="12" borderId="11" xfId="0" applyFill="1" applyBorder="1" applyAlignment="1">
      <alignment horizontal="center"/>
    </xf>
    <xf numFmtId="0" fontId="0" fillId="12" borderId="0" xfId="0" applyFill="1" applyBorder="1" applyAlignment="1">
      <alignment horizontal="center"/>
    </xf>
    <xf numFmtId="2" fontId="0" fillId="12" borderId="10" xfId="0" applyNumberFormat="1" applyFont="1" applyFill="1" applyBorder="1" applyAlignment="1">
      <alignment horizontal="center"/>
    </xf>
    <xf numFmtId="2" fontId="0" fillId="12" borderId="6" xfId="0" applyNumberFormat="1" applyFont="1" applyFill="1" applyBorder="1" applyAlignment="1">
      <alignment horizontal="center"/>
    </xf>
    <xf numFmtId="17" fontId="1" fillId="2" borderId="0" xfId="0" applyNumberFormat="1" applyFont="1" applyFill="1" applyBorder="1" applyAlignment="1">
      <alignment horizontal="center"/>
    </xf>
    <xf numFmtId="0" fontId="0" fillId="12" borderId="5" xfId="0" applyFill="1" applyBorder="1"/>
    <xf numFmtId="0" fontId="0" fillId="12" borderId="1" xfId="0" applyFill="1" applyBorder="1"/>
    <xf numFmtId="2" fontId="0" fillId="12" borderId="0" xfId="0" applyNumberFormat="1" applyFill="1" applyBorder="1"/>
    <xf numFmtId="2" fontId="0" fillId="12" borderId="10" xfId="0" applyNumberFormat="1" applyFill="1" applyBorder="1"/>
    <xf numFmtId="2" fontId="0" fillId="12" borderId="6" xfId="0" applyNumberFormat="1" applyFill="1" applyBorder="1"/>
    <xf numFmtId="2" fontId="0" fillId="12" borderId="11" xfId="0" applyNumberFormat="1" applyFill="1" applyBorder="1"/>
    <xf numFmtId="2" fontId="0" fillId="44" borderId="1" xfId="0" applyNumberFormat="1" applyFont="1" applyFill="1" applyBorder="1" applyAlignment="1">
      <alignment horizontal="center"/>
    </xf>
    <xf numFmtId="2" fontId="0" fillId="44" borderId="11" xfId="0" applyNumberFormat="1" applyFont="1" applyFill="1" applyBorder="1" applyAlignment="1">
      <alignment horizontal="center"/>
    </xf>
    <xf numFmtId="2" fontId="0" fillId="12" borderId="5" xfId="0" applyNumberFormat="1" applyFont="1" applyFill="1" applyBorder="1" applyAlignment="1">
      <alignment horizontal="center"/>
    </xf>
    <xf numFmtId="17" fontId="1" fillId="49" borderId="0" xfId="0" applyNumberFormat="1" applyFont="1" applyFill="1" applyBorder="1" applyAlignment="1">
      <alignment horizontal="center"/>
    </xf>
    <xf numFmtId="3" fontId="12" fillId="0" borderId="0" xfId="1" applyNumberForma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0"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10" xfId="0" applyFont="1" applyFill="1" applyBorder="1" applyAlignment="1">
      <alignment horizontal="center"/>
    </xf>
    <xf numFmtId="0" fontId="1" fillId="73" borderId="6"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3" fillId="5" borderId="0" xfId="0" applyFont="1" applyFill="1"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76">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D9D9D9"/>
      <color rgb="FFFF99FF"/>
      <color rgb="FFFF66CC"/>
      <color rgb="FFBC80BD"/>
      <color rgb="FFCCEBC5"/>
      <color rgb="FF99FF66"/>
      <color rgb="FF22C492"/>
      <color rgb="FFBDB091"/>
      <color rgb="FFFDE9D9"/>
      <color rgb="FFE66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1991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Comparison!$U$4:$U$71</c:f>
              <c:numCache>
                <c:formatCode>[$-409]mmmm\-yy;@</c:formatCode>
                <c:ptCount val="68"/>
                <c:pt idx="0">
                  <c:v>44593</c:v>
                </c:pt>
                <c:pt idx="1">
                  <c:v>44621</c:v>
                </c:pt>
                <c:pt idx="2">
                  <c:v>44652</c:v>
                </c:pt>
                <c:pt idx="3">
                  <c:v>44682</c:v>
                </c:pt>
                <c:pt idx="4">
                  <c:v>44713</c:v>
                </c:pt>
                <c:pt idx="5">
                  <c:v>44743</c:v>
                </c:pt>
                <c:pt idx="6">
                  <c:v>44774</c:v>
                </c:pt>
                <c:pt idx="7">
                  <c:v>44805</c:v>
                </c:pt>
                <c:pt idx="8">
                  <c:v>44835</c:v>
                </c:pt>
                <c:pt idx="9">
                  <c:v>44866</c:v>
                </c:pt>
                <c:pt idx="10">
                  <c:v>44896</c:v>
                </c:pt>
                <c:pt idx="11">
                  <c:v>44927</c:v>
                </c:pt>
                <c:pt idx="12">
                  <c:v>44958</c:v>
                </c:pt>
                <c:pt idx="13">
                  <c:v>44986</c:v>
                </c:pt>
                <c:pt idx="14">
                  <c:v>45017</c:v>
                </c:pt>
                <c:pt idx="15">
                  <c:v>45047</c:v>
                </c:pt>
                <c:pt idx="16">
                  <c:v>45078</c:v>
                </c:pt>
                <c:pt idx="17">
                  <c:v>45108</c:v>
                </c:pt>
                <c:pt idx="18">
                  <c:v>45139</c:v>
                </c:pt>
                <c:pt idx="19">
                  <c:v>45170</c:v>
                </c:pt>
                <c:pt idx="20">
                  <c:v>45200</c:v>
                </c:pt>
                <c:pt idx="21">
                  <c:v>45231</c:v>
                </c:pt>
                <c:pt idx="22">
                  <c:v>45261</c:v>
                </c:pt>
                <c:pt idx="23">
                  <c:v>45292</c:v>
                </c:pt>
                <c:pt idx="24">
                  <c:v>45323</c:v>
                </c:pt>
                <c:pt idx="25">
                  <c:v>45352</c:v>
                </c:pt>
                <c:pt idx="26">
                  <c:v>45383</c:v>
                </c:pt>
                <c:pt idx="27">
                  <c:v>45413</c:v>
                </c:pt>
                <c:pt idx="28">
                  <c:v>45444</c:v>
                </c:pt>
                <c:pt idx="29">
                  <c:v>45474</c:v>
                </c:pt>
                <c:pt idx="30">
                  <c:v>45505</c:v>
                </c:pt>
                <c:pt idx="31">
                  <c:v>45536</c:v>
                </c:pt>
                <c:pt idx="32">
                  <c:v>45566</c:v>
                </c:pt>
                <c:pt idx="33">
                  <c:v>45597</c:v>
                </c:pt>
                <c:pt idx="34">
                  <c:v>45627</c:v>
                </c:pt>
                <c:pt idx="35">
                  <c:v>45658</c:v>
                </c:pt>
                <c:pt idx="36">
                  <c:v>45689</c:v>
                </c:pt>
                <c:pt idx="37">
                  <c:v>45717</c:v>
                </c:pt>
                <c:pt idx="38">
                  <c:v>45748</c:v>
                </c:pt>
                <c:pt idx="39">
                  <c:v>45778</c:v>
                </c:pt>
                <c:pt idx="40">
                  <c:v>45809</c:v>
                </c:pt>
                <c:pt idx="41">
                  <c:v>45839</c:v>
                </c:pt>
                <c:pt idx="42">
                  <c:v>45870</c:v>
                </c:pt>
                <c:pt idx="43">
                  <c:v>45901</c:v>
                </c:pt>
                <c:pt idx="44">
                  <c:v>45931</c:v>
                </c:pt>
                <c:pt idx="45">
                  <c:v>45962</c:v>
                </c:pt>
                <c:pt idx="46">
                  <c:v>45992</c:v>
                </c:pt>
                <c:pt idx="47">
                  <c:v>46023</c:v>
                </c:pt>
                <c:pt idx="48">
                  <c:v>46054</c:v>
                </c:pt>
                <c:pt idx="49">
                  <c:v>46082</c:v>
                </c:pt>
                <c:pt idx="50">
                  <c:v>46113</c:v>
                </c:pt>
                <c:pt idx="51">
                  <c:v>46143</c:v>
                </c:pt>
                <c:pt idx="52">
                  <c:v>46174</c:v>
                </c:pt>
                <c:pt idx="53">
                  <c:v>46204</c:v>
                </c:pt>
                <c:pt idx="54">
                  <c:v>46235</c:v>
                </c:pt>
                <c:pt idx="55">
                  <c:v>46266</c:v>
                </c:pt>
                <c:pt idx="56">
                  <c:v>46296</c:v>
                </c:pt>
                <c:pt idx="57">
                  <c:v>46327</c:v>
                </c:pt>
                <c:pt idx="58">
                  <c:v>46357</c:v>
                </c:pt>
                <c:pt idx="59">
                  <c:v>46388</c:v>
                </c:pt>
                <c:pt idx="60">
                  <c:v>46419</c:v>
                </c:pt>
                <c:pt idx="61" formatCode="[$-409]mmmm\ d\,\ yyyy;@">
                  <c:v>46447</c:v>
                </c:pt>
                <c:pt idx="62" formatCode="[$-409]mmmm\ d\,\ yyyy;@">
                  <c:v>46478</c:v>
                </c:pt>
                <c:pt idx="63" formatCode="[$-409]mmmm\ d\,\ yyyy;@">
                  <c:v>46508</c:v>
                </c:pt>
                <c:pt idx="64" formatCode="[$-409]mmmm\ d\,\ yyyy;@">
                  <c:v>46539</c:v>
                </c:pt>
                <c:pt idx="65" formatCode="[$-409]mmmm\ d\,\ yyyy;@">
                  <c:v>46569</c:v>
                </c:pt>
                <c:pt idx="66" formatCode="[$-409]mmmm\ d\,\ yyyy;@">
                  <c:v>46600</c:v>
                </c:pt>
                <c:pt idx="67" formatCode="[$-409]mmmm\ d\,\ yyyy;@">
                  <c:v>46631</c:v>
                </c:pt>
              </c:numCache>
            </c:numRef>
          </c:xVal>
          <c:yVal>
            <c:numRef>
              <c:f>Comparison!$Y$4:$Y$71</c:f>
              <c:numCache>
                <c:formatCode>0.00</c:formatCode>
                <c:ptCount val="68"/>
                <c:pt idx="0">
                  <c:v>19.376999999999999</c:v>
                </c:pt>
                <c:pt idx="1">
                  <c:v>24.369</c:v>
                </c:pt>
                <c:pt idx="2">
                  <c:v>48.155000000000001</c:v>
                </c:pt>
                <c:pt idx="3">
                  <c:v>136.119</c:v>
                </c:pt>
                <c:pt idx="4">
                  <c:v>320.00599999999997</c:v>
                </c:pt>
                <c:pt idx="5">
                  <c:v>146.33699999999999</c:v>
                </c:pt>
                <c:pt idx="6">
                  <c:v>59.728999999999999</c:v>
                </c:pt>
                <c:pt idx="7">
                  <c:v>34.252000000000002</c:v>
                </c:pt>
                <c:pt idx="8">
                  <c:v>29.542999999999999</c:v>
                </c:pt>
                <c:pt idx="9">
                  <c:v>27.812000000000001</c:v>
                </c:pt>
                <c:pt idx="10">
                  <c:v>25.172000000000001</c:v>
                </c:pt>
                <c:pt idx="11">
                  <c:v>22.591999999999999</c:v>
                </c:pt>
                <c:pt idx="12">
                  <c:v>20.469000000000001</c:v>
                </c:pt>
                <c:pt idx="13">
                  <c:v>32.223999999999997</c:v>
                </c:pt>
                <c:pt idx="14">
                  <c:v>67.77</c:v>
                </c:pt>
                <c:pt idx="15">
                  <c:v>206.09800000000001</c:v>
                </c:pt>
                <c:pt idx="16">
                  <c:v>162.18100000000001</c:v>
                </c:pt>
                <c:pt idx="17">
                  <c:v>66.162999999999997</c:v>
                </c:pt>
                <c:pt idx="18">
                  <c:v>53.220999999999997</c:v>
                </c:pt>
                <c:pt idx="19">
                  <c:v>39.173999999999999</c:v>
                </c:pt>
                <c:pt idx="20">
                  <c:v>28.422999999999998</c:v>
                </c:pt>
                <c:pt idx="21">
                  <c:v>24.343</c:v>
                </c:pt>
                <c:pt idx="22">
                  <c:v>21.702000000000002</c:v>
                </c:pt>
                <c:pt idx="23">
                  <c:v>20.248000000000001</c:v>
                </c:pt>
                <c:pt idx="24">
                  <c:v>18.981000000000002</c:v>
                </c:pt>
                <c:pt idx="25">
                  <c:v>31.518999999999998</c:v>
                </c:pt>
                <c:pt idx="26">
                  <c:v>65.629000000000005</c:v>
                </c:pt>
                <c:pt idx="27">
                  <c:v>265.54399999999998</c:v>
                </c:pt>
                <c:pt idx="28">
                  <c:v>409.52699999999999</c:v>
                </c:pt>
                <c:pt idx="29">
                  <c:v>185.73500000000001</c:v>
                </c:pt>
                <c:pt idx="30">
                  <c:v>68.593000000000004</c:v>
                </c:pt>
                <c:pt idx="31">
                  <c:v>48.433</c:v>
                </c:pt>
                <c:pt idx="32">
                  <c:v>44.198999999999998</c:v>
                </c:pt>
                <c:pt idx="33">
                  <c:v>35.780999999999999</c:v>
                </c:pt>
                <c:pt idx="34">
                  <c:v>30.209</c:v>
                </c:pt>
                <c:pt idx="35">
                  <c:v>27.437999999999999</c:v>
                </c:pt>
                <c:pt idx="36">
                  <c:v>22.936</c:v>
                </c:pt>
                <c:pt idx="37">
                  <c:v>39.965000000000003</c:v>
                </c:pt>
                <c:pt idx="38">
                  <c:v>72.531999999999996</c:v>
                </c:pt>
                <c:pt idx="39">
                  <c:v>204.232</c:v>
                </c:pt>
                <c:pt idx="40">
                  <c:v>214.988</c:v>
                </c:pt>
                <c:pt idx="41">
                  <c:v>65.421999999999997</c:v>
                </c:pt>
                <c:pt idx="42">
                  <c:v>42.512</c:v>
                </c:pt>
                <c:pt idx="43">
                  <c:v>33.79</c:v>
                </c:pt>
                <c:pt idx="44">
                  <c:v>39.9</c:v>
                </c:pt>
                <c:pt idx="45">
                  <c:v>31.373999999999999</c:v>
                </c:pt>
                <c:pt idx="46">
                  <c:v>25.760999999999999</c:v>
                </c:pt>
                <c:pt idx="47">
                  <c:v>23.31</c:v>
                </c:pt>
                <c:pt idx="48">
                  <c:v>24.687999999999999</c:v>
                </c:pt>
                <c:pt idx="49">
                  <c:v>45.625999999999998</c:v>
                </c:pt>
                <c:pt idx="50">
                  <c:v>55.029000000000003</c:v>
                </c:pt>
                <c:pt idx="51">
                  <c:v>231.65199999999999</c:v>
                </c:pt>
                <c:pt idx="52">
                  <c:v>563.91099999999994</c:v>
                </c:pt>
                <c:pt idx="53">
                  <c:v>435.64800000000002</c:v>
                </c:pt>
                <c:pt idx="54">
                  <c:v>127.27800000000001</c:v>
                </c:pt>
                <c:pt idx="55">
                  <c:v>62.930999999999997</c:v>
                </c:pt>
                <c:pt idx="56">
                  <c:v>59.8</c:v>
                </c:pt>
                <c:pt idx="57">
                  <c:v>43.898000000000003</c:v>
                </c:pt>
                <c:pt idx="58">
                  <c:v>39.872</c:v>
                </c:pt>
                <c:pt idx="59">
                  <c:v>33.918999999999997</c:v>
                </c:pt>
                <c:pt idx="60">
                  <c:v>32.082000000000001</c:v>
                </c:pt>
                <c:pt idx="61">
                  <c:v>41.24</c:v>
                </c:pt>
                <c:pt idx="62">
                  <c:v>94.215000000000003</c:v>
                </c:pt>
                <c:pt idx="63">
                  <c:v>348.69099999999997</c:v>
                </c:pt>
                <c:pt idx="64">
                  <c:v>307.291</c:v>
                </c:pt>
                <c:pt idx="65">
                  <c:v>113.33199999999999</c:v>
                </c:pt>
                <c:pt idx="66">
                  <c:v>54.576000000000001</c:v>
                </c:pt>
                <c:pt idx="67">
                  <c:v>39.159999999999997</c:v>
                </c:pt>
              </c:numCache>
            </c:numRef>
          </c:yVal>
          <c:smooth val="1"/>
          <c:extLst>
            <c:ext xmlns:c16="http://schemas.microsoft.com/office/drawing/2014/chart" uri="{C3380CC4-5D6E-409C-BE32-E72D297353CC}">
              <c16:uniqueId val="{00000004-EFB4-4482-B3BD-5DFCB157EDBE}"/>
            </c:ext>
          </c:extLst>
        </c:ser>
        <c:ser>
          <c:idx val="4"/>
          <c:order val="1"/>
          <c:tx>
            <c:strRef>
              <c:f>RunInformation!$G$7</c:f>
              <c:strCache>
                <c:ptCount val="1"/>
                <c:pt idx="0">
                  <c:v>1992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Comparison!$U$4:$U$71</c:f>
              <c:numCache>
                <c:formatCode>[$-409]mmmm\-yy;@</c:formatCode>
                <c:ptCount val="68"/>
                <c:pt idx="0">
                  <c:v>44593</c:v>
                </c:pt>
                <c:pt idx="1">
                  <c:v>44621</c:v>
                </c:pt>
                <c:pt idx="2">
                  <c:v>44652</c:v>
                </c:pt>
                <c:pt idx="3">
                  <c:v>44682</c:v>
                </c:pt>
                <c:pt idx="4">
                  <c:v>44713</c:v>
                </c:pt>
                <c:pt idx="5">
                  <c:v>44743</c:v>
                </c:pt>
                <c:pt idx="6">
                  <c:v>44774</c:v>
                </c:pt>
                <c:pt idx="7">
                  <c:v>44805</c:v>
                </c:pt>
                <c:pt idx="8">
                  <c:v>44835</c:v>
                </c:pt>
                <c:pt idx="9">
                  <c:v>44866</c:v>
                </c:pt>
                <c:pt idx="10">
                  <c:v>44896</c:v>
                </c:pt>
                <c:pt idx="11">
                  <c:v>44927</c:v>
                </c:pt>
                <c:pt idx="12">
                  <c:v>44958</c:v>
                </c:pt>
                <c:pt idx="13">
                  <c:v>44986</c:v>
                </c:pt>
                <c:pt idx="14">
                  <c:v>45017</c:v>
                </c:pt>
                <c:pt idx="15">
                  <c:v>45047</c:v>
                </c:pt>
                <c:pt idx="16">
                  <c:v>45078</c:v>
                </c:pt>
                <c:pt idx="17">
                  <c:v>45108</c:v>
                </c:pt>
                <c:pt idx="18">
                  <c:v>45139</c:v>
                </c:pt>
                <c:pt idx="19">
                  <c:v>45170</c:v>
                </c:pt>
                <c:pt idx="20">
                  <c:v>45200</c:v>
                </c:pt>
                <c:pt idx="21">
                  <c:v>45231</c:v>
                </c:pt>
                <c:pt idx="22">
                  <c:v>45261</c:v>
                </c:pt>
                <c:pt idx="23">
                  <c:v>45292</c:v>
                </c:pt>
                <c:pt idx="24">
                  <c:v>45323</c:v>
                </c:pt>
                <c:pt idx="25">
                  <c:v>45352</c:v>
                </c:pt>
                <c:pt idx="26">
                  <c:v>45383</c:v>
                </c:pt>
                <c:pt idx="27">
                  <c:v>45413</c:v>
                </c:pt>
                <c:pt idx="28">
                  <c:v>45444</c:v>
                </c:pt>
                <c:pt idx="29">
                  <c:v>45474</c:v>
                </c:pt>
                <c:pt idx="30">
                  <c:v>45505</c:v>
                </c:pt>
                <c:pt idx="31">
                  <c:v>45536</c:v>
                </c:pt>
                <c:pt idx="32">
                  <c:v>45566</c:v>
                </c:pt>
                <c:pt idx="33">
                  <c:v>45597</c:v>
                </c:pt>
                <c:pt idx="34">
                  <c:v>45627</c:v>
                </c:pt>
                <c:pt idx="35">
                  <c:v>45658</c:v>
                </c:pt>
                <c:pt idx="36">
                  <c:v>45689</c:v>
                </c:pt>
                <c:pt idx="37">
                  <c:v>45717</c:v>
                </c:pt>
                <c:pt idx="38">
                  <c:v>45748</c:v>
                </c:pt>
                <c:pt idx="39">
                  <c:v>45778</c:v>
                </c:pt>
                <c:pt idx="40">
                  <c:v>45809</c:v>
                </c:pt>
                <c:pt idx="41">
                  <c:v>45839</c:v>
                </c:pt>
                <c:pt idx="42">
                  <c:v>45870</c:v>
                </c:pt>
                <c:pt idx="43">
                  <c:v>45901</c:v>
                </c:pt>
                <c:pt idx="44">
                  <c:v>45931</c:v>
                </c:pt>
                <c:pt idx="45">
                  <c:v>45962</c:v>
                </c:pt>
                <c:pt idx="46">
                  <c:v>45992</c:v>
                </c:pt>
                <c:pt idx="47">
                  <c:v>46023</c:v>
                </c:pt>
                <c:pt idx="48">
                  <c:v>46054</c:v>
                </c:pt>
                <c:pt idx="49">
                  <c:v>46082</c:v>
                </c:pt>
                <c:pt idx="50">
                  <c:v>46113</c:v>
                </c:pt>
                <c:pt idx="51">
                  <c:v>46143</c:v>
                </c:pt>
                <c:pt idx="52">
                  <c:v>46174</c:v>
                </c:pt>
                <c:pt idx="53">
                  <c:v>46204</c:v>
                </c:pt>
                <c:pt idx="54">
                  <c:v>46235</c:v>
                </c:pt>
                <c:pt idx="55">
                  <c:v>46266</c:v>
                </c:pt>
                <c:pt idx="56">
                  <c:v>46296</c:v>
                </c:pt>
                <c:pt idx="57">
                  <c:v>46327</c:v>
                </c:pt>
                <c:pt idx="58">
                  <c:v>46357</c:v>
                </c:pt>
                <c:pt idx="59">
                  <c:v>46388</c:v>
                </c:pt>
                <c:pt idx="60">
                  <c:v>46419</c:v>
                </c:pt>
                <c:pt idx="61" formatCode="[$-409]mmmm\ d\,\ yyyy;@">
                  <c:v>46447</c:v>
                </c:pt>
                <c:pt idx="62" formatCode="[$-409]mmmm\ d\,\ yyyy;@">
                  <c:v>46478</c:v>
                </c:pt>
                <c:pt idx="63" formatCode="[$-409]mmmm\ d\,\ yyyy;@">
                  <c:v>46508</c:v>
                </c:pt>
                <c:pt idx="64" formatCode="[$-409]mmmm\ d\,\ yyyy;@">
                  <c:v>46539</c:v>
                </c:pt>
                <c:pt idx="65" formatCode="[$-409]mmmm\ d\,\ yyyy;@">
                  <c:v>46569</c:v>
                </c:pt>
                <c:pt idx="66" formatCode="[$-409]mmmm\ d\,\ yyyy;@">
                  <c:v>46600</c:v>
                </c:pt>
                <c:pt idx="67" formatCode="[$-409]mmmm\ d\,\ yyyy;@">
                  <c:v>46631</c:v>
                </c:pt>
              </c:numCache>
            </c:numRef>
          </c:xVal>
          <c:yVal>
            <c:numRef>
              <c:f>Comparison!$Z$4:$Z$71</c:f>
              <c:numCache>
                <c:formatCode>0.00</c:formatCode>
                <c:ptCount val="68"/>
                <c:pt idx="0">
                  <c:v>17.952999999999999</c:v>
                </c:pt>
                <c:pt idx="1">
                  <c:v>30.687999999999999</c:v>
                </c:pt>
                <c:pt idx="2">
                  <c:v>82.894999999999996</c:v>
                </c:pt>
                <c:pt idx="3">
                  <c:v>253.82400000000001</c:v>
                </c:pt>
                <c:pt idx="4">
                  <c:v>192.15899999999999</c:v>
                </c:pt>
                <c:pt idx="5">
                  <c:v>84.891000000000005</c:v>
                </c:pt>
                <c:pt idx="6">
                  <c:v>58.195</c:v>
                </c:pt>
                <c:pt idx="7">
                  <c:v>40.142000000000003</c:v>
                </c:pt>
                <c:pt idx="8">
                  <c:v>29.681000000000001</c:v>
                </c:pt>
                <c:pt idx="9">
                  <c:v>25.51</c:v>
                </c:pt>
                <c:pt idx="10">
                  <c:v>22.716000000000001</c:v>
                </c:pt>
                <c:pt idx="11">
                  <c:v>21.151</c:v>
                </c:pt>
                <c:pt idx="12">
                  <c:v>19.050999999999998</c:v>
                </c:pt>
                <c:pt idx="13">
                  <c:v>30.864999999999998</c:v>
                </c:pt>
                <c:pt idx="14">
                  <c:v>64.516999999999996</c:v>
                </c:pt>
                <c:pt idx="15">
                  <c:v>254.91900000000001</c:v>
                </c:pt>
                <c:pt idx="16">
                  <c:v>414.74099999999999</c:v>
                </c:pt>
                <c:pt idx="17">
                  <c:v>192.864</c:v>
                </c:pt>
                <c:pt idx="18">
                  <c:v>69.436999999999998</c:v>
                </c:pt>
                <c:pt idx="19">
                  <c:v>49.253</c:v>
                </c:pt>
                <c:pt idx="20">
                  <c:v>44.29</c:v>
                </c:pt>
                <c:pt idx="21">
                  <c:v>36.329000000000001</c:v>
                </c:pt>
                <c:pt idx="22">
                  <c:v>30.452999999999999</c:v>
                </c:pt>
                <c:pt idx="23">
                  <c:v>27.632999999999999</c:v>
                </c:pt>
                <c:pt idx="24">
                  <c:v>23.866</c:v>
                </c:pt>
                <c:pt idx="25">
                  <c:v>40.052999999999997</c:v>
                </c:pt>
                <c:pt idx="26">
                  <c:v>72.58</c:v>
                </c:pt>
                <c:pt idx="27">
                  <c:v>205.066</c:v>
                </c:pt>
                <c:pt idx="28">
                  <c:v>216.071</c:v>
                </c:pt>
                <c:pt idx="29">
                  <c:v>66.019000000000005</c:v>
                </c:pt>
                <c:pt idx="30">
                  <c:v>42.61</c:v>
                </c:pt>
                <c:pt idx="31">
                  <c:v>33.927999999999997</c:v>
                </c:pt>
                <c:pt idx="32">
                  <c:v>40.064999999999998</c:v>
                </c:pt>
                <c:pt idx="33">
                  <c:v>31.42</c:v>
                </c:pt>
                <c:pt idx="34">
                  <c:v>25.827999999999999</c:v>
                </c:pt>
                <c:pt idx="35">
                  <c:v>23.370999999999999</c:v>
                </c:pt>
                <c:pt idx="36">
                  <c:v>24.741</c:v>
                </c:pt>
                <c:pt idx="37">
                  <c:v>45.692999999999998</c:v>
                </c:pt>
                <c:pt idx="38">
                  <c:v>55.082999999999998</c:v>
                </c:pt>
                <c:pt idx="39">
                  <c:v>231.80500000000001</c:v>
                </c:pt>
                <c:pt idx="40">
                  <c:v>564.048</c:v>
                </c:pt>
                <c:pt idx="41">
                  <c:v>435.69299999999998</c:v>
                </c:pt>
                <c:pt idx="42">
                  <c:v>127.30200000000001</c:v>
                </c:pt>
                <c:pt idx="43">
                  <c:v>62.951000000000001</c:v>
                </c:pt>
                <c:pt idx="44">
                  <c:v>59.819000000000003</c:v>
                </c:pt>
                <c:pt idx="45">
                  <c:v>43.914999999999999</c:v>
                </c:pt>
                <c:pt idx="46">
                  <c:v>39.887</c:v>
                </c:pt>
                <c:pt idx="47">
                  <c:v>33.933</c:v>
                </c:pt>
                <c:pt idx="48">
                  <c:v>32.082000000000001</c:v>
                </c:pt>
                <c:pt idx="49">
                  <c:v>41.24</c:v>
                </c:pt>
                <c:pt idx="50">
                  <c:v>94.215000000000003</c:v>
                </c:pt>
                <c:pt idx="51">
                  <c:v>348.69099999999997</c:v>
                </c:pt>
                <c:pt idx="52">
                  <c:v>307.291</c:v>
                </c:pt>
                <c:pt idx="53">
                  <c:v>113.33199999999999</c:v>
                </c:pt>
                <c:pt idx="54">
                  <c:v>54.576000000000001</c:v>
                </c:pt>
                <c:pt idx="55">
                  <c:v>39.159999999999997</c:v>
                </c:pt>
                <c:pt idx="56">
                  <c:v>45.902999999999999</c:v>
                </c:pt>
                <c:pt idx="57">
                  <c:v>39.567999999999998</c:v>
                </c:pt>
                <c:pt idx="58">
                  <c:v>33.003999999999998</c:v>
                </c:pt>
                <c:pt idx="59">
                  <c:v>28.196999999999999</c:v>
                </c:pt>
                <c:pt idx="60">
                  <c:v>22.992000000000001</c:v>
                </c:pt>
                <c:pt idx="61">
                  <c:v>43.716999999999999</c:v>
                </c:pt>
                <c:pt idx="62">
                  <c:v>77.688000000000002</c:v>
                </c:pt>
                <c:pt idx="63">
                  <c:v>310.36099999999999</c:v>
                </c:pt>
                <c:pt idx="64">
                  <c:v>480.536</c:v>
                </c:pt>
                <c:pt idx="65">
                  <c:v>169.56399999999999</c:v>
                </c:pt>
                <c:pt idx="66">
                  <c:v>82.200999999999993</c:v>
                </c:pt>
                <c:pt idx="67">
                  <c:v>55.145000000000003</c:v>
                </c:pt>
              </c:numCache>
            </c:numRef>
          </c:yVal>
          <c:smooth val="1"/>
          <c:extLst>
            <c:ext xmlns:c16="http://schemas.microsoft.com/office/drawing/2014/chart" uri="{C3380CC4-5D6E-409C-BE32-E72D297353CC}">
              <c16:uniqueId val="{00000005-EFB4-4482-B3BD-5DFCB157EDBE}"/>
            </c:ext>
          </c:extLst>
        </c:ser>
        <c:ser>
          <c:idx val="5"/>
          <c:order val="2"/>
          <c:tx>
            <c:strRef>
              <c:f>RunInformation!$G$8</c:f>
              <c:strCache>
                <c:ptCount val="1"/>
                <c:pt idx="0">
                  <c:v>1993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Comparison!$U$4:$U$71</c:f>
              <c:numCache>
                <c:formatCode>[$-409]mmmm\-yy;@</c:formatCode>
                <c:ptCount val="68"/>
                <c:pt idx="0">
                  <c:v>44593</c:v>
                </c:pt>
                <c:pt idx="1">
                  <c:v>44621</c:v>
                </c:pt>
                <c:pt idx="2">
                  <c:v>44652</c:v>
                </c:pt>
                <c:pt idx="3">
                  <c:v>44682</c:v>
                </c:pt>
                <c:pt idx="4">
                  <c:v>44713</c:v>
                </c:pt>
                <c:pt idx="5">
                  <c:v>44743</c:v>
                </c:pt>
                <c:pt idx="6">
                  <c:v>44774</c:v>
                </c:pt>
                <c:pt idx="7">
                  <c:v>44805</c:v>
                </c:pt>
                <c:pt idx="8">
                  <c:v>44835</c:v>
                </c:pt>
                <c:pt idx="9">
                  <c:v>44866</c:v>
                </c:pt>
                <c:pt idx="10">
                  <c:v>44896</c:v>
                </c:pt>
                <c:pt idx="11">
                  <c:v>44927</c:v>
                </c:pt>
                <c:pt idx="12">
                  <c:v>44958</c:v>
                </c:pt>
                <c:pt idx="13">
                  <c:v>44986</c:v>
                </c:pt>
                <c:pt idx="14">
                  <c:v>45017</c:v>
                </c:pt>
                <c:pt idx="15">
                  <c:v>45047</c:v>
                </c:pt>
                <c:pt idx="16">
                  <c:v>45078</c:v>
                </c:pt>
                <c:pt idx="17">
                  <c:v>45108</c:v>
                </c:pt>
                <c:pt idx="18">
                  <c:v>45139</c:v>
                </c:pt>
                <c:pt idx="19">
                  <c:v>45170</c:v>
                </c:pt>
                <c:pt idx="20">
                  <c:v>45200</c:v>
                </c:pt>
                <c:pt idx="21">
                  <c:v>45231</c:v>
                </c:pt>
                <c:pt idx="22">
                  <c:v>45261</c:v>
                </c:pt>
                <c:pt idx="23">
                  <c:v>45292</c:v>
                </c:pt>
                <c:pt idx="24">
                  <c:v>45323</c:v>
                </c:pt>
                <c:pt idx="25">
                  <c:v>45352</c:v>
                </c:pt>
                <c:pt idx="26">
                  <c:v>45383</c:v>
                </c:pt>
                <c:pt idx="27">
                  <c:v>45413</c:v>
                </c:pt>
                <c:pt idx="28">
                  <c:v>45444</c:v>
                </c:pt>
                <c:pt idx="29">
                  <c:v>45474</c:v>
                </c:pt>
                <c:pt idx="30">
                  <c:v>45505</c:v>
                </c:pt>
                <c:pt idx="31">
                  <c:v>45536</c:v>
                </c:pt>
                <c:pt idx="32">
                  <c:v>45566</c:v>
                </c:pt>
                <c:pt idx="33">
                  <c:v>45597</c:v>
                </c:pt>
                <c:pt idx="34">
                  <c:v>45627</c:v>
                </c:pt>
                <c:pt idx="35">
                  <c:v>45658</c:v>
                </c:pt>
                <c:pt idx="36">
                  <c:v>45689</c:v>
                </c:pt>
                <c:pt idx="37">
                  <c:v>45717</c:v>
                </c:pt>
                <c:pt idx="38">
                  <c:v>45748</c:v>
                </c:pt>
                <c:pt idx="39">
                  <c:v>45778</c:v>
                </c:pt>
                <c:pt idx="40">
                  <c:v>45809</c:v>
                </c:pt>
                <c:pt idx="41">
                  <c:v>45839</c:v>
                </c:pt>
                <c:pt idx="42">
                  <c:v>45870</c:v>
                </c:pt>
                <c:pt idx="43">
                  <c:v>45901</c:v>
                </c:pt>
                <c:pt idx="44">
                  <c:v>45931</c:v>
                </c:pt>
                <c:pt idx="45">
                  <c:v>45962</c:v>
                </c:pt>
                <c:pt idx="46">
                  <c:v>45992</c:v>
                </c:pt>
                <c:pt idx="47">
                  <c:v>46023</c:v>
                </c:pt>
                <c:pt idx="48">
                  <c:v>46054</c:v>
                </c:pt>
                <c:pt idx="49">
                  <c:v>46082</c:v>
                </c:pt>
                <c:pt idx="50">
                  <c:v>46113</c:v>
                </c:pt>
                <c:pt idx="51">
                  <c:v>46143</c:v>
                </c:pt>
                <c:pt idx="52">
                  <c:v>46174</c:v>
                </c:pt>
                <c:pt idx="53">
                  <c:v>46204</c:v>
                </c:pt>
                <c:pt idx="54">
                  <c:v>46235</c:v>
                </c:pt>
                <c:pt idx="55">
                  <c:v>46266</c:v>
                </c:pt>
                <c:pt idx="56">
                  <c:v>46296</c:v>
                </c:pt>
                <c:pt idx="57">
                  <c:v>46327</c:v>
                </c:pt>
                <c:pt idx="58">
                  <c:v>46357</c:v>
                </c:pt>
                <c:pt idx="59">
                  <c:v>46388</c:v>
                </c:pt>
                <c:pt idx="60">
                  <c:v>46419</c:v>
                </c:pt>
                <c:pt idx="61" formatCode="[$-409]mmmm\ d\,\ yyyy;@">
                  <c:v>46447</c:v>
                </c:pt>
                <c:pt idx="62" formatCode="[$-409]mmmm\ d\,\ yyyy;@">
                  <c:v>46478</c:v>
                </c:pt>
                <c:pt idx="63" formatCode="[$-409]mmmm\ d\,\ yyyy;@">
                  <c:v>46508</c:v>
                </c:pt>
                <c:pt idx="64" formatCode="[$-409]mmmm\ d\,\ yyyy;@">
                  <c:v>46539</c:v>
                </c:pt>
                <c:pt idx="65" formatCode="[$-409]mmmm\ d\,\ yyyy;@">
                  <c:v>46569</c:v>
                </c:pt>
                <c:pt idx="66" formatCode="[$-409]mmmm\ d\,\ yyyy;@">
                  <c:v>46600</c:v>
                </c:pt>
                <c:pt idx="67" formatCode="[$-409]mmmm\ d\,\ yyyy;@">
                  <c:v>46631</c:v>
                </c:pt>
              </c:numCache>
            </c:numRef>
          </c:xVal>
          <c:yVal>
            <c:numRef>
              <c:f>Comparison!$AA$4:$AA$71</c:f>
              <c:numCache>
                <c:formatCode>0.00</c:formatCode>
                <c:ptCount val="68"/>
                <c:pt idx="0">
                  <c:v>17.707000000000001</c:v>
                </c:pt>
                <c:pt idx="1">
                  <c:v>28.478999999999999</c:v>
                </c:pt>
                <c:pt idx="2">
                  <c:v>59.223999999999997</c:v>
                </c:pt>
                <c:pt idx="3">
                  <c:v>260.03199999999998</c:v>
                </c:pt>
                <c:pt idx="4">
                  <c:v>404.74900000000002</c:v>
                </c:pt>
                <c:pt idx="5">
                  <c:v>173.62299999999999</c:v>
                </c:pt>
                <c:pt idx="6">
                  <c:v>64.759</c:v>
                </c:pt>
                <c:pt idx="7">
                  <c:v>44.609000000000002</c:v>
                </c:pt>
                <c:pt idx="8">
                  <c:v>42.100999999999999</c:v>
                </c:pt>
                <c:pt idx="9">
                  <c:v>34.213000000000001</c:v>
                </c:pt>
                <c:pt idx="10">
                  <c:v>28.78</c:v>
                </c:pt>
                <c:pt idx="11">
                  <c:v>26.151</c:v>
                </c:pt>
                <c:pt idx="12">
                  <c:v>21.882000000000001</c:v>
                </c:pt>
                <c:pt idx="13">
                  <c:v>38.597000000000001</c:v>
                </c:pt>
                <c:pt idx="14">
                  <c:v>70.141999999999996</c:v>
                </c:pt>
                <c:pt idx="15">
                  <c:v>200.98099999999999</c:v>
                </c:pt>
                <c:pt idx="16">
                  <c:v>213.76499999999999</c:v>
                </c:pt>
                <c:pt idx="17">
                  <c:v>64.819999999999993</c:v>
                </c:pt>
                <c:pt idx="18">
                  <c:v>41.944000000000003</c:v>
                </c:pt>
                <c:pt idx="19">
                  <c:v>33.292999999999999</c:v>
                </c:pt>
                <c:pt idx="20">
                  <c:v>39.429000000000002</c:v>
                </c:pt>
                <c:pt idx="21">
                  <c:v>30.978999999999999</c:v>
                </c:pt>
                <c:pt idx="22">
                  <c:v>25.398</c:v>
                </c:pt>
                <c:pt idx="23">
                  <c:v>22.978000000000002</c:v>
                </c:pt>
                <c:pt idx="24">
                  <c:v>25.515000000000001</c:v>
                </c:pt>
                <c:pt idx="25">
                  <c:v>45.271000000000001</c:v>
                </c:pt>
                <c:pt idx="26">
                  <c:v>58.360999999999997</c:v>
                </c:pt>
                <c:pt idx="27">
                  <c:v>240.535</c:v>
                </c:pt>
                <c:pt idx="28">
                  <c:v>572.88699999999994</c:v>
                </c:pt>
                <c:pt idx="29">
                  <c:v>424.04500000000002</c:v>
                </c:pt>
                <c:pt idx="30">
                  <c:v>123.03700000000001</c:v>
                </c:pt>
                <c:pt idx="31">
                  <c:v>63.768999999999998</c:v>
                </c:pt>
                <c:pt idx="32">
                  <c:v>57.651000000000003</c:v>
                </c:pt>
                <c:pt idx="33">
                  <c:v>43.558999999999997</c:v>
                </c:pt>
                <c:pt idx="34">
                  <c:v>39.588999999999999</c:v>
                </c:pt>
                <c:pt idx="35">
                  <c:v>33.768000000000001</c:v>
                </c:pt>
                <c:pt idx="36">
                  <c:v>32.238</c:v>
                </c:pt>
                <c:pt idx="37">
                  <c:v>41.478999999999999</c:v>
                </c:pt>
                <c:pt idx="38">
                  <c:v>95.614999999999995</c:v>
                </c:pt>
                <c:pt idx="39">
                  <c:v>354.464</c:v>
                </c:pt>
                <c:pt idx="40">
                  <c:v>306.358</c:v>
                </c:pt>
                <c:pt idx="41">
                  <c:v>108.989</c:v>
                </c:pt>
                <c:pt idx="42">
                  <c:v>53.694000000000003</c:v>
                </c:pt>
                <c:pt idx="43">
                  <c:v>39.003</c:v>
                </c:pt>
                <c:pt idx="44">
                  <c:v>45.845999999999997</c:v>
                </c:pt>
                <c:pt idx="45">
                  <c:v>39.261000000000003</c:v>
                </c:pt>
                <c:pt idx="46">
                  <c:v>32.680999999999997</c:v>
                </c:pt>
                <c:pt idx="47">
                  <c:v>28.045000000000002</c:v>
                </c:pt>
                <c:pt idx="48">
                  <c:v>22.992000000000001</c:v>
                </c:pt>
                <c:pt idx="49">
                  <c:v>43.716999999999999</c:v>
                </c:pt>
                <c:pt idx="50">
                  <c:v>77.688000000000002</c:v>
                </c:pt>
                <c:pt idx="51">
                  <c:v>310.36099999999999</c:v>
                </c:pt>
                <c:pt idx="52">
                  <c:v>480.536</c:v>
                </c:pt>
                <c:pt idx="53">
                  <c:v>169.56399999999999</c:v>
                </c:pt>
                <c:pt idx="54">
                  <c:v>82.200999999999993</c:v>
                </c:pt>
                <c:pt idx="55">
                  <c:v>55.145000000000003</c:v>
                </c:pt>
                <c:pt idx="56">
                  <c:v>55.947000000000003</c:v>
                </c:pt>
                <c:pt idx="57">
                  <c:v>42.639000000000003</c:v>
                </c:pt>
                <c:pt idx="58">
                  <c:v>34.17</c:v>
                </c:pt>
                <c:pt idx="59">
                  <c:v>30.294</c:v>
                </c:pt>
                <c:pt idx="60">
                  <c:v>25.856000000000002</c:v>
                </c:pt>
                <c:pt idx="61">
                  <c:v>41.695</c:v>
                </c:pt>
                <c:pt idx="62">
                  <c:v>60.457000000000001</c:v>
                </c:pt>
                <c:pt idx="63">
                  <c:v>186.25899999999999</c:v>
                </c:pt>
                <c:pt idx="64">
                  <c:v>207.84</c:v>
                </c:pt>
                <c:pt idx="65">
                  <c:v>99.718999999999994</c:v>
                </c:pt>
                <c:pt idx="66">
                  <c:v>50.881999999999998</c:v>
                </c:pt>
                <c:pt idx="67">
                  <c:v>32.661999999999999</c:v>
                </c:pt>
              </c:numCache>
            </c:numRef>
          </c:yVal>
          <c:smooth val="1"/>
          <c:extLst>
            <c:ext xmlns:c16="http://schemas.microsoft.com/office/drawing/2014/chart" uri="{C3380CC4-5D6E-409C-BE32-E72D297353CC}">
              <c16:uniqueId val="{00000006-EFB4-4482-B3BD-5DFCB157EDBE}"/>
            </c:ext>
          </c:extLst>
        </c:ser>
        <c:ser>
          <c:idx val="6"/>
          <c:order val="3"/>
          <c:tx>
            <c:strRef>
              <c:f>RunInformation!$G$9</c:f>
              <c:strCache>
                <c:ptCount val="1"/>
                <c:pt idx="0">
                  <c:v>1994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Comparison!$U$4:$U$71</c:f>
              <c:numCache>
                <c:formatCode>[$-409]mmmm\-yy;@</c:formatCode>
                <c:ptCount val="68"/>
                <c:pt idx="0">
                  <c:v>44593</c:v>
                </c:pt>
                <c:pt idx="1">
                  <c:v>44621</c:v>
                </c:pt>
                <c:pt idx="2">
                  <c:v>44652</c:v>
                </c:pt>
                <c:pt idx="3">
                  <c:v>44682</c:v>
                </c:pt>
                <c:pt idx="4">
                  <c:v>44713</c:v>
                </c:pt>
                <c:pt idx="5">
                  <c:v>44743</c:v>
                </c:pt>
                <c:pt idx="6">
                  <c:v>44774</c:v>
                </c:pt>
                <c:pt idx="7">
                  <c:v>44805</c:v>
                </c:pt>
                <c:pt idx="8">
                  <c:v>44835</c:v>
                </c:pt>
                <c:pt idx="9">
                  <c:v>44866</c:v>
                </c:pt>
                <c:pt idx="10">
                  <c:v>44896</c:v>
                </c:pt>
                <c:pt idx="11">
                  <c:v>44927</c:v>
                </c:pt>
                <c:pt idx="12">
                  <c:v>44958</c:v>
                </c:pt>
                <c:pt idx="13">
                  <c:v>44986</c:v>
                </c:pt>
                <c:pt idx="14">
                  <c:v>45017</c:v>
                </c:pt>
                <c:pt idx="15">
                  <c:v>45047</c:v>
                </c:pt>
                <c:pt idx="16">
                  <c:v>45078</c:v>
                </c:pt>
                <c:pt idx="17">
                  <c:v>45108</c:v>
                </c:pt>
                <c:pt idx="18">
                  <c:v>45139</c:v>
                </c:pt>
                <c:pt idx="19">
                  <c:v>45170</c:v>
                </c:pt>
                <c:pt idx="20">
                  <c:v>45200</c:v>
                </c:pt>
                <c:pt idx="21">
                  <c:v>45231</c:v>
                </c:pt>
                <c:pt idx="22">
                  <c:v>45261</c:v>
                </c:pt>
                <c:pt idx="23">
                  <c:v>45292</c:v>
                </c:pt>
                <c:pt idx="24">
                  <c:v>45323</c:v>
                </c:pt>
                <c:pt idx="25">
                  <c:v>45352</c:v>
                </c:pt>
                <c:pt idx="26">
                  <c:v>45383</c:v>
                </c:pt>
                <c:pt idx="27">
                  <c:v>45413</c:v>
                </c:pt>
                <c:pt idx="28">
                  <c:v>45444</c:v>
                </c:pt>
                <c:pt idx="29">
                  <c:v>45474</c:v>
                </c:pt>
                <c:pt idx="30">
                  <c:v>45505</c:v>
                </c:pt>
                <c:pt idx="31">
                  <c:v>45536</c:v>
                </c:pt>
                <c:pt idx="32">
                  <c:v>45566</c:v>
                </c:pt>
                <c:pt idx="33">
                  <c:v>45597</c:v>
                </c:pt>
                <c:pt idx="34">
                  <c:v>45627</c:v>
                </c:pt>
                <c:pt idx="35">
                  <c:v>45658</c:v>
                </c:pt>
                <c:pt idx="36">
                  <c:v>45689</c:v>
                </c:pt>
                <c:pt idx="37">
                  <c:v>45717</c:v>
                </c:pt>
                <c:pt idx="38">
                  <c:v>45748</c:v>
                </c:pt>
                <c:pt idx="39">
                  <c:v>45778</c:v>
                </c:pt>
                <c:pt idx="40">
                  <c:v>45809</c:v>
                </c:pt>
                <c:pt idx="41">
                  <c:v>45839</c:v>
                </c:pt>
                <c:pt idx="42">
                  <c:v>45870</c:v>
                </c:pt>
                <c:pt idx="43">
                  <c:v>45901</c:v>
                </c:pt>
                <c:pt idx="44">
                  <c:v>45931</c:v>
                </c:pt>
                <c:pt idx="45">
                  <c:v>45962</c:v>
                </c:pt>
                <c:pt idx="46">
                  <c:v>45992</c:v>
                </c:pt>
                <c:pt idx="47">
                  <c:v>46023</c:v>
                </c:pt>
                <c:pt idx="48">
                  <c:v>46054</c:v>
                </c:pt>
                <c:pt idx="49">
                  <c:v>46082</c:v>
                </c:pt>
                <c:pt idx="50">
                  <c:v>46113</c:v>
                </c:pt>
                <c:pt idx="51">
                  <c:v>46143</c:v>
                </c:pt>
                <c:pt idx="52">
                  <c:v>46174</c:v>
                </c:pt>
                <c:pt idx="53">
                  <c:v>46204</c:v>
                </c:pt>
                <c:pt idx="54">
                  <c:v>46235</c:v>
                </c:pt>
                <c:pt idx="55">
                  <c:v>46266</c:v>
                </c:pt>
                <c:pt idx="56">
                  <c:v>46296</c:v>
                </c:pt>
                <c:pt idx="57">
                  <c:v>46327</c:v>
                </c:pt>
                <c:pt idx="58">
                  <c:v>46357</c:v>
                </c:pt>
                <c:pt idx="59">
                  <c:v>46388</c:v>
                </c:pt>
                <c:pt idx="60">
                  <c:v>46419</c:v>
                </c:pt>
                <c:pt idx="61" formatCode="[$-409]mmmm\ d\,\ yyyy;@">
                  <c:v>46447</c:v>
                </c:pt>
                <c:pt idx="62" formatCode="[$-409]mmmm\ d\,\ yyyy;@">
                  <c:v>46478</c:v>
                </c:pt>
                <c:pt idx="63" formatCode="[$-409]mmmm\ d\,\ yyyy;@">
                  <c:v>46508</c:v>
                </c:pt>
                <c:pt idx="64" formatCode="[$-409]mmmm\ d\,\ yyyy;@">
                  <c:v>46539</c:v>
                </c:pt>
                <c:pt idx="65" formatCode="[$-409]mmmm\ d\,\ yyyy;@">
                  <c:v>46569</c:v>
                </c:pt>
                <c:pt idx="66" formatCode="[$-409]mmmm\ d\,\ yyyy;@">
                  <c:v>46600</c:v>
                </c:pt>
                <c:pt idx="67" formatCode="[$-409]mmmm\ d\,\ yyyy;@">
                  <c:v>46631</c:v>
                </c:pt>
              </c:numCache>
            </c:numRef>
          </c:xVal>
          <c:yVal>
            <c:numRef>
              <c:f>Comparison!$AB$4:$AB$71</c:f>
              <c:numCache>
                <c:formatCode>0.00</c:formatCode>
                <c:ptCount val="68"/>
                <c:pt idx="0">
                  <c:v>17.324999999999999</c:v>
                </c:pt>
                <c:pt idx="1">
                  <c:v>30.902000000000001</c:v>
                </c:pt>
                <c:pt idx="2">
                  <c:v>69.44</c:v>
                </c:pt>
                <c:pt idx="3">
                  <c:v>225.99299999999999</c:v>
                </c:pt>
                <c:pt idx="4">
                  <c:v>258.95499999999998</c:v>
                </c:pt>
                <c:pt idx="5">
                  <c:v>75.783000000000001</c:v>
                </c:pt>
                <c:pt idx="6">
                  <c:v>44.536999999999999</c:v>
                </c:pt>
                <c:pt idx="7">
                  <c:v>32.798999999999999</c:v>
                </c:pt>
                <c:pt idx="8">
                  <c:v>39.868000000000002</c:v>
                </c:pt>
                <c:pt idx="9">
                  <c:v>31.131</c:v>
                </c:pt>
                <c:pt idx="10">
                  <c:v>25.495999999999999</c:v>
                </c:pt>
                <c:pt idx="11">
                  <c:v>23.048999999999999</c:v>
                </c:pt>
                <c:pt idx="12">
                  <c:v>24.423999999999999</c:v>
                </c:pt>
                <c:pt idx="13">
                  <c:v>45.24</c:v>
                </c:pt>
                <c:pt idx="14">
                  <c:v>54.862000000000002</c:v>
                </c:pt>
                <c:pt idx="15">
                  <c:v>233.55099999999999</c:v>
                </c:pt>
                <c:pt idx="16">
                  <c:v>565.32500000000005</c:v>
                </c:pt>
                <c:pt idx="17">
                  <c:v>435.56599999999997</c:v>
                </c:pt>
                <c:pt idx="18">
                  <c:v>127.13800000000001</c:v>
                </c:pt>
                <c:pt idx="19">
                  <c:v>62.813000000000002</c:v>
                </c:pt>
                <c:pt idx="20">
                  <c:v>59.679000000000002</c:v>
                </c:pt>
                <c:pt idx="21">
                  <c:v>43.798999999999999</c:v>
                </c:pt>
                <c:pt idx="22">
                  <c:v>39.781999999999996</c:v>
                </c:pt>
                <c:pt idx="23">
                  <c:v>33.838000000000001</c:v>
                </c:pt>
                <c:pt idx="24">
                  <c:v>33.274999999999999</c:v>
                </c:pt>
                <c:pt idx="25">
                  <c:v>41.436999999999998</c:v>
                </c:pt>
                <c:pt idx="26">
                  <c:v>95.692999999999998</c:v>
                </c:pt>
                <c:pt idx="27">
                  <c:v>356.053</c:v>
                </c:pt>
                <c:pt idx="28">
                  <c:v>307.34100000000001</c:v>
                </c:pt>
                <c:pt idx="29">
                  <c:v>109.631</c:v>
                </c:pt>
                <c:pt idx="30">
                  <c:v>53.749000000000002</c:v>
                </c:pt>
                <c:pt idx="31">
                  <c:v>39.076000000000001</c:v>
                </c:pt>
                <c:pt idx="32">
                  <c:v>45.948</c:v>
                </c:pt>
                <c:pt idx="33">
                  <c:v>39.277999999999999</c:v>
                </c:pt>
                <c:pt idx="34">
                  <c:v>32.706000000000003</c:v>
                </c:pt>
                <c:pt idx="35">
                  <c:v>28.065999999999999</c:v>
                </c:pt>
                <c:pt idx="36">
                  <c:v>23.009</c:v>
                </c:pt>
                <c:pt idx="37">
                  <c:v>43.731000000000002</c:v>
                </c:pt>
                <c:pt idx="38">
                  <c:v>77.715000000000003</c:v>
                </c:pt>
                <c:pt idx="39">
                  <c:v>310.495</c:v>
                </c:pt>
                <c:pt idx="40">
                  <c:v>480.59300000000002</c:v>
                </c:pt>
                <c:pt idx="41">
                  <c:v>169.572</c:v>
                </c:pt>
                <c:pt idx="42">
                  <c:v>82.203999999999994</c:v>
                </c:pt>
                <c:pt idx="43">
                  <c:v>55.146999999999998</c:v>
                </c:pt>
                <c:pt idx="44">
                  <c:v>55.948</c:v>
                </c:pt>
                <c:pt idx="45">
                  <c:v>42.639000000000003</c:v>
                </c:pt>
                <c:pt idx="46">
                  <c:v>34.170999999999999</c:v>
                </c:pt>
                <c:pt idx="47">
                  <c:v>30.294</c:v>
                </c:pt>
                <c:pt idx="48">
                  <c:v>25.856000000000002</c:v>
                </c:pt>
                <c:pt idx="49">
                  <c:v>41.695</c:v>
                </c:pt>
                <c:pt idx="50">
                  <c:v>60.457000000000001</c:v>
                </c:pt>
                <c:pt idx="51">
                  <c:v>186.25899999999999</c:v>
                </c:pt>
                <c:pt idx="52">
                  <c:v>207.84</c:v>
                </c:pt>
                <c:pt idx="53">
                  <c:v>99.718999999999994</c:v>
                </c:pt>
                <c:pt idx="54">
                  <c:v>50.881999999999998</c:v>
                </c:pt>
                <c:pt idx="55">
                  <c:v>32.661999999999999</c:v>
                </c:pt>
                <c:pt idx="56">
                  <c:v>41.531999999999996</c:v>
                </c:pt>
                <c:pt idx="57">
                  <c:v>34.582000000000001</c:v>
                </c:pt>
                <c:pt idx="58">
                  <c:v>31.402999999999999</c:v>
                </c:pt>
                <c:pt idx="59">
                  <c:v>27.132000000000001</c:v>
                </c:pt>
                <c:pt idx="60">
                  <c:v>25.481000000000002</c:v>
                </c:pt>
                <c:pt idx="61">
                  <c:v>35.895000000000003</c:v>
                </c:pt>
                <c:pt idx="62">
                  <c:v>48.140999999999998</c:v>
                </c:pt>
                <c:pt idx="63">
                  <c:v>197.976</c:v>
                </c:pt>
                <c:pt idx="64">
                  <c:v>318.52800000000002</c:v>
                </c:pt>
                <c:pt idx="65">
                  <c:v>214.29599999999999</c:v>
                </c:pt>
                <c:pt idx="66">
                  <c:v>89.304000000000002</c:v>
                </c:pt>
                <c:pt idx="67">
                  <c:v>47.155999999999999</c:v>
                </c:pt>
              </c:numCache>
            </c:numRef>
          </c:yVal>
          <c:smooth val="1"/>
          <c:extLst>
            <c:ext xmlns:c16="http://schemas.microsoft.com/office/drawing/2014/chart" uri="{C3380CC4-5D6E-409C-BE32-E72D297353CC}">
              <c16:uniqueId val="{00000007-EFB4-4482-B3BD-5DFCB157EDBE}"/>
            </c:ext>
          </c:extLst>
        </c:ser>
        <c:ser>
          <c:idx val="7"/>
          <c:order val="4"/>
          <c:tx>
            <c:strRef>
              <c:f>RunInformation!$G$10</c:f>
              <c:strCache>
                <c:ptCount val="1"/>
                <c:pt idx="0">
                  <c:v>1995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Comparison!$U$4:$U$71</c:f>
              <c:numCache>
                <c:formatCode>[$-409]mmmm\-yy;@</c:formatCode>
                <c:ptCount val="68"/>
                <c:pt idx="0">
                  <c:v>44593</c:v>
                </c:pt>
                <c:pt idx="1">
                  <c:v>44621</c:v>
                </c:pt>
                <c:pt idx="2">
                  <c:v>44652</c:v>
                </c:pt>
                <c:pt idx="3">
                  <c:v>44682</c:v>
                </c:pt>
                <c:pt idx="4">
                  <c:v>44713</c:v>
                </c:pt>
                <c:pt idx="5">
                  <c:v>44743</c:v>
                </c:pt>
                <c:pt idx="6">
                  <c:v>44774</c:v>
                </c:pt>
                <c:pt idx="7">
                  <c:v>44805</c:v>
                </c:pt>
                <c:pt idx="8">
                  <c:v>44835</c:v>
                </c:pt>
                <c:pt idx="9">
                  <c:v>44866</c:v>
                </c:pt>
                <c:pt idx="10">
                  <c:v>44896</c:v>
                </c:pt>
                <c:pt idx="11">
                  <c:v>44927</c:v>
                </c:pt>
                <c:pt idx="12">
                  <c:v>44958</c:v>
                </c:pt>
                <c:pt idx="13">
                  <c:v>44986</c:v>
                </c:pt>
                <c:pt idx="14">
                  <c:v>45017</c:v>
                </c:pt>
                <c:pt idx="15">
                  <c:v>45047</c:v>
                </c:pt>
                <c:pt idx="16">
                  <c:v>45078</c:v>
                </c:pt>
                <c:pt idx="17">
                  <c:v>45108</c:v>
                </c:pt>
                <c:pt idx="18">
                  <c:v>45139</c:v>
                </c:pt>
                <c:pt idx="19">
                  <c:v>45170</c:v>
                </c:pt>
                <c:pt idx="20">
                  <c:v>45200</c:v>
                </c:pt>
                <c:pt idx="21">
                  <c:v>45231</c:v>
                </c:pt>
                <c:pt idx="22">
                  <c:v>45261</c:v>
                </c:pt>
                <c:pt idx="23">
                  <c:v>45292</c:v>
                </c:pt>
                <c:pt idx="24">
                  <c:v>45323</c:v>
                </c:pt>
                <c:pt idx="25">
                  <c:v>45352</c:v>
                </c:pt>
                <c:pt idx="26">
                  <c:v>45383</c:v>
                </c:pt>
                <c:pt idx="27">
                  <c:v>45413</c:v>
                </c:pt>
                <c:pt idx="28">
                  <c:v>45444</c:v>
                </c:pt>
                <c:pt idx="29">
                  <c:v>45474</c:v>
                </c:pt>
                <c:pt idx="30">
                  <c:v>45505</c:v>
                </c:pt>
                <c:pt idx="31">
                  <c:v>45536</c:v>
                </c:pt>
                <c:pt idx="32">
                  <c:v>45566</c:v>
                </c:pt>
                <c:pt idx="33">
                  <c:v>45597</c:v>
                </c:pt>
                <c:pt idx="34">
                  <c:v>45627</c:v>
                </c:pt>
                <c:pt idx="35">
                  <c:v>45658</c:v>
                </c:pt>
                <c:pt idx="36">
                  <c:v>45689</c:v>
                </c:pt>
                <c:pt idx="37">
                  <c:v>45717</c:v>
                </c:pt>
                <c:pt idx="38">
                  <c:v>45748</c:v>
                </c:pt>
                <c:pt idx="39">
                  <c:v>45778</c:v>
                </c:pt>
                <c:pt idx="40">
                  <c:v>45809</c:v>
                </c:pt>
                <c:pt idx="41">
                  <c:v>45839</c:v>
                </c:pt>
                <c:pt idx="42">
                  <c:v>45870</c:v>
                </c:pt>
                <c:pt idx="43">
                  <c:v>45901</c:v>
                </c:pt>
                <c:pt idx="44">
                  <c:v>45931</c:v>
                </c:pt>
                <c:pt idx="45">
                  <c:v>45962</c:v>
                </c:pt>
                <c:pt idx="46">
                  <c:v>45992</c:v>
                </c:pt>
                <c:pt idx="47">
                  <c:v>46023</c:v>
                </c:pt>
                <c:pt idx="48">
                  <c:v>46054</c:v>
                </c:pt>
                <c:pt idx="49">
                  <c:v>46082</c:v>
                </c:pt>
                <c:pt idx="50">
                  <c:v>46113</c:v>
                </c:pt>
                <c:pt idx="51">
                  <c:v>46143</c:v>
                </c:pt>
                <c:pt idx="52">
                  <c:v>46174</c:v>
                </c:pt>
                <c:pt idx="53">
                  <c:v>46204</c:v>
                </c:pt>
                <c:pt idx="54">
                  <c:v>46235</c:v>
                </c:pt>
                <c:pt idx="55">
                  <c:v>46266</c:v>
                </c:pt>
                <c:pt idx="56">
                  <c:v>46296</c:v>
                </c:pt>
                <c:pt idx="57">
                  <c:v>46327</c:v>
                </c:pt>
                <c:pt idx="58">
                  <c:v>46357</c:v>
                </c:pt>
                <c:pt idx="59">
                  <c:v>46388</c:v>
                </c:pt>
                <c:pt idx="60">
                  <c:v>46419</c:v>
                </c:pt>
                <c:pt idx="61" formatCode="[$-409]mmmm\ d\,\ yyyy;@">
                  <c:v>46447</c:v>
                </c:pt>
                <c:pt idx="62" formatCode="[$-409]mmmm\ d\,\ yyyy;@">
                  <c:v>46478</c:v>
                </c:pt>
                <c:pt idx="63" formatCode="[$-409]mmmm\ d\,\ yyyy;@">
                  <c:v>46508</c:v>
                </c:pt>
                <c:pt idx="64" formatCode="[$-409]mmmm\ d\,\ yyyy;@">
                  <c:v>46539</c:v>
                </c:pt>
                <c:pt idx="65" formatCode="[$-409]mmmm\ d\,\ yyyy;@">
                  <c:v>46569</c:v>
                </c:pt>
                <c:pt idx="66" formatCode="[$-409]mmmm\ d\,\ yyyy;@">
                  <c:v>46600</c:v>
                </c:pt>
                <c:pt idx="67" formatCode="[$-409]mmmm\ d\,\ yyyy;@">
                  <c:v>46631</c:v>
                </c:pt>
              </c:numCache>
            </c:numRef>
          </c:xVal>
          <c:yVal>
            <c:numRef>
              <c:f>Comparison!$AC$4:$AC$71</c:f>
              <c:numCache>
                <c:formatCode>0.00</c:formatCode>
                <c:ptCount val="68"/>
                <c:pt idx="0">
                  <c:v>21.908000000000001</c:v>
                </c:pt>
                <c:pt idx="1">
                  <c:v>42.122</c:v>
                </c:pt>
                <c:pt idx="2">
                  <c:v>51.036000000000001</c:v>
                </c:pt>
                <c:pt idx="3">
                  <c:v>217.142</c:v>
                </c:pt>
                <c:pt idx="4">
                  <c:v>571.26900000000001</c:v>
                </c:pt>
                <c:pt idx="5">
                  <c:v>429.29500000000002</c:v>
                </c:pt>
                <c:pt idx="6">
                  <c:v>124.941</c:v>
                </c:pt>
                <c:pt idx="7">
                  <c:v>58.823999999999998</c:v>
                </c:pt>
                <c:pt idx="8">
                  <c:v>58.491999999999997</c:v>
                </c:pt>
                <c:pt idx="9">
                  <c:v>43.113999999999997</c:v>
                </c:pt>
                <c:pt idx="10">
                  <c:v>39.207999999999998</c:v>
                </c:pt>
                <c:pt idx="11">
                  <c:v>33.35</c:v>
                </c:pt>
                <c:pt idx="12">
                  <c:v>31.582999999999998</c:v>
                </c:pt>
                <c:pt idx="13">
                  <c:v>40.677</c:v>
                </c:pt>
                <c:pt idx="14">
                  <c:v>93.096000000000004</c:v>
                </c:pt>
                <c:pt idx="15">
                  <c:v>346.358</c:v>
                </c:pt>
                <c:pt idx="16">
                  <c:v>306.40699999999998</c:v>
                </c:pt>
                <c:pt idx="17">
                  <c:v>113.075</c:v>
                </c:pt>
                <c:pt idx="18">
                  <c:v>54.343000000000004</c:v>
                </c:pt>
                <c:pt idx="19">
                  <c:v>38.972999999999999</c:v>
                </c:pt>
                <c:pt idx="20">
                  <c:v>45.688000000000002</c:v>
                </c:pt>
                <c:pt idx="21">
                  <c:v>39.404000000000003</c:v>
                </c:pt>
                <c:pt idx="22">
                  <c:v>32.86</c:v>
                </c:pt>
                <c:pt idx="23">
                  <c:v>28.067</c:v>
                </c:pt>
                <c:pt idx="24">
                  <c:v>23.75</c:v>
                </c:pt>
                <c:pt idx="25">
                  <c:v>43.573999999999998</c:v>
                </c:pt>
                <c:pt idx="26">
                  <c:v>77.397999999999996</c:v>
                </c:pt>
                <c:pt idx="27">
                  <c:v>311.46300000000002</c:v>
                </c:pt>
                <c:pt idx="28">
                  <c:v>481.71199999999999</c:v>
                </c:pt>
                <c:pt idx="29">
                  <c:v>170.244</c:v>
                </c:pt>
                <c:pt idx="30">
                  <c:v>82.207999999999998</c:v>
                </c:pt>
                <c:pt idx="31">
                  <c:v>55.198999999999998</c:v>
                </c:pt>
                <c:pt idx="32">
                  <c:v>56.021000000000001</c:v>
                </c:pt>
                <c:pt idx="33">
                  <c:v>42.634</c:v>
                </c:pt>
                <c:pt idx="34">
                  <c:v>34.173000000000002</c:v>
                </c:pt>
                <c:pt idx="35">
                  <c:v>30.294</c:v>
                </c:pt>
                <c:pt idx="36">
                  <c:v>25.855</c:v>
                </c:pt>
                <c:pt idx="37">
                  <c:v>41.692999999999998</c:v>
                </c:pt>
                <c:pt idx="38">
                  <c:v>60.442999999999998</c:v>
                </c:pt>
                <c:pt idx="39">
                  <c:v>186.251</c:v>
                </c:pt>
                <c:pt idx="40">
                  <c:v>207.84299999999999</c:v>
                </c:pt>
                <c:pt idx="41">
                  <c:v>99.715999999999994</c:v>
                </c:pt>
                <c:pt idx="42">
                  <c:v>50.878</c:v>
                </c:pt>
                <c:pt idx="43">
                  <c:v>32.656999999999996</c:v>
                </c:pt>
                <c:pt idx="44">
                  <c:v>41.527000000000001</c:v>
                </c:pt>
                <c:pt idx="45">
                  <c:v>34.575000000000003</c:v>
                </c:pt>
                <c:pt idx="46">
                  <c:v>31.396999999999998</c:v>
                </c:pt>
                <c:pt idx="47">
                  <c:v>27.128</c:v>
                </c:pt>
                <c:pt idx="48">
                  <c:v>25.481000000000002</c:v>
                </c:pt>
                <c:pt idx="49">
                  <c:v>35.895000000000003</c:v>
                </c:pt>
                <c:pt idx="50">
                  <c:v>48.140999999999998</c:v>
                </c:pt>
                <c:pt idx="51">
                  <c:v>197.976</c:v>
                </c:pt>
                <c:pt idx="52">
                  <c:v>318.52800000000002</c:v>
                </c:pt>
                <c:pt idx="53">
                  <c:v>214.29599999999999</c:v>
                </c:pt>
                <c:pt idx="54">
                  <c:v>89.304000000000002</c:v>
                </c:pt>
                <c:pt idx="55">
                  <c:v>47.155999999999999</c:v>
                </c:pt>
                <c:pt idx="56">
                  <c:v>37.996000000000002</c:v>
                </c:pt>
                <c:pt idx="57">
                  <c:v>30.277000000000001</c:v>
                </c:pt>
                <c:pt idx="58">
                  <c:v>26.707999999999998</c:v>
                </c:pt>
                <c:pt idx="59">
                  <c:v>26.306999999999999</c:v>
                </c:pt>
                <c:pt idx="60">
                  <c:v>25.681000000000001</c:v>
                </c:pt>
                <c:pt idx="61">
                  <c:v>30.818999999999999</c:v>
                </c:pt>
                <c:pt idx="62">
                  <c:v>80.116</c:v>
                </c:pt>
                <c:pt idx="63">
                  <c:v>236.86600000000001</c:v>
                </c:pt>
                <c:pt idx="64">
                  <c:v>155.84700000000001</c:v>
                </c:pt>
                <c:pt idx="65">
                  <c:v>50.703000000000003</c:v>
                </c:pt>
                <c:pt idx="66">
                  <c:v>44.518000000000001</c:v>
                </c:pt>
                <c:pt idx="67">
                  <c:v>33.304000000000002</c:v>
                </c:pt>
              </c:numCache>
            </c:numRef>
          </c:yVal>
          <c:smooth val="1"/>
          <c:extLst>
            <c:ext xmlns:c16="http://schemas.microsoft.com/office/drawing/2014/chart" uri="{C3380CC4-5D6E-409C-BE32-E72D297353CC}">
              <c16:uniqueId val="{00000008-EFB4-4482-B3BD-5DFCB157EDBE}"/>
            </c:ext>
          </c:extLst>
        </c:ser>
        <c:ser>
          <c:idx val="8"/>
          <c:order val="5"/>
          <c:tx>
            <c:strRef>
              <c:f>RunInformation!$G$11</c:f>
              <c:strCache>
                <c:ptCount val="1"/>
                <c:pt idx="0">
                  <c:v>1996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Comparison!$U$4:$U$71</c:f>
              <c:numCache>
                <c:formatCode>[$-409]mmmm\-yy;@</c:formatCode>
                <c:ptCount val="68"/>
                <c:pt idx="0">
                  <c:v>44593</c:v>
                </c:pt>
                <c:pt idx="1">
                  <c:v>44621</c:v>
                </c:pt>
                <c:pt idx="2">
                  <c:v>44652</c:v>
                </c:pt>
                <c:pt idx="3">
                  <c:v>44682</c:v>
                </c:pt>
                <c:pt idx="4">
                  <c:v>44713</c:v>
                </c:pt>
                <c:pt idx="5">
                  <c:v>44743</c:v>
                </c:pt>
                <c:pt idx="6">
                  <c:v>44774</c:v>
                </c:pt>
                <c:pt idx="7">
                  <c:v>44805</c:v>
                </c:pt>
                <c:pt idx="8">
                  <c:v>44835</c:v>
                </c:pt>
                <c:pt idx="9">
                  <c:v>44866</c:v>
                </c:pt>
                <c:pt idx="10">
                  <c:v>44896</c:v>
                </c:pt>
                <c:pt idx="11">
                  <c:v>44927</c:v>
                </c:pt>
                <c:pt idx="12">
                  <c:v>44958</c:v>
                </c:pt>
                <c:pt idx="13">
                  <c:v>44986</c:v>
                </c:pt>
                <c:pt idx="14">
                  <c:v>45017</c:v>
                </c:pt>
                <c:pt idx="15">
                  <c:v>45047</c:v>
                </c:pt>
                <c:pt idx="16">
                  <c:v>45078</c:v>
                </c:pt>
                <c:pt idx="17">
                  <c:v>45108</c:v>
                </c:pt>
                <c:pt idx="18">
                  <c:v>45139</c:v>
                </c:pt>
                <c:pt idx="19">
                  <c:v>45170</c:v>
                </c:pt>
                <c:pt idx="20">
                  <c:v>45200</c:v>
                </c:pt>
                <c:pt idx="21">
                  <c:v>45231</c:v>
                </c:pt>
                <c:pt idx="22">
                  <c:v>45261</c:v>
                </c:pt>
                <c:pt idx="23">
                  <c:v>45292</c:v>
                </c:pt>
                <c:pt idx="24">
                  <c:v>45323</c:v>
                </c:pt>
                <c:pt idx="25">
                  <c:v>45352</c:v>
                </c:pt>
                <c:pt idx="26">
                  <c:v>45383</c:v>
                </c:pt>
                <c:pt idx="27">
                  <c:v>45413</c:v>
                </c:pt>
                <c:pt idx="28">
                  <c:v>45444</c:v>
                </c:pt>
                <c:pt idx="29">
                  <c:v>45474</c:v>
                </c:pt>
                <c:pt idx="30">
                  <c:v>45505</c:v>
                </c:pt>
                <c:pt idx="31">
                  <c:v>45536</c:v>
                </c:pt>
                <c:pt idx="32">
                  <c:v>45566</c:v>
                </c:pt>
                <c:pt idx="33">
                  <c:v>45597</c:v>
                </c:pt>
                <c:pt idx="34">
                  <c:v>45627</c:v>
                </c:pt>
                <c:pt idx="35">
                  <c:v>45658</c:v>
                </c:pt>
                <c:pt idx="36">
                  <c:v>45689</c:v>
                </c:pt>
                <c:pt idx="37">
                  <c:v>45717</c:v>
                </c:pt>
                <c:pt idx="38">
                  <c:v>45748</c:v>
                </c:pt>
                <c:pt idx="39">
                  <c:v>45778</c:v>
                </c:pt>
                <c:pt idx="40">
                  <c:v>45809</c:v>
                </c:pt>
                <c:pt idx="41">
                  <c:v>45839</c:v>
                </c:pt>
                <c:pt idx="42">
                  <c:v>45870</c:v>
                </c:pt>
                <c:pt idx="43">
                  <c:v>45901</c:v>
                </c:pt>
                <c:pt idx="44">
                  <c:v>45931</c:v>
                </c:pt>
                <c:pt idx="45">
                  <c:v>45962</c:v>
                </c:pt>
                <c:pt idx="46">
                  <c:v>45992</c:v>
                </c:pt>
                <c:pt idx="47">
                  <c:v>46023</c:v>
                </c:pt>
                <c:pt idx="48">
                  <c:v>46054</c:v>
                </c:pt>
                <c:pt idx="49">
                  <c:v>46082</c:v>
                </c:pt>
                <c:pt idx="50">
                  <c:v>46113</c:v>
                </c:pt>
                <c:pt idx="51">
                  <c:v>46143</c:v>
                </c:pt>
                <c:pt idx="52">
                  <c:v>46174</c:v>
                </c:pt>
                <c:pt idx="53">
                  <c:v>46204</c:v>
                </c:pt>
                <c:pt idx="54">
                  <c:v>46235</c:v>
                </c:pt>
                <c:pt idx="55">
                  <c:v>46266</c:v>
                </c:pt>
                <c:pt idx="56">
                  <c:v>46296</c:v>
                </c:pt>
                <c:pt idx="57">
                  <c:v>46327</c:v>
                </c:pt>
                <c:pt idx="58">
                  <c:v>46357</c:v>
                </c:pt>
                <c:pt idx="59">
                  <c:v>46388</c:v>
                </c:pt>
                <c:pt idx="60">
                  <c:v>46419</c:v>
                </c:pt>
                <c:pt idx="61" formatCode="[$-409]mmmm\ d\,\ yyyy;@">
                  <c:v>46447</c:v>
                </c:pt>
                <c:pt idx="62" formatCode="[$-409]mmmm\ d\,\ yyyy;@">
                  <c:v>46478</c:v>
                </c:pt>
                <c:pt idx="63" formatCode="[$-409]mmmm\ d\,\ yyyy;@">
                  <c:v>46508</c:v>
                </c:pt>
                <c:pt idx="64" formatCode="[$-409]mmmm\ d\,\ yyyy;@">
                  <c:v>46539</c:v>
                </c:pt>
                <c:pt idx="65" formatCode="[$-409]mmmm\ d\,\ yyyy;@">
                  <c:v>46569</c:v>
                </c:pt>
                <c:pt idx="66" formatCode="[$-409]mmmm\ d\,\ yyyy;@">
                  <c:v>46600</c:v>
                </c:pt>
                <c:pt idx="67" formatCode="[$-409]mmmm\ d\,\ yyyy;@">
                  <c:v>46631</c:v>
                </c:pt>
              </c:numCache>
            </c:numRef>
          </c:xVal>
          <c:yVal>
            <c:numRef>
              <c:f>Comparison!$AD$4:$AD$71</c:f>
              <c:numCache>
                <c:formatCode>0.00</c:formatCode>
                <c:ptCount val="68"/>
                <c:pt idx="0">
                  <c:v>21.878</c:v>
                </c:pt>
                <c:pt idx="1">
                  <c:v>27.472999999999999</c:v>
                </c:pt>
                <c:pt idx="2">
                  <c:v>62.118000000000002</c:v>
                </c:pt>
                <c:pt idx="3">
                  <c:v>256.63799999999998</c:v>
                </c:pt>
                <c:pt idx="4">
                  <c:v>244.179</c:v>
                </c:pt>
                <c:pt idx="5">
                  <c:v>94.352000000000004</c:v>
                </c:pt>
                <c:pt idx="6">
                  <c:v>44.121000000000002</c:v>
                </c:pt>
                <c:pt idx="7">
                  <c:v>30.571000000000002</c:v>
                </c:pt>
                <c:pt idx="8">
                  <c:v>38.286000000000001</c:v>
                </c:pt>
                <c:pt idx="9">
                  <c:v>33.097999999999999</c:v>
                </c:pt>
                <c:pt idx="10">
                  <c:v>27.337</c:v>
                </c:pt>
                <c:pt idx="11">
                  <c:v>23.22</c:v>
                </c:pt>
                <c:pt idx="12">
                  <c:v>19.013000000000002</c:v>
                </c:pt>
                <c:pt idx="13">
                  <c:v>37.097999999999999</c:v>
                </c:pt>
                <c:pt idx="14">
                  <c:v>68.480999999999995</c:v>
                </c:pt>
                <c:pt idx="15">
                  <c:v>285.71100000000001</c:v>
                </c:pt>
                <c:pt idx="16">
                  <c:v>469.82799999999997</c:v>
                </c:pt>
                <c:pt idx="17">
                  <c:v>173.14400000000001</c:v>
                </c:pt>
                <c:pt idx="18">
                  <c:v>82.13</c:v>
                </c:pt>
                <c:pt idx="19">
                  <c:v>53.776000000000003</c:v>
                </c:pt>
                <c:pt idx="20">
                  <c:v>55.052</c:v>
                </c:pt>
                <c:pt idx="21">
                  <c:v>41.860999999999997</c:v>
                </c:pt>
                <c:pt idx="22">
                  <c:v>33.216000000000001</c:v>
                </c:pt>
                <c:pt idx="23">
                  <c:v>29.309000000000001</c:v>
                </c:pt>
                <c:pt idx="24">
                  <c:v>25.867000000000001</c:v>
                </c:pt>
                <c:pt idx="25">
                  <c:v>40.533999999999999</c:v>
                </c:pt>
                <c:pt idx="26">
                  <c:v>58.915999999999997</c:v>
                </c:pt>
                <c:pt idx="27">
                  <c:v>185.733</c:v>
                </c:pt>
                <c:pt idx="28">
                  <c:v>208.136</c:v>
                </c:pt>
                <c:pt idx="29">
                  <c:v>100.01600000000001</c:v>
                </c:pt>
                <c:pt idx="30">
                  <c:v>50.453000000000003</c:v>
                </c:pt>
                <c:pt idx="31">
                  <c:v>32.304000000000002</c:v>
                </c:pt>
                <c:pt idx="32">
                  <c:v>41.209000000000003</c:v>
                </c:pt>
                <c:pt idx="33">
                  <c:v>34.164999999999999</c:v>
                </c:pt>
                <c:pt idx="34">
                  <c:v>31.035</c:v>
                </c:pt>
                <c:pt idx="35">
                  <c:v>26.803000000000001</c:v>
                </c:pt>
                <c:pt idx="36">
                  <c:v>25.192</c:v>
                </c:pt>
                <c:pt idx="37">
                  <c:v>35.558</c:v>
                </c:pt>
                <c:pt idx="38">
                  <c:v>47.786999999999999</c:v>
                </c:pt>
                <c:pt idx="39">
                  <c:v>197.54900000000001</c:v>
                </c:pt>
                <c:pt idx="40">
                  <c:v>318.40600000000001</c:v>
                </c:pt>
                <c:pt idx="41">
                  <c:v>214.14699999999999</c:v>
                </c:pt>
                <c:pt idx="42">
                  <c:v>89.162999999999997</c:v>
                </c:pt>
                <c:pt idx="43">
                  <c:v>47.030999999999999</c:v>
                </c:pt>
                <c:pt idx="44">
                  <c:v>37.875999999999998</c:v>
                </c:pt>
                <c:pt idx="45">
                  <c:v>30.170999999999999</c:v>
                </c:pt>
                <c:pt idx="46">
                  <c:v>26.606000000000002</c:v>
                </c:pt>
                <c:pt idx="47">
                  <c:v>26.207999999999998</c:v>
                </c:pt>
                <c:pt idx="48">
                  <c:v>25.681000000000001</c:v>
                </c:pt>
                <c:pt idx="49">
                  <c:v>30.818999999999999</c:v>
                </c:pt>
                <c:pt idx="50">
                  <c:v>80.116</c:v>
                </c:pt>
                <c:pt idx="51">
                  <c:v>236.86600000000001</c:v>
                </c:pt>
                <c:pt idx="52">
                  <c:v>155.84700000000001</c:v>
                </c:pt>
                <c:pt idx="53">
                  <c:v>50.703000000000003</c:v>
                </c:pt>
                <c:pt idx="54">
                  <c:v>44.518000000000001</c:v>
                </c:pt>
                <c:pt idx="55">
                  <c:v>33.304000000000002</c:v>
                </c:pt>
                <c:pt idx="56">
                  <c:v>29.335999999999999</c:v>
                </c:pt>
                <c:pt idx="57">
                  <c:v>25.853000000000002</c:v>
                </c:pt>
                <c:pt idx="58">
                  <c:v>22.690999999999999</c:v>
                </c:pt>
                <c:pt idx="59">
                  <c:v>21.004000000000001</c:v>
                </c:pt>
                <c:pt idx="60">
                  <c:v>19.545999999999999</c:v>
                </c:pt>
                <c:pt idx="61">
                  <c:v>29.113</c:v>
                </c:pt>
                <c:pt idx="62">
                  <c:v>58.741999999999997</c:v>
                </c:pt>
                <c:pt idx="63">
                  <c:v>236.92599999999999</c:v>
                </c:pt>
                <c:pt idx="64">
                  <c:v>185.506</c:v>
                </c:pt>
                <c:pt idx="65">
                  <c:v>57.62</c:v>
                </c:pt>
                <c:pt idx="66">
                  <c:v>51.752000000000002</c:v>
                </c:pt>
                <c:pt idx="67">
                  <c:v>30.335999999999999</c:v>
                </c:pt>
              </c:numCache>
            </c:numRef>
          </c:yVal>
          <c:smooth val="1"/>
          <c:extLst>
            <c:ext xmlns:c16="http://schemas.microsoft.com/office/drawing/2014/chart" uri="{C3380CC4-5D6E-409C-BE32-E72D297353CC}">
              <c16:uniqueId val="{00000009-EFB4-4482-B3BD-5DFCB157EDBE}"/>
            </c:ext>
          </c:extLst>
        </c:ser>
        <c:ser>
          <c:idx val="9"/>
          <c:order val="6"/>
          <c:tx>
            <c:strRef>
              <c:f>RunInformation!$G$12</c:f>
              <c:strCache>
                <c:ptCount val="1"/>
                <c:pt idx="0">
                  <c:v>1997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Comparison!$U$4:$U$71</c:f>
              <c:numCache>
                <c:formatCode>[$-409]mmmm\-yy;@</c:formatCode>
                <c:ptCount val="68"/>
                <c:pt idx="0">
                  <c:v>44593</c:v>
                </c:pt>
                <c:pt idx="1">
                  <c:v>44621</c:v>
                </c:pt>
                <c:pt idx="2">
                  <c:v>44652</c:v>
                </c:pt>
                <c:pt idx="3">
                  <c:v>44682</c:v>
                </c:pt>
                <c:pt idx="4">
                  <c:v>44713</c:v>
                </c:pt>
                <c:pt idx="5">
                  <c:v>44743</c:v>
                </c:pt>
                <c:pt idx="6">
                  <c:v>44774</c:v>
                </c:pt>
                <c:pt idx="7">
                  <c:v>44805</c:v>
                </c:pt>
                <c:pt idx="8">
                  <c:v>44835</c:v>
                </c:pt>
                <c:pt idx="9">
                  <c:v>44866</c:v>
                </c:pt>
                <c:pt idx="10">
                  <c:v>44896</c:v>
                </c:pt>
                <c:pt idx="11">
                  <c:v>44927</c:v>
                </c:pt>
                <c:pt idx="12">
                  <c:v>44958</c:v>
                </c:pt>
                <c:pt idx="13">
                  <c:v>44986</c:v>
                </c:pt>
                <c:pt idx="14">
                  <c:v>45017</c:v>
                </c:pt>
                <c:pt idx="15">
                  <c:v>45047</c:v>
                </c:pt>
                <c:pt idx="16">
                  <c:v>45078</c:v>
                </c:pt>
                <c:pt idx="17">
                  <c:v>45108</c:v>
                </c:pt>
                <c:pt idx="18">
                  <c:v>45139</c:v>
                </c:pt>
                <c:pt idx="19">
                  <c:v>45170</c:v>
                </c:pt>
                <c:pt idx="20">
                  <c:v>45200</c:v>
                </c:pt>
                <c:pt idx="21">
                  <c:v>45231</c:v>
                </c:pt>
                <c:pt idx="22">
                  <c:v>45261</c:v>
                </c:pt>
                <c:pt idx="23">
                  <c:v>45292</c:v>
                </c:pt>
                <c:pt idx="24">
                  <c:v>45323</c:v>
                </c:pt>
                <c:pt idx="25">
                  <c:v>45352</c:v>
                </c:pt>
                <c:pt idx="26">
                  <c:v>45383</c:v>
                </c:pt>
                <c:pt idx="27">
                  <c:v>45413</c:v>
                </c:pt>
                <c:pt idx="28">
                  <c:v>45444</c:v>
                </c:pt>
                <c:pt idx="29">
                  <c:v>45474</c:v>
                </c:pt>
                <c:pt idx="30">
                  <c:v>45505</c:v>
                </c:pt>
                <c:pt idx="31">
                  <c:v>45536</c:v>
                </c:pt>
                <c:pt idx="32">
                  <c:v>45566</c:v>
                </c:pt>
                <c:pt idx="33">
                  <c:v>45597</c:v>
                </c:pt>
                <c:pt idx="34">
                  <c:v>45627</c:v>
                </c:pt>
                <c:pt idx="35">
                  <c:v>45658</c:v>
                </c:pt>
                <c:pt idx="36">
                  <c:v>45689</c:v>
                </c:pt>
                <c:pt idx="37">
                  <c:v>45717</c:v>
                </c:pt>
                <c:pt idx="38">
                  <c:v>45748</c:v>
                </c:pt>
                <c:pt idx="39">
                  <c:v>45778</c:v>
                </c:pt>
                <c:pt idx="40">
                  <c:v>45809</c:v>
                </c:pt>
                <c:pt idx="41">
                  <c:v>45839</c:v>
                </c:pt>
                <c:pt idx="42">
                  <c:v>45870</c:v>
                </c:pt>
                <c:pt idx="43">
                  <c:v>45901</c:v>
                </c:pt>
                <c:pt idx="44">
                  <c:v>45931</c:v>
                </c:pt>
                <c:pt idx="45">
                  <c:v>45962</c:v>
                </c:pt>
                <c:pt idx="46">
                  <c:v>45992</c:v>
                </c:pt>
                <c:pt idx="47">
                  <c:v>46023</c:v>
                </c:pt>
                <c:pt idx="48">
                  <c:v>46054</c:v>
                </c:pt>
                <c:pt idx="49">
                  <c:v>46082</c:v>
                </c:pt>
                <c:pt idx="50">
                  <c:v>46113</c:v>
                </c:pt>
                <c:pt idx="51">
                  <c:v>46143</c:v>
                </c:pt>
                <c:pt idx="52">
                  <c:v>46174</c:v>
                </c:pt>
                <c:pt idx="53">
                  <c:v>46204</c:v>
                </c:pt>
                <c:pt idx="54">
                  <c:v>46235</c:v>
                </c:pt>
                <c:pt idx="55">
                  <c:v>46266</c:v>
                </c:pt>
                <c:pt idx="56">
                  <c:v>46296</c:v>
                </c:pt>
                <c:pt idx="57">
                  <c:v>46327</c:v>
                </c:pt>
                <c:pt idx="58">
                  <c:v>46357</c:v>
                </c:pt>
                <c:pt idx="59">
                  <c:v>46388</c:v>
                </c:pt>
                <c:pt idx="60">
                  <c:v>46419</c:v>
                </c:pt>
                <c:pt idx="61" formatCode="[$-409]mmmm\ d\,\ yyyy;@">
                  <c:v>46447</c:v>
                </c:pt>
                <c:pt idx="62" formatCode="[$-409]mmmm\ d\,\ yyyy;@">
                  <c:v>46478</c:v>
                </c:pt>
                <c:pt idx="63" formatCode="[$-409]mmmm\ d\,\ yyyy;@">
                  <c:v>46508</c:v>
                </c:pt>
                <c:pt idx="64" formatCode="[$-409]mmmm\ d\,\ yyyy;@">
                  <c:v>46539</c:v>
                </c:pt>
                <c:pt idx="65" formatCode="[$-409]mmmm\ d\,\ yyyy;@">
                  <c:v>46569</c:v>
                </c:pt>
                <c:pt idx="66" formatCode="[$-409]mmmm\ d\,\ yyyy;@">
                  <c:v>46600</c:v>
                </c:pt>
                <c:pt idx="67" formatCode="[$-409]mmmm\ d\,\ yyyy;@">
                  <c:v>46631</c:v>
                </c:pt>
              </c:numCache>
            </c:numRef>
          </c:xVal>
          <c:yVal>
            <c:numRef>
              <c:f>Comparison!$AE$4:$AE$71</c:f>
              <c:numCache>
                <c:formatCode>0.00</c:formatCode>
                <c:ptCount val="68"/>
                <c:pt idx="0">
                  <c:v>17.475000000000001</c:v>
                </c:pt>
                <c:pt idx="1">
                  <c:v>31.282</c:v>
                </c:pt>
                <c:pt idx="2">
                  <c:v>48.436999999999998</c:v>
                </c:pt>
                <c:pt idx="3">
                  <c:v>181.79300000000001</c:v>
                </c:pt>
                <c:pt idx="4">
                  <c:v>277.93299999999999</c:v>
                </c:pt>
                <c:pt idx="5">
                  <c:v>91.421999999999997</c:v>
                </c:pt>
                <c:pt idx="6">
                  <c:v>53.771000000000001</c:v>
                </c:pt>
                <c:pt idx="7">
                  <c:v>37.972000000000001</c:v>
                </c:pt>
                <c:pt idx="8">
                  <c:v>42.329000000000001</c:v>
                </c:pt>
                <c:pt idx="9">
                  <c:v>31.850999999999999</c:v>
                </c:pt>
                <c:pt idx="10">
                  <c:v>25.302</c:v>
                </c:pt>
                <c:pt idx="11">
                  <c:v>22.585999999999999</c:v>
                </c:pt>
                <c:pt idx="12">
                  <c:v>19.600999999999999</c:v>
                </c:pt>
                <c:pt idx="13">
                  <c:v>33.905999999999999</c:v>
                </c:pt>
                <c:pt idx="14">
                  <c:v>50.743000000000002</c:v>
                </c:pt>
                <c:pt idx="15">
                  <c:v>165.94200000000001</c:v>
                </c:pt>
                <c:pt idx="16">
                  <c:v>198.62</c:v>
                </c:pt>
                <c:pt idx="17">
                  <c:v>95.340999999999994</c:v>
                </c:pt>
                <c:pt idx="18">
                  <c:v>47.636000000000003</c:v>
                </c:pt>
                <c:pt idx="19">
                  <c:v>29.943000000000001</c:v>
                </c:pt>
                <c:pt idx="20">
                  <c:v>38.768999999999998</c:v>
                </c:pt>
                <c:pt idx="21">
                  <c:v>32.183</c:v>
                </c:pt>
                <c:pt idx="22">
                  <c:v>29.146999999999998</c:v>
                </c:pt>
                <c:pt idx="23">
                  <c:v>25.161999999999999</c:v>
                </c:pt>
                <c:pt idx="24">
                  <c:v>24.616</c:v>
                </c:pt>
                <c:pt idx="25">
                  <c:v>34.444000000000003</c:v>
                </c:pt>
                <c:pt idx="26">
                  <c:v>47.825000000000003</c:v>
                </c:pt>
                <c:pt idx="27">
                  <c:v>200.95500000000001</c:v>
                </c:pt>
                <c:pt idx="28">
                  <c:v>319.10500000000002</c:v>
                </c:pt>
                <c:pt idx="29">
                  <c:v>207.19</c:v>
                </c:pt>
                <c:pt idx="30">
                  <c:v>85.727999999999994</c:v>
                </c:pt>
                <c:pt idx="31">
                  <c:v>45.927</c:v>
                </c:pt>
                <c:pt idx="32">
                  <c:v>37.094000000000001</c:v>
                </c:pt>
                <c:pt idx="33">
                  <c:v>29.556000000000001</c:v>
                </c:pt>
                <c:pt idx="34">
                  <c:v>26.108000000000001</c:v>
                </c:pt>
                <c:pt idx="35">
                  <c:v>25.904</c:v>
                </c:pt>
                <c:pt idx="36">
                  <c:v>25.308</c:v>
                </c:pt>
                <c:pt idx="37">
                  <c:v>30.821000000000002</c:v>
                </c:pt>
                <c:pt idx="38">
                  <c:v>83.975999999999999</c:v>
                </c:pt>
                <c:pt idx="39">
                  <c:v>239.91900000000001</c:v>
                </c:pt>
                <c:pt idx="40">
                  <c:v>149.38900000000001</c:v>
                </c:pt>
                <c:pt idx="41">
                  <c:v>49.764000000000003</c:v>
                </c:pt>
                <c:pt idx="42">
                  <c:v>44.26</c:v>
                </c:pt>
                <c:pt idx="43">
                  <c:v>32.719000000000001</c:v>
                </c:pt>
                <c:pt idx="44">
                  <c:v>29.07</c:v>
                </c:pt>
                <c:pt idx="45">
                  <c:v>25.510999999999999</c:v>
                </c:pt>
                <c:pt idx="46">
                  <c:v>22.446999999999999</c:v>
                </c:pt>
                <c:pt idx="47">
                  <c:v>20.792000000000002</c:v>
                </c:pt>
                <c:pt idx="48">
                  <c:v>19.545999999999999</c:v>
                </c:pt>
                <c:pt idx="49">
                  <c:v>29.113</c:v>
                </c:pt>
                <c:pt idx="50">
                  <c:v>58.741999999999997</c:v>
                </c:pt>
                <c:pt idx="51">
                  <c:v>236.92599999999999</c:v>
                </c:pt>
                <c:pt idx="52">
                  <c:v>185.506</c:v>
                </c:pt>
                <c:pt idx="53">
                  <c:v>57.62</c:v>
                </c:pt>
                <c:pt idx="54">
                  <c:v>51.752000000000002</c:v>
                </c:pt>
                <c:pt idx="55">
                  <c:v>30.335999999999999</c:v>
                </c:pt>
                <c:pt idx="56">
                  <c:v>28.818999999999999</c:v>
                </c:pt>
                <c:pt idx="57">
                  <c:v>28.393999999999998</c:v>
                </c:pt>
                <c:pt idx="58">
                  <c:v>22.908999999999999</c:v>
                </c:pt>
                <c:pt idx="59">
                  <c:v>20.009</c:v>
                </c:pt>
                <c:pt idx="60">
                  <c:v>16.835000000000001</c:v>
                </c:pt>
                <c:pt idx="61">
                  <c:v>21.212</c:v>
                </c:pt>
                <c:pt idx="62">
                  <c:v>53.22</c:v>
                </c:pt>
                <c:pt idx="63">
                  <c:v>92.08</c:v>
                </c:pt>
                <c:pt idx="64">
                  <c:v>57.588999999999999</c:v>
                </c:pt>
                <c:pt idx="65">
                  <c:v>24.209</c:v>
                </c:pt>
                <c:pt idx="66">
                  <c:v>21.228999999999999</c:v>
                </c:pt>
                <c:pt idx="67">
                  <c:v>20.343</c:v>
                </c:pt>
              </c:numCache>
            </c:numRef>
          </c:yVal>
          <c:smooth val="1"/>
          <c:extLst>
            <c:ext xmlns:c16="http://schemas.microsoft.com/office/drawing/2014/chart" uri="{C3380CC4-5D6E-409C-BE32-E72D297353CC}">
              <c16:uniqueId val="{0000000A-EFB4-4482-B3BD-5DFCB157EDBE}"/>
            </c:ext>
          </c:extLst>
        </c:ser>
        <c:ser>
          <c:idx val="10"/>
          <c:order val="7"/>
          <c:tx>
            <c:strRef>
              <c:f>RunInformation!$G$13</c:f>
              <c:strCache>
                <c:ptCount val="1"/>
                <c:pt idx="0">
                  <c:v>1998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Comparison!$U$4:$U$71</c:f>
              <c:numCache>
                <c:formatCode>[$-409]mmmm\-yy;@</c:formatCode>
                <c:ptCount val="68"/>
                <c:pt idx="0">
                  <c:v>44593</c:v>
                </c:pt>
                <c:pt idx="1">
                  <c:v>44621</c:v>
                </c:pt>
                <c:pt idx="2">
                  <c:v>44652</c:v>
                </c:pt>
                <c:pt idx="3">
                  <c:v>44682</c:v>
                </c:pt>
                <c:pt idx="4">
                  <c:v>44713</c:v>
                </c:pt>
                <c:pt idx="5">
                  <c:v>44743</c:v>
                </c:pt>
                <c:pt idx="6">
                  <c:v>44774</c:v>
                </c:pt>
                <c:pt idx="7">
                  <c:v>44805</c:v>
                </c:pt>
                <c:pt idx="8">
                  <c:v>44835</c:v>
                </c:pt>
                <c:pt idx="9">
                  <c:v>44866</c:v>
                </c:pt>
                <c:pt idx="10">
                  <c:v>44896</c:v>
                </c:pt>
                <c:pt idx="11">
                  <c:v>44927</c:v>
                </c:pt>
                <c:pt idx="12">
                  <c:v>44958</c:v>
                </c:pt>
                <c:pt idx="13">
                  <c:v>44986</c:v>
                </c:pt>
                <c:pt idx="14">
                  <c:v>45017</c:v>
                </c:pt>
                <c:pt idx="15">
                  <c:v>45047</c:v>
                </c:pt>
                <c:pt idx="16">
                  <c:v>45078</c:v>
                </c:pt>
                <c:pt idx="17">
                  <c:v>45108</c:v>
                </c:pt>
                <c:pt idx="18">
                  <c:v>45139</c:v>
                </c:pt>
                <c:pt idx="19">
                  <c:v>45170</c:v>
                </c:pt>
                <c:pt idx="20">
                  <c:v>45200</c:v>
                </c:pt>
                <c:pt idx="21">
                  <c:v>45231</c:v>
                </c:pt>
                <c:pt idx="22">
                  <c:v>45261</c:v>
                </c:pt>
                <c:pt idx="23">
                  <c:v>45292</c:v>
                </c:pt>
                <c:pt idx="24">
                  <c:v>45323</c:v>
                </c:pt>
                <c:pt idx="25">
                  <c:v>45352</c:v>
                </c:pt>
                <c:pt idx="26">
                  <c:v>45383</c:v>
                </c:pt>
                <c:pt idx="27">
                  <c:v>45413</c:v>
                </c:pt>
                <c:pt idx="28">
                  <c:v>45444</c:v>
                </c:pt>
                <c:pt idx="29">
                  <c:v>45474</c:v>
                </c:pt>
                <c:pt idx="30">
                  <c:v>45505</c:v>
                </c:pt>
                <c:pt idx="31">
                  <c:v>45536</c:v>
                </c:pt>
                <c:pt idx="32">
                  <c:v>45566</c:v>
                </c:pt>
                <c:pt idx="33">
                  <c:v>45597</c:v>
                </c:pt>
                <c:pt idx="34">
                  <c:v>45627</c:v>
                </c:pt>
                <c:pt idx="35">
                  <c:v>45658</c:v>
                </c:pt>
                <c:pt idx="36">
                  <c:v>45689</c:v>
                </c:pt>
                <c:pt idx="37">
                  <c:v>45717</c:v>
                </c:pt>
                <c:pt idx="38">
                  <c:v>45748</c:v>
                </c:pt>
                <c:pt idx="39">
                  <c:v>45778</c:v>
                </c:pt>
                <c:pt idx="40">
                  <c:v>45809</c:v>
                </c:pt>
                <c:pt idx="41">
                  <c:v>45839</c:v>
                </c:pt>
                <c:pt idx="42">
                  <c:v>45870</c:v>
                </c:pt>
                <c:pt idx="43">
                  <c:v>45901</c:v>
                </c:pt>
                <c:pt idx="44">
                  <c:v>45931</c:v>
                </c:pt>
                <c:pt idx="45">
                  <c:v>45962</c:v>
                </c:pt>
                <c:pt idx="46">
                  <c:v>45992</c:v>
                </c:pt>
                <c:pt idx="47">
                  <c:v>46023</c:v>
                </c:pt>
                <c:pt idx="48">
                  <c:v>46054</c:v>
                </c:pt>
                <c:pt idx="49">
                  <c:v>46082</c:v>
                </c:pt>
                <c:pt idx="50">
                  <c:v>46113</c:v>
                </c:pt>
                <c:pt idx="51">
                  <c:v>46143</c:v>
                </c:pt>
                <c:pt idx="52">
                  <c:v>46174</c:v>
                </c:pt>
                <c:pt idx="53">
                  <c:v>46204</c:v>
                </c:pt>
                <c:pt idx="54">
                  <c:v>46235</c:v>
                </c:pt>
                <c:pt idx="55">
                  <c:v>46266</c:v>
                </c:pt>
                <c:pt idx="56">
                  <c:v>46296</c:v>
                </c:pt>
                <c:pt idx="57">
                  <c:v>46327</c:v>
                </c:pt>
                <c:pt idx="58">
                  <c:v>46357</c:v>
                </c:pt>
                <c:pt idx="59">
                  <c:v>46388</c:v>
                </c:pt>
                <c:pt idx="60">
                  <c:v>46419</c:v>
                </c:pt>
                <c:pt idx="61" formatCode="[$-409]mmmm\ d\,\ yyyy;@">
                  <c:v>46447</c:v>
                </c:pt>
                <c:pt idx="62" formatCode="[$-409]mmmm\ d\,\ yyyy;@">
                  <c:v>46478</c:v>
                </c:pt>
                <c:pt idx="63" formatCode="[$-409]mmmm\ d\,\ yyyy;@">
                  <c:v>46508</c:v>
                </c:pt>
                <c:pt idx="64" formatCode="[$-409]mmmm\ d\,\ yyyy;@">
                  <c:v>46539</c:v>
                </c:pt>
                <c:pt idx="65" formatCode="[$-409]mmmm\ d\,\ yyyy;@">
                  <c:v>46569</c:v>
                </c:pt>
                <c:pt idx="66" formatCode="[$-409]mmmm\ d\,\ yyyy;@">
                  <c:v>46600</c:v>
                </c:pt>
                <c:pt idx="67" formatCode="[$-409]mmmm\ d\,\ yyyy;@">
                  <c:v>46631</c:v>
                </c:pt>
              </c:numCache>
            </c:numRef>
          </c:xVal>
          <c:yVal>
            <c:numRef>
              <c:f>Comparison!$AF$4:$AF$71</c:f>
              <c:numCache>
                <c:formatCode>0.00</c:formatCode>
                <c:ptCount val="68"/>
                <c:pt idx="0">
                  <c:v>17.658000000000001</c:v>
                </c:pt>
                <c:pt idx="1">
                  <c:v>28.079000000000001</c:v>
                </c:pt>
                <c:pt idx="2">
                  <c:v>43.674999999999997</c:v>
                </c:pt>
                <c:pt idx="3">
                  <c:v>157.774</c:v>
                </c:pt>
                <c:pt idx="4">
                  <c:v>211.24600000000001</c:v>
                </c:pt>
                <c:pt idx="5">
                  <c:v>108.27</c:v>
                </c:pt>
                <c:pt idx="6">
                  <c:v>48.332000000000001</c:v>
                </c:pt>
                <c:pt idx="7">
                  <c:v>28.672000000000001</c:v>
                </c:pt>
                <c:pt idx="8">
                  <c:v>38.012999999999998</c:v>
                </c:pt>
                <c:pt idx="9">
                  <c:v>31.692</c:v>
                </c:pt>
                <c:pt idx="10">
                  <c:v>28.702999999999999</c:v>
                </c:pt>
                <c:pt idx="11">
                  <c:v>24.733000000000001</c:v>
                </c:pt>
                <c:pt idx="12">
                  <c:v>23.36</c:v>
                </c:pt>
                <c:pt idx="13">
                  <c:v>33.414999999999999</c:v>
                </c:pt>
                <c:pt idx="14">
                  <c:v>45.518000000000001</c:v>
                </c:pt>
                <c:pt idx="15">
                  <c:v>192.04300000000001</c:v>
                </c:pt>
                <c:pt idx="16">
                  <c:v>314.90100000000001</c:v>
                </c:pt>
                <c:pt idx="17">
                  <c:v>212.63</c:v>
                </c:pt>
                <c:pt idx="18">
                  <c:v>88.3</c:v>
                </c:pt>
                <c:pt idx="19">
                  <c:v>46.331000000000003</c:v>
                </c:pt>
                <c:pt idx="20">
                  <c:v>37.210999999999999</c:v>
                </c:pt>
                <c:pt idx="21">
                  <c:v>29.581</c:v>
                </c:pt>
                <c:pt idx="22">
                  <c:v>26.044</c:v>
                </c:pt>
                <c:pt idx="23">
                  <c:v>25.661000000000001</c:v>
                </c:pt>
                <c:pt idx="24">
                  <c:v>26.12</c:v>
                </c:pt>
                <c:pt idx="25">
                  <c:v>30.628</c:v>
                </c:pt>
                <c:pt idx="26">
                  <c:v>84.176000000000002</c:v>
                </c:pt>
                <c:pt idx="27">
                  <c:v>240.89599999999999</c:v>
                </c:pt>
                <c:pt idx="28">
                  <c:v>149.839</c:v>
                </c:pt>
                <c:pt idx="29">
                  <c:v>50.107999999999997</c:v>
                </c:pt>
                <c:pt idx="30">
                  <c:v>44.209000000000003</c:v>
                </c:pt>
                <c:pt idx="31">
                  <c:v>32.703000000000003</c:v>
                </c:pt>
                <c:pt idx="32">
                  <c:v>29.099</c:v>
                </c:pt>
                <c:pt idx="33">
                  <c:v>25.431000000000001</c:v>
                </c:pt>
                <c:pt idx="34">
                  <c:v>22.396000000000001</c:v>
                </c:pt>
                <c:pt idx="35">
                  <c:v>20.742999999999999</c:v>
                </c:pt>
                <c:pt idx="36">
                  <c:v>19.492000000000001</c:v>
                </c:pt>
                <c:pt idx="37">
                  <c:v>29.044</c:v>
                </c:pt>
                <c:pt idx="38">
                  <c:v>58.682000000000002</c:v>
                </c:pt>
                <c:pt idx="39">
                  <c:v>236.89400000000001</c:v>
                </c:pt>
                <c:pt idx="40">
                  <c:v>185.48099999999999</c:v>
                </c:pt>
                <c:pt idx="41">
                  <c:v>57.582000000000001</c:v>
                </c:pt>
                <c:pt idx="42">
                  <c:v>51.715000000000003</c:v>
                </c:pt>
                <c:pt idx="43">
                  <c:v>30.302</c:v>
                </c:pt>
                <c:pt idx="44">
                  <c:v>28.786000000000001</c:v>
                </c:pt>
                <c:pt idx="45">
                  <c:v>28.363</c:v>
                </c:pt>
                <c:pt idx="46">
                  <c:v>22.879000000000001</c:v>
                </c:pt>
                <c:pt idx="47">
                  <c:v>19.98</c:v>
                </c:pt>
                <c:pt idx="48">
                  <c:v>16.835000000000001</c:v>
                </c:pt>
                <c:pt idx="49">
                  <c:v>21.212</c:v>
                </c:pt>
                <c:pt idx="50">
                  <c:v>53.22</c:v>
                </c:pt>
                <c:pt idx="51">
                  <c:v>92.08</c:v>
                </c:pt>
                <c:pt idx="52">
                  <c:v>57.588999999999999</c:v>
                </c:pt>
                <c:pt idx="53">
                  <c:v>24.209</c:v>
                </c:pt>
                <c:pt idx="54">
                  <c:v>21.228999999999999</c:v>
                </c:pt>
                <c:pt idx="55">
                  <c:v>20.343</c:v>
                </c:pt>
                <c:pt idx="56">
                  <c:v>28.478000000000002</c:v>
                </c:pt>
                <c:pt idx="57">
                  <c:v>18.806999999999999</c:v>
                </c:pt>
                <c:pt idx="58">
                  <c:v>16.175999999999998</c:v>
                </c:pt>
                <c:pt idx="59">
                  <c:v>15.423</c:v>
                </c:pt>
                <c:pt idx="60">
                  <c:v>17.597000000000001</c:v>
                </c:pt>
                <c:pt idx="61">
                  <c:v>27.443999999999999</c:v>
                </c:pt>
                <c:pt idx="62">
                  <c:v>48.805</c:v>
                </c:pt>
                <c:pt idx="63">
                  <c:v>152.85900000000001</c:v>
                </c:pt>
                <c:pt idx="64">
                  <c:v>212.40799999999999</c:v>
                </c:pt>
                <c:pt idx="65">
                  <c:v>56.536999999999999</c:v>
                </c:pt>
                <c:pt idx="66">
                  <c:v>41.654000000000003</c:v>
                </c:pt>
                <c:pt idx="67">
                  <c:v>54.18</c:v>
                </c:pt>
              </c:numCache>
            </c:numRef>
          </c:yVal>
          <c:smooth val="1"/>
          <c:extLst>
            <c:ext xmlns:c16="http://schemas.microsoft.com/office/drawing/2014/chart" uri="{C3380CC4-5D6E-409C-BE32-E72D297353CC}">
              <c16:uniqueId val="{0000000B-EFB4-4482-B3BD-5DFCB157EDBE}"/>
            </c:ext>
          </c:extLst>
        </c:ser>
        <c:ser>
          <c:idx val="11"/>
          <c:order val="8"/>
          <c:tx>
            <c:strRef>
              <c:f>RunInformation!$G$14</c:f>
              <c:strCache>
                <c:ptCount val="1"/>
                <c:pt idx="0">
                  <c:v>1999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Comparison!$U$4:$U$71</c:f>
              <c:numCache>
                <c:formatCode>[$-409]mmmm\-yy;@</c:formatCode>
                <c:ptCount val="68"/>
                <c:pt idx="0">
                  <c:v>44593</c:v>
                </c:pt>
                <c:pt idx="1">
                  <c:v>44621</c:v>
                </c:pt>
                <c:pt idx="2">
                  <c:v>44652</c:v>
                </c:pt>
                <c:pt idx="3">
                  <c:v>44682</c:v>
                </c:pt>
                <c:pt idx="4">
                  <c:v>44713</c:v>
                </c:pt>
                <c:pt idx="5">
                  <c:v>44743</c:v>
                </c:pt>
                <c:pt idx="6">
                  <c:v>44774</c:v>
                </c:pt>
                <c:pt idx="7">
                  <c:v>44805</c:v>
                </c:pt>
                <c:pt idx="8">
                  <c:v>44835</c:v>
                </c:pt>
                <c:pt idx="9">
                  <c:v>44866</c:v>
                </c:pt>
                <c:pt idx="10">
                  <c:v>44896</c:v>
                </c:pt>
                <c:pt idx="11">
                  <c:v>44927</c:v>
                </c:pt>
                <c:pt idx="12">
                  <c:v>44958</c:v>
                </c:pt>
                <c:pt idx="13">
                  <c:v>44986</c:v>
                </c:pt>
                <c:pt idx="14">
                  <c:v>45017</c:v>
                </c:pt>
                <c:pt idx="15">
                  <c:v>45047</c:v>
                </c:pt>
                <c:pt idx="16">
                  <c:v>45078</c:v>
                </c:pt>
                <c:pt idx="17">
                  <c:v>45108</c:v>
                </c:pt>
                <c:pt idx="18">
                  <c:v>45139</c:v>
                </c:pt>
                <c:pt idx="19">
                  <c:v>45170</c:v>
                </c:pt>
                <c:pt idx="20">
                  <c:v>45200</c:v>
                </c:pt>
                <c:pt idx="21">
                  <c:v>45231</c:v>
                </c:pt>
                <c:pt idx="22">
                  <c:v>45261</c:v>
                </c:pt>
                <c:pt idx="23">
                  <c:v>45292</c:v>
                </c:pt>
                <c:pt idx="24">
                  <c:v>45323</c:v>
                </c:pt>
                <c:pt idx="25">
                  <c:v>45352</c:v>
                </c:pt>
                <c:pt idx="26">
                  <c:v>45383</c:v>
                </c:pt>
                <c:pt idx="27">
                  <c:v>45413</c:v>
                </c:pt>
                <c:pt idx="28">
                  <c:v>45444</c:v>
                </c:pt>
                <c:pt idx="29">
                  <c:v>45474</c:v>
                </c:pt>
                <c:pt idx="30">
                  <c:v>45505</c:v>
                </c:pt>
                <c:pt idx="31">
                  <c:v>45536</c:v>
                </c:pt>
                <c:pt idx="32">
                  <c:v>45566</c:v>
                </c:pt>
                <c:pt idx="33">
                  <c:v>45597</c:v>
                </c:pt>
                <c:pt idx="34">
                  <c:v>45627</c:v>
                </c:pt>
                <c:pt idx="35">
                  <c:v>45658</c:v>
                </c:pt>
                <c:pt idx="36">
                  <c:v>45689</c:v>
                </c:pt>
                <c:pt idx="37">
                  <c:v>45717</c:v>
                </c:pt>
                <c:pt idx="38">
                  <c:v>45748</c:v>
                </c:pt>
                <c:pt idx="39">
                  <c:v>45778</c:v>
                </c:pt>
                <c:pt idx="40">
                  <c:v>45809</c:v>
                </c:pt>
                <c:pt idx="41">
                  <c:v>45839</c:v>
                </c:pt>
                <c:pt idx="42">
                  <c:v>45870</c:v>
                </c:pt>
                <c:pt idx="43">
                  <c:v>45901</c:v>
                </c:pt>
                <c:pt idx="44">
                  <c:v>45931</c:v>
                </c:pt>
                <c:pt idx="45">
                  <c:v>45962</c:v>
                </c:pt>
                <c:pt idx="46">
                  <c:v>45992</c:v>
                </c:pt>
                <c:pt idx="47">
                  <c:v>46023</c:v>
                </c:pt>
                <c:pt idx="48">
                  <c:v>46054</c:v>
                </c:pt>
                <c:pt idx="49">
                  <c:v>46082</c:v>
                </c:pt>
                <c:pt idx="50">
                  <c:v>46113</c:v>
                </c:pt>
                <c:pt idx="51">
                  <c:v>46143</c:v>
                </c:pt>
                <c:pt idx="52">
                  <c:v>46174</c:v>
                </c:pt>
                <c:pt idx="53">
                  <c:v>46204</c:v>
                </c:pt>
                <c:pt idx="54">
                  <c:v>46235</c:v>
                </c:pt>
                <c:pt idx="55">
                  <c:v>46266</c:v>
                </c:pt>
                <c:pt idx="56">
                  <c:v>46296</c:v>
                </c:pt>
                <c:pt idx="57">
                  <c:v>46327</c:v>
                </c:pt>
                <c:pt idx="58">
                  <c:v>46357</c:v>
                </c:pt>
                <c:pt idx="59">
                  <c:v>46388</c:v>
                </c:pt>
                <c:pt idx="60">
                  <c:v>46419</c:v>
                </c:pt>
                <c:pt idx="61" formatCode="[$-409]mmmm\ d\,\ yyyy;@">
                  <c:v>46447</c:v>
                </c:pt>
                <c:pt idx="62" formatCode="[$-409]mmmm\ d\,\ yyyy;@">
                  <c:v>46478</c:v>
                </c:pt>
                <c:pt idx="63" formatCode="[$-409]mmmm\ d\,\ yyyy;@">
                  <c:v>46508</c:v>
                </c:pt>
                <c:pt idx="64" formatCode="[$-409]mmmm\ d\,\ yyyy;@">
                  <c:v>46539</c:v>
                </c:pt>
                <c:pt idx="65" formatCode="[$-409]mmmm\ d\,\ yyyy;@">
                  <c:v>46569</c:v>
                </c:pt>
                <c:pt idx="66" formatCode="[$-409]mmmm\ d\,\ yyyy;@">
                  <c:v>46600</c:v>
                </c:pt>
                <c:pt idx="67" formatCode="[$-409]mmmm\ d\,\ yyyy;@">
                  <c:v>46631</c:v>
                </c:pt>
              </c:numCache>
            </c:numRef>
          </c:xVal>
          <c:yVal>
            <c:numRef>
              <c:f>Comparison!$AG$4:$AG$71</c:f>
              <c:numCache>
                <c:formatCode>0.00</c:formatCode>
                <c:ptCount val="68"/>
                <c:pt idx="0">
                  <c:v>20.501000000000001</c:v>
                </c:pt>
                <c:pt idx="1">
                  <c:v>31.030999999999999</c:v>
                </c:pt>
                <c:pt idx="2">
                  <c:v>44.496000000000002</c:v>
                </c:pt>
                <c:pt idx="3">
                  <c:v>181.55099999999999</c:v>
                </c:pt>
                <c:pt idx="4">
                  <c:v>323.78199999999998</c:v>
                </c:pt>
                <c:pt idx="5">
                  <c:v>208.30699999999999</c:v>
                </c:pt>
                <c:pt idx="6">
                  <c:v>85.05</c:v>
                </c:pt>
                <c:pt idx="7">
                  <c:v>43.481999999999999</c:v>
                </c:pt>
                <c:pt idx="8">
                  <c:v>36.344000000000001</c:v>
                </c:pt>
                <c:pt idx="9">
                  <c:v>28.966000000000001</c:v>
                </c:pt>
                <c:pt idx="10">
                  <c:v>25.506</c:v>
                </c:pt>
                <c:pt idx="11">
                  <c:v>25.183</c:v>
                </c:pt>
                <c:pt idx="12">
                  <c:v>24.783999999999999</c:v>
                </c:pt>
                <c:pt idx="13">
                  <c:v>29.904</c:v>
                </c:pt>
                <c:pt idx="14">
                  <c:v>78.927000000000007</c:v>
                </c:pt>
                <c:pt idx="15">
                  <c:v>235.91</c:v>
                </c:pt>
                <c:pt idx="16">
                  <c:v>155.12299999999999</c:v>
                </c:pt>
                <c:pt idx="17">
                  <c:v>50.216000000000001</c:v>
                </c:pt>
                <c:pt idx="18">
                  <c:v>44.02</c:v>
                </c:pt>
                <c:pt idx="19">
                  <c:v>32.881</c:v>
                </c:pt>
                <c:pt idx="20">
                  <c:v>28.94</c:v>
                </c:pt>
                <c:pt idx="21">
                  <c:v>25.498000000000001</c:v>
                </c:pt>
                <c:pt idx="22">
                  <c:v>22.350999999999999</c:v>
                </c:pt>
                <c:pt idx="23">
                  <c:v>20.684999999999999</c:v>
                </c:pt>
                <c:pt idx="24">
                  <c:v>20.047999999999998</c:v>
                </c:pt>
                <c:pt idx="25">
                  <c:v>28.873999999999999</c:v>
                </c:pt>
                <c:pt idx="26">
                  <c:v>58.371000000000002</c:v>
                </c:pt>
                <c:pt idx="27">
                  <c:v>237.45699999999999</c:v>
                </c:pt>
                <c:pt idx="28">
                  <c:v>186.04599999999999</c:v>
                </c:pt>
                <c:pt idx="29">
                  <c:v>57.975999999999999</c:v>
                </c:pt>
                <c:pt idx="30">
                  <c:v>51.698</c:v>
                </c:pt>
                <c:pt idx="31">
                  <c:v>30.314</c:v>
                </c:pt>
                <c:pt idx="32">
                  <c:v>28.823</c:v>
                </c:pt>
                <c:pt idx="33">
                  <c:v>28.315999999999999</c:v>
                </c:pt>
                <c:pt idx="34">
                  <c:v>22.847999999999999</c:v>
                </c:pt>
                <c:pt idx="35">
                  <c:v>19.95</c:v>
                </c:pt>
                <c:pt idx="36">
                  <c:v>16.806999999999999</c:v>
                </c:pt>
                <c:pt idx="37">
                  <c:v>21.178999999999998</c:v>
                </c:pt>
                <c:pt idx="38">
                  <c:v>53.19</c:v>
                </c:pt>
                <c:pt idx="39">
                  <c:v>92.058999999999997</c:v>
                </c:pt>
                <c:pt idx="40">
                  <c:v>57.566000000000003</c:v>
                </c:pt>
                <c:pt idx="41">
                  <c:v>24.196999999999999</c:v>
                </c:pt>
                <c:pt idx="42">
                  <c:v>21.204000000000001</c:v>
                </c:pt>
                <c:pt idx="43">
                  <c:v>20.315999999999999</c:v>
                </c:pt>
                <c:pt idx="44">
                  <c:v>28.452999999999999</c:v>
                </c:pt>
                <c:pt idx="45">
                  <c:v>18.786000000000001</c:v>
                </c:pt>
                <c:pt idx="46">
                  <c:v>16.155999999999999</c:v>
                </c:pt>
                <c:pt idx="47">
                  <c:v>15.401999999999999</c:v>
                </c:pt>
                <c:pt idx="48">
                  <c:v>17.597000000000001</c:v>
                </c:pt>
                <c:pt idx="49">
                  <c:v>27.443999999999999</c:v>
                </c:pt>
                <c:pt idx="50">
                  <c:v>48.805</c:v>
                </c:pt>
                <c:pt idx="51">
                  <c:v>152.85900000000001</c:v>
                </c:pt>
                <c:pt idx="52">
                  <c:v>212.40799999999999</c:v>
                </c:pt>
                <c:pt idx="53">
                  <c:v>56.536999999999999</c:v>
                </c:pt>
                <c:pt idx="54">
                  <c:v>41.654000000000003</c:v>
                </c:pt>
                <c:pt idx="55">
                  <c:v>54.18</c:v>
                </c:pt>
                <c:pt idx="56">
                  <c:v>33.362000000000002</c:v>
                </c:pt>
                <c:pt idx="57">
                  <c:v>24.677</c:v>
                </c:pt>
                <c:pt idx="58">
                  <c:v>22.143000000000001</c:v>
                </c:pt>
                <c:pt idx="59">
                  <c:v>19.977</c:v>
                </c:pt>
                <c:pt idx="60">
                  <c:v>17.065999999999999</c:v>
                </c:pt>
                <c:pt idx="61">
                  <c:v>42.904000000000003</c:v>
                </c:pt>
                <c:pt idx="62">
                  <c:v>90.429000000000002</c:v>
                </c:pt>
                <c:pt idx="63">
                  <c:v>217.84800000000001</c:v>
                </c:pt>
                <c:pt idx="64">
                  <c:v>138.99</c:v>
                </c:pt>
                <c:pt idx="65">
                  <c:v>53.128</c:v>
                </c:pt>
                <c:pt idx="66">
                  <c:v>37.363999999999997</c:v>
                </c:pt>
                <c:pt idx="67">
                  <c:v>32.21</c:v>
                </c:pt>
              </c:numCache>
            </c:numRef>
          </c:yVal>
          <c:smooth val="1"/>
          <c:extLst>
            <c:ext xmlns:c16="http://schemas.microsoft.com/office/drawing/2014/chart" uri="{C3380CC4-5D6E-409C-BE32-E72D297353CC}">
              <c16:uniqueId val="{0000000C-EFB4-4482-B3BD-5DFCB157EDBE}"/>
            </c:ext>
          </c:extLst>
        </c:ser>
        <c:ser>
          <c:idx val="12"/>
          <c:order val="9"/>
          <c:tx>
            <c:strRef>
              <c:f>RunInformation!$G$15</c:f>
              <c:strCache>
                <c:ptCount val="1"/>
                <c:pt idx="0">
                  <c:v>2000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Comparison!$U$4:$U$71</c:f>
              <c:numCache>
                <c:formatCode>[$-409]mmmm\-yy;@</c:formatCode>
                <c:ptCount val="68"/>
                <c:pt idx="0">
                  <c:v>44593</c:v>
                </c:pt>
                <c:pt idx="1">
                  <c:v>44621</c:v>
                </c:pt>
                <c:pt idx="2">
                  <c:v>44652</c:v>
                </c:pt>
                <c:pt idx="3">
                  <c:v>44682</c:v>
                </c:pt>
                <c:pt idx="4">
                  <c:v>44713</c:v>
                </c:pt>
                <c:pt idx="5">
                  <c:v>44743</c:v>
                </c:pt>
                <c:pt idx="6">
                  <c:v>44774</c:v>
                </c:pt>
                <c:pt idx="7">
                  <c:v>44805</c:v>
                </c:pt>
                <c:pt idx="8">
                  <c:v>44835</c:v>
                </c:pt>
                <c:pt idx="9">
                  <c:v>44866</c:v>
                </c:pt>
                <c:pt idx="10">
                  <c:v>44896</c:v>
                </c:pt>
                <c:pt idx="11">
                  <c:v>44927</c:v>
                </c:pt>
                <c:pt idx="12">
                  <c:v>44958</c:v>
                </c:pt>
                <c:pt idx="13">
                  <c:v>44986</c:v>
                </c:pt>
                <c:pt idx="14">
                  <c:v>45017</c:v>
                </c:pt>
                <c:pt idx="15">
                  <c:v>45047</c:v>
                </c:pt>
                <c:pt idx="16">
                  <c:v>45078</c:v>
                </c:pt>
                <c:pt idx="17">
                  <c:v>45108</c:v>
                </c:pt>
                <c:pt idx="18">
                  <c:v>45139</c:v>
                </c:pt>
                <c:pt idx="19">
                  <c:v>45170</c:v>
                </c:pt>
                <c:pt idx="20">
                  <c:v>45200</c:v>
                </c:pt>
                <c:pt idx="21">
                  <c:v>45231</c:v>
                </c:pt>
                <c:pt idx="22">
                  <c:v>45261</c:v>
                </c:pt>
                <c:pt idx="23">
                  <c:v>45292</c:v>
                </c:pt>
                <c:pt idx="24">
                  <c:v>45323</c:v>
                </c:pt>
                <c:pt idx="25">
                  <c:v>45352</c:v>
                </c:pt>
                <c:pt idx="26">
                  <c:v>45383</c:v>
                </c:pt>
                <c:pt idx="27">
                  <c:v>45413</c:v>
                </c:pt>
                <c:pt idx="28">
                  <c:v>45444</c:v>
                </c:pt>
                <c:pt idx="29">
                  <c:v>45474</c:v>
                </c:pt>
                <c:pt idx="30">
                  <c:v>45505</c:v>
                </c:pt>
                <c:pt idx="31">
                  <c:v>45536</c:v>
                </c:pt>
                <c:pt idx="32">
                  <c:v>45566</c:v>
                </c:pt>
                <c:pt idx="33">
                  <c:v>45597</c:v>
                </c:pt>
                <c:pt idx="34">
                  <c:v>45627</c:v>
                </c:pt>
                <c:pt idx="35">
                  <c:v>45658</c:v>
                </c:pt>
                <c:pt idx="36">
                  <c:v>45689</c:v>
                </c:pt>
                <c:pt idx="37">
                  <c:v>45717</c:v>
                </c:pt>
                <c:pt idx="38">
                  <c:v>45748</c:v>
                </c:pt>
                <c:pt idx="39">
                  <c:v>45778</c:v>
                </c:pt>
                <c:pt idx="40">
                  <c:v>45809</c:v>
                </c:pt>
                <c:pt idx="41">
                  <c:v>45839</c:v>
                </c:pt>
                <c:pt idx="42">
                  <c:v>45870</c:v>
                </c:pt>
                <c:pt idx="43">
                  <c:v>45901</c:v>
                </c:pt>
                <c:pt idx="44">
                  <c:v>45931</c:v>
                </c:pt>
                <c:pt idx="45">
                  <c:v>45962</c:v>
                </c:pt>
                <c:pt idx="46">
                  <c:v>45992</c:v>
                </c:pt>
                <c:pt idx="47">
                  <c:v>46023</c:v>
                </c:pt>
                <c:pt idx="48">
                  <c:v>46054</c:v>
                </c:pt>
                <c:pt idx="49">
                  <c:v>46082</c:v>
                </c:pt>
                <c:pt idx="50">
                  <c:v>46113</c:v>
                </c:pt>
                <c:pt idx="51">
                  <c:v>46143</c:v>
                </c:pt>
                <c:pt idx="52">
                  <c:v>46174</c:v>
                </c:pt>
                <c:pt idx="53">
                  <c:v>46204</c:v>
                </c:pt>
                <c:pt idx="54">
                  <c:v>46235</c:v>
                </c:pt>
                <c:pt idx="55">
                  <c:v>46266</c:v>
                </c:pt>
                <c:pt idx="56">
                  <c:v>46296</c:v>
                </c:pt>
                <c:pt idx="57">
                  <c:v>46327</c:v>
                </c:pt>
                <c:pt idx="58">
                  <c:v>46357</c:v>
                </c:pt>
                <c:pt idx="59">
                  <c:v>46388</c:v>
                </c:pt>
                <c:pt idx="60">
                  <c:v>46419</c:v>
                </c:pt>
                <c:pt idx="61" formatCode="[$-409]mmmm\ d\,\ yyyy;@">
                  <c:v>46447</c:v>
                </c:pt>
                <c:pt idx="62" formatCode="[$-409]mmmm\ d\,\ yyyy;@">
                  <c:v>46478</c:v>
                </c:pt>
                <c:pt idx="63" formatCode="[$-409]mmmm\ d\,\ yyyy;@">
                  <c:v>46508</c:v>
                </c:pt>
                <c:pt idx="64" formatCode="[$-409]mmmm\ d\,\ yyyy;@">
                  <c:v>46539</c:v>
                </c:pt>
                <c:pt idx="65" formatCode="[$-409]mmmm\ d\,\ yyyy;@">
                  <c:v>46569</c:v>
                </c:pt>
                <c:pt idx="66" formatCode="[$-409]mmmm\ d\,\ yyyy;@">
                  <c:v>46600</c:v>
                </c:pt>
                <c:pt idx="67" formatCode="[$-409]mmmm\ d\,\ yyyy;@">
                  <c:v>46631</c:v>
                </c:pt>
              </c:numCache>
            </c:numRef>
          </c:xVal>
          <c:yVal>
            <c:numRef>
              <c:f>Comparison!$AH$4:$AH$71</c:f>
              <c:numCache>
                <c:formatCode>0.00</c:formatCode>
                <c:ptCount val="68"/>
                <c:pt idx="0">
                  <c:v>19.265000000000001</c:v>
                </c:pt>
                <c:pt idx="1">
                  <c:v>24.186</c:v>
                </c:pt>
                <c:pt idx="2">
                  <c:v>81.52</c:v>
                </c:pt>
                <c:pt idx="3">
                  <c:v>281.10500000000002</c:v>
                </c:pt>
                <c:pt idx="4">
                  <c:v>237.47399999999999</c:v>
                </c:pt>
                <c:pt idx="5">
                  <c:v>71.626999999999995</c:v>
                </c:pt>
                <c:pt idx="6">
                  <c:v>50.927</c:v>
                </c:pt>
                <c:pt idx="7">
                  <c:v>34.838999999999999</c:v>
                </c:pt>
                <c:pt idx="8">
                  <c:v>31.079000000000001</c:v>
                </c:pt>
                <c:pt idx="9">
                  <c:v>27.09</c:v>
                </c:pt>
                <c:pt idx="10">
                  <c:v>23.751000000000001</c:v>
                </c:pt>
                <c:pt idx="11">
                  <c:v>21.917000000000002</c:v>
                </c:pt>
                <c:pt idx="12">
                  <c:v>20.311</c:v>
                </c:pt>
                <c:pt idx="13">
                  <c:v>29.497</c:v>
                </c:pt>
                <c:pt idx="14">
                  <c:v>57.411999999999999</c:v>
                </c:pt>
                <c:pt idx="15">
                  <c:v>236.51</c:v>
                </c:pt>
                <c:pt idx="16">
                  <c:v>192.64699999999999</c:v>
                </c:pt>
                <c:pt idx="17">
                  <c:v>59.35</c:v>
                </c:pt>
                <c:pt idx="18">
                  <c:v>52.304000000000002</c:v>
                </c:pt>
                <c:pt idx="19">
                  <c:v>30.972000000000001</c:v>
                </c:pt>
                <c:pt idx="20">
                  <c:v>29.039000000000001</c:v>
                </c:pt>
                <c:pt idx="21">
                  <c:v>28.83</c:v>
                </c:pt>
                <c:pt idx="22">
                  <c:v>23.256</c:v>
                </c:pt>
                <c:pt idx="23">
                  <c:v>20.242999999999999</c:v>
                </c:pt>
                <c:pt idx="24">
                  <c:v>17.626000000000001</c:v>
                </c:pt>
                <c:pt idx="25">
                  <c:v>21.321999999999999</c:v>
                </c:pt>
                <c:pt idx="26">
                  <c:v>53.515000000000001</c:v>
                </c:pt>
                <c:pt idx="27">
                  <c:v>92.700999999999993</c:v>
                </c:pt>
                <c:pt idx="28">
                  <c:v>57.97</c:v>
                </c:pt>
                <c:pt idx="29">
                  <c:v>24.565999999999999</c:v>
                </c:pt>
                <c:pt idx="30">
                  <c:v>21.398</c:v>
                </c:pt>
                <c:pt idx="31">
                  <c:v>20.47</c:v>
                </c:pt>
                <c:pt idx="32">
                  <c:v>28.635000000000002</c:v>
                </c:pt>
                <c:pt idx="33">
                  <c:v>18.861999999999998</c:v>
                </c:pt>
                <c:pt idx="34">
                  <c:v>16.242999999999999</c:v>
                </c:pt>
                <c:pt idx="35">
                  <c:v>15.48</c:v>
                </c:pt>
                <c:pt idx="36">
                  <c:v>17.658000000000001</c:v>
                </c:pt>
                <c:pt idx="37">
                  <c:v>27.507999999999999</c:v>
                </c:pt>
                <c:pt idx="38">
                  <c:v>48.91</c:v>
                </c:pt>
                <c:pt idx="39">
                  <c:v>153.023</c:v>
                </c:pt>
                <c:pt idx="40">
                  <c:v>212.50700000000001</c:v>
                </c:pt>
                <c:pt idx="41">
                  <c:v>56.564</c:v>
                </c:pt>
                <c:pt idx="42">
                  <c:v>41.677999999999997</c:v>
                </c:pt>
                <c:pt idx="43">
                  <c:v>54.201000000000001</c:v>
                </c:pt>
                <c:pt idx="44">
                  <c:v>33.380000000000003</c:v>
                </c:pt>
                <c:pt idx="45">
                  <c:v>24.692</c:v>
                </c:pt>
                <c:pt idx="46">
                  <c:v>22.157</c:v>
                </c:pt>
                <c:pt idx="47">
                  <c:v>19.989999999999998</c:v>
                </c:pt>
                <c:pt idx="48">
                  <c:v>17.065999999999999</c:v>
                </c:pt>
                <c:pt idx="49">
                  <c:v>42.904000000000003</c:v>
                </c:pt>
                <c:pt idx="50">
                  <c:v>90.429000000000002</c:v>
                </c:pt>
                <c:pt idx="51">
                  <c:v>217.84800000000001</c:v>
                </c:pt>
                <c:pt idx="52">
                  <c:v>138.99</c:v>
                </c:pt>
                <c:pt idx="53">
                  <c:v>53.128</c:v>
                </c:pt>
                <c:pt idx="54">
                  <c:v>37.363999999999997</c:v>
                </c:pt>
                <c:pt idx="55">
                  <c:v>32.21</c:v>
                </c:pt>
                <c:pt idx="56">
                  <c:v>31.216000000000001</c:v>
                </c:pt>
                <c:pt idx="57">
                  <c:v>28.114000000000001</c:v>
                </c:pt>
                <c:pt idx="58">
                  <c:v>22.986999999999998</c:v>
                </c:pt>
                <c:pt idx="59">
                  <c:v>21.837</c:v>
                </c:pt>
                <c:pt idx="60">
                  <c:v>19.253</c:v>
                </c:pt>
                <c:pt idx="61">
                  <c:v>24.779</c:v>
                </c:pt>
                <c:pt idx="62">
                  <c:v>60.023000000000003</c:v>
                </c:pt>
                <c:pt idx="63">
                  <c:v>249.73099999999999</c:v>
                </c:pt>
                <c:pt idx="64">
                  <c:v>279.07499999999999</c:v>
                </c:pt>
                <c:pt idx="65">
                  <c:v>111.654</c:v>
                </c:pt>
                <c:pt idx="66">
                  <c:v>57.649000000000001</c:v>
                </c:pt>
                <c:pt idx="67">
                  <c:v>36.802999999999997</c:v>
                </c:pt>
              </c:numCache>
            </c:numRef>
          </c:yVal>
          <c:smooth val="1"/>
          <c:extLst>
            <c:ext xmlns:c16="http://schemas.microsoft.com/office/drawing/2014/chart" uri="{C3380CC4-5D6E-409C-BE32-E72D297353CC}">
              <c16:uniqueId val="{0000000D-EFB4-4482-B3BD-5DFCB157EDBE}"/>
            </c:ext>
          </c:extLst>
        </c:ser>
        <c:ser>
          <c:idx val="13"/>
          <c:order val="10"/>
          <c:tx>
            <c:strRef>
              <c:f>RunInformation!$G$16</c:f>
              <c:strCache>
                <c:ptCount val="1"/>
                <c:pt idx="0">
                  <c:v>2001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Comparison!$U$4:$U$71</c:f>
              <c:numCache>
                <c:formatCode>[$-409]mmmm\-yy;@</c:formatCode>
                <c:ptCount val="68"/>
                <c:pt idx="0">
                  <c:v>44593</c:v>
                </c:pt>
                <c:pt idx="1">
                  <c:v>44621</c:v>
                </c:pt>
                <c:pt idx="2">
                  <c:v>44652</c:v>
                </c:pt>
                <c:pt idx="3">
                  <c:v>44682</c:v>
                </c:pt>
                <c:pt idx="4">
                  <c:v>44713</c:v>
                </c:pt>
                <c:pt idx="5">
                  <c:v>44743</c:v>
                </c:pt>
                <c:pt idx="6">
                  <c:v>44774</c:v>
                </c:pt>
                <c:pt idx="7">
                  <c:v>44805</c:v>
                </c:pt>
                <c:pt idx="8">
                  <c:v>44835</c:v>
                </c:pt>
                <c:pt idx="9">
                  <c:v>44866</c:v>
                </c:pt>
                <c:pt idx="10">
                  <c:v>44896</c:v>
                </c:pt>
                <c:pt idx="11">
                  <c:v>44927</c:v>
                </c:pt>
                <c:pt idx="12">
                  <c:v>44958</c:v>
                </c:pt>
                <c:pt idx="13">
                  <c:v>44986</c:v>
                </c:pt>
                <c:pt idx="14">
                  <c:v>45017</c:v>
                </c:pt>
                <c:pt idx="15">
                  <c:v>45047</c:v>
                </c:pt>
                <c:pt idx="16">
                  <c:v>45078</c:v>
                </c:pt>
                <c:pt idx="17">
                  <c:v>45108</c:v>
                </c:pt>
                <c:pt idx="18">
                  <c:v>45139</c:v>
                </c:pt>
                <c:pt idx="19">
                  <c:v>45170</c:v>
                </c:pt>
                <c:pt idx="20">
                  <c:v>45200</c:v>
                </c:pt>
                <c:pt idx="21">
                  <c:v>45231</c:v>
                </c:pt>
                <c:pt idx="22">
                  <c:v>45261</c:v>
                </c:pt>
                <c:pt idx="23">
                  <c:v>45292</c:v>
                </c:pt>
                <c:pt idx="24">
                  <c:v>45323</c:v>
                </c:pt>
                <c:pt idx="25">
                  <c:v>45352</c:v>
                </c:pt>
                <c:pt idx="26">
                  <c:v>45383</c:v>
                </c:pt>
                <c:pt idx="27">
                  <c:v>45413</c:v>
                </c:pt>
                <c:pt idx="28">
                  <c:v>45444</c:v>
                </c:pt>
                <c:pt idx="29">
                  <c:v>45474</c:v>
                </c:pt>
                <c:pt idx="30">
                  <c:v>45505</c:v>
                </c:pt>
                <c:pt idx="31">
                  <c:v>45536</c:v>
                </c:pt>
                <c:pt idx="32">
                  <c:v>45566</c:v>
                </c:pt>
                <c:pt idx="33">
                  <c:v>45597</c:v>
                </c:pt>
                <c:pt idx="34">
                  <c:v>45627</c:v>
                </c:pt>
                <c:pt idx="35">
                  <c:v>45658</c:v>
                </c:pt>
                <c:pt idx="36">
                  <c:v>45689</c:v>
                </c:pt>
                <c:pt idx="37">
                  <c:v>45717</c:v>
                </c:pt>
                <c:pt idx="38">
                  <c:v>45748</c:v>
                </c:pt>
                <c:pt idx="39">
                  <c:v>45778</c:v>
                </c:pt>
                <c:pt idx="40">
                  <c:v>45809</c:v>
                </c:pt>
                <c:pt idx="41">
                  <c:v>45839</c:v>
                </c:pt>
                <c:pt idx="42">
                  <c:v>45870</c:v>
                </c:pt>
                <c:pt idx="43">
                  <c:v>45901</c:v>
                </c:pt>
                <c:pt idx="44">
                  <c:v>45931</c:v>
                </c:pt>
                <c:pt idx="45">
                  <c:v>45962</c:v>
                </c:pt>
                <c:pt idx="46">
                  <c:v>45992</c:v>
                </c:pt>
                <c:pt idx="47">
                  <c:v>46023</c:v>
                </c:pt>
                <c:pt idx="48">
                  <c:v>46054</c:v>
                </c:pt>
                <c:pt idx="49">
                  <c:v>46082</c:v>
                </c:pt>
                <c:pt idx="50">
                  <c:v>46113</c:v>
                </c:pt>
                <c:pt idx="51">
                  <c:v>46143</c:v>
                </c:pt>
                <c:pt idx="52">
                  <c:v>46174</c:v>
                </c:pt>
                <c:pt idx="53">
                  <c:v>46204</c:v>
                </c:pt>
                <c:pt idx="54">
                  <c:v>46235</c:v>
                </c:pt>
                <c:pt idx="55">
                  <c:v>46266</c:v>
                </c:pt>
                <c:pt idx="56">
                  <c:v>46296</c:v>
                </c:pt>
                <c:pt idx="57">
                  <c:v>46327</c:v>
                </c:pt>
                <c:pt idx="58">
                  <c:v>46357</c:v>
                </c:pt>
                <c:pt idx="59">
                  <c:v>46388</c:v>
                </c:pt>
                <c:pt idx="60">
                  <c:v>46419</c:v>
                </c:pt>
                <c:pt idx="61" formatCode="[$-409]mmmm\ d\,\ yyyy;@">
                  <c:v>46447</c:v>
                </c:pt>
                <c:pt idx="62" formatCode="[$-409]mmmm\ d\,\ yyyy;@">
                  <c:v>46478</c:v>
                </c:pt>
                <c:pt idx="63" formatCode="[$-409]mmmm\ d\,\ yyyy;@">
                  <c:v>46508</c:v>
                </c:pt>
                <c:pt idx="64" formatCode="[$-409]mmmm\ d\,\ yyyy;@">
                  <c:v>46539</c:v>
                </c:pt>
                <c:pt idx="65" formatCode="[$-409]mmmm\ d\,\ yyyy;@">
                  <c:v>46569</c:v>
                </c:pt>
                <c:pt idx="66" formatCode="[$-409]mmmm\ d\,\ yyyy;@">
                  <c:v>46600</c:v>
                </c:pt>
                <c:pt idx="67" formatCode="[$-409]mmmm\ d\,\ yyyy;@">
                  <c:v>46631</c:v>
                </c:pt>
              </c:numCache>
            </c:numRef>
          </c:xVal>
          <c:yVal>
            <c:numRef>
              <c:f>Comparison!$AI$4:$AI$71</c:f>
              <c:numCache>
                <c:formatCode>0.00</c:formatCode>
                <c:ptCount val="68"/>
                <c:pt idx="0">
                  <c:v>18.457000000000001</c:v>
                </c:pt>
                <c:pt idx="1">
                  <c:v>27.920999999999999</c:v>
                </c:pt>
                <c:pt idx="2">
                  <c:v>69.713999999999999</c:v>
                </c:pt>
                <c:pt idx="3">
                  <c:v>293.61900000000003</c:v>
                </c:pt>
                <c:pt idx="4">
                  <c:v>235.11099999999999</c:v>
                </c:pt>
                <c:pt idx="5">
                  <c:v>75.790000000000006</c:v>
                </c:pt>
                <c:pt idx="6">
                  <c:v>58.875</c:v>
                </c:pt>
                <c:pt idx="7">
                  <c:v>32.488999999999997</c:v>
                </c:pt>
                <c:pt idx="8">
                  <c:v>31.245000000000001</c:v>
                </c:pt>
                <c:pt idx="9">
                  <c:v>30.515999999999998</c:v>
                </c:pt>
                <c:pt idx="10">
                  <c:v>24.721</c:v>
                </c:pt>
                <c:pt idx="11">
                  <c:v>21.605</c:v>
                </c:pt>
                <c:pt idx="12">
                  <c:v>18.145</c:v>
                </c:pt>
                <c:pt idx="13">
                  <c:v>22.538</c:v>
                </c:pt>
                <c:pt idx="14">
                  <c:v>55.604999999999997</c:v>
                </c:pt>
                <c:pt idx="15">
                  <c:v>94.631</c:v>
                </c:pt>
                <c:pt idx="16">
                  <c:v>58.807000000000002</c:v>
                </c:pt>
                <c:pt idx="17">
                  <c:v>24.983000000000001</c:v>
                </c:pt>
                <c:pt idx="18">
                  <c:v>21.841999999999999</c:v>
                </c:pt>
                <c:pt idx="19">
                  <c:v>20.872</c:v>
                </c:pt>
                <c:pt idx="20">
                  <c:v>29.05</c:v>
                </c:pt>
                <c:pt idx="21">
                  <c:v>19.285</c:v>
                </c:pt>
                <c:pt idx="22">
                  <c:v>16.617000000000001</c:v>
                </c:pt>
                <c:pt idx="23">
                  <c:v>15.816000000000001</c:v>
                </c:pt>
                <c:pt idx="24">
                  <c:v>18.527999999999999</c:v>
                </c:pt>
                <c:pt idx="25">
                  <c:v>28.196000000000002</c:v>
                </c:pt>
                <c:pt idx="26">
                  <c:v>50.646999999999998</c:v>
                </c:pt>
                <c:pt idx="27">
                  <c:v>165.42500000000001</c:v>
                </c:pt>
                <c:pt idx="28">
                  <c:v>203.49700000000001</c:v>
                </c:pt>
                <c:pt idx="29">
                  <c:v>56.003999999999998</c:v>
                </c:pt>
                <c:pt idx="30">
                  <c:v>41.61</c:v>
                </c:pt>
                <c:pt idx="31">
                  <c:v>54.451999999999998</c:v>
                </c:pt>
                <c:pt idx="32">
                  <c:v>33.067</c:v>
                </c:pt>
                <c:pt idx="33">
                  <c:v>24.663</c:v>
                </c:pt>
                <c:pt idx="34">
                  <c:v>22.164000000000001</c:v>
                </c:pt>
                <c:pt idx="35">
                  <c:v>20.018000000000001</c:v>
                </c:pt>
                <c:pt idx="36">
                  <c:v>17.21</c:v>
                </c:pt>
                <c:pt idx="37">
                  <c:v>43.97</c:v>
                </c:pt>
                <c:pt idx="38">
                  <c:v>92.17</c:v>
                </c:pt>
                <c:pt idx="39">
                  <c:v>220.82</c:v>
                </c:pt>
                <c:pt idx="40">
                  <c:v>135.81200000000001</c:v>
                </c:pt>
                <c:pt idx="41">
                  <c:v>52.654000000000003</c:v>
                </c:pt>
                <c:pt idx="42">
                  <c:v>36.970999999999997</c:v>
                </c:pt>
                <c:pt idx="43">
                  <c:v>32.713000000000001</c:v>
                </c:pt>
                <c:pt idx="44">
                  <c:v>30.744</c:v>
                </c:pt>
                <c:pt idx="45">
                  <c:v>27.811</c:v>
                </c:pt>
                <c:pt idx="46">
                  <c:v>22.829000000000001</c:v>
                </c:pt>
                <c:pt idx="47">
                  <c:v>21.806999999999999</c:v>
                </c:pt>
                <c:pt idx="48">
                  <c:v>19.253</c:v>
                </c:pt>
                <c:pt idx="49">
                  <c:v>24.779</c:v>
                </c:pt>
                <c:pt idx="50">
                  <c:v>60.023000000000003</c:v>
                </c:pt>
                <c:pt idx="51">
                  <c:v>249.73099999999999</c:v>
                </c:pt>
                <c:pt idx="52">
                  <c:v>279.07499999999999</c:v>
                </c:pt>
                <c:pt idx="53">
                  <c:v>111.654</c:v>
                </c:pt>
                <c:pt idx="54">
                  <c:v>57.649000000000001</c:v>
                </c:pt>
                <c:pt idx="55">
                  <c:v>36.802999999999997</c:v>
                </c:pt>
                <c:pt idx="56">
                  <c:v>48.902999999999999</c:v>
                </c:pt>
                <c:pt idx="57">
                  <c:v>37.694000000000003</c:v>
                </c:pt>
                <c:pt idx="58">
                  <c:v>27.911999999999999</c:v>
                </c:pt>
                <c:pt idx="59">
                  <c:v>24.151</c:v>
                </c:pt>
                <c:pt idx="60">
                  <c:v>19.748000000000001</c:v>
                </c:pt>
                <c:pt idx="61">
                  <c:v>27.957999999999998</c:v>
                </c:pt>
                <c:pt idx="62">
                  <c:v>86.25</c:v>
                </c:pt>
                <c:pt idx="63">
                  <c:v>228.024</c:v>
                </c:pt>
                <c:pt idx="64">
                  <c:v>181.791</c:v>
                </c:pt>
                <c:pt idx="65">
                  <c:v>69.747</c:v>
                </c:pt>
                <c:pt idx="66">
                  <c:v>49.287999999999997</c:v>
                </c:pt>
                <c:pt idx="67">
                  <c:v>36.229999999999997</c:v>
                </c:pt>
              </c:numCache>
            </c:numRef>
          </c:yVal>
          <c:smooth val="1"/>
          <c:extLst>
            <c:ext xmlns:c16="http://schemas.microsoft.com/office/drawing/2014/chart" uri="{C3380CC4-5D6E-409C-BE32-E72D297353CC}">
              <c16:uniqueId val="{0000000E-EFB4-4482-B3BD-5DFCB157EDBE}"/>
            </c:ext>
          </c:extLst>
        </c:ser>
        <c:ser>
          <c:idx val="14"/>
          <c:order val="11"/>
          <c:tx>
            <c:strRef>
              <c:f>RunInformation!$G$17</c:f>
              <c:strCache>
                <c:ptCount val="1"/>
                <c:pt idx="0">
                  <c:v>2002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Comparison!$U$4:$U$71</c:f>
              <c:numCache>
                <c:formatCode>[$-409]mmmm\-yy;@</c:formatCode>
                <c:ptCount val="68"/>
                <c:pt idx="0">
                  <c:v>44593</c:v>
                </c:pt>
                <c:pt idx="1">
                  <c:v>44621</c:v>
                </c:pt>
                <c:pt idx="2">
                  <c:v>44652</c:v>
                </c:pt>
                <c:pt idx="3">
                  <c:v>44682</c:v>
                </c:pt>
                <c:pt idx="4">
                  <c:v>44713</c:v>
                </c:pt>
                <c:pt idx="5">
                  <c:v>44743</c:v>
                </c:pt>
                <c:pt idx="6">
                  <c:v>44774</c:v>
                </c:pt>
                <c:pt idx="7">
                  <c:v>44805</c:v>
                </c:pt>
                <c:pt idx="8">
                  <c:v>44835</c:v>
                </c:pt>
                <c:pt idx="9">
                  <c:v>44866</c:v>
                </c:pt>
                <c:pt idx="10">
                  <c:v>44896</c:v>
                </c:pt>
                <c:pt idx="11">
                  <c:v>44927</c:v>
                </c:pt>
                <c:pt idx="12">
                  <c:v>44958</c:v>
                </c:pt>
                <c:pt idx="13">
                  <c:v>44986</c:v>
                </c:pt>
                <c:pt idx="14">
                  <c:v>45017</c:v>
                </c:pt>
                <c:pt idx="15">
                  <c:v>45047</c:v>
                </c:pt>
                <c:pt idx="16">
                  <c:v>45078</c:v>
                </c:pt>
                <c:pt idx="17">
                  <c:v>45108</c:v>
                </c:pt>
                <c:pt idx="18">
                  <c:v>45139</c:v>
                </c:pt>
                <c:pt idx="19">
                  <c:v>45170</c:v>
                </c:pt>
                <c:pt idx="20">
                  <c:v>45200</c:v>
                </c:pt>
                <c:pt idx="21">
                  <c:v>45231</c:v>
                </c:pt>
                <c:pt idx="22">
                  <c:v>45261</c:v>
                </c:pt>
                <c:pt idx="23">
                  <c:v>45292</c:v>
                </c:pt>
                <c:pt idx="24">
                  <c:v>45323</c:v>
                </c:pt>
                <c:pt idx="25">
                  <c:v>45352</c:v>
                </c:pt>
                <c:pt idx="26">
                  <c:v>45383</c:v>
                </c:pt>
                <c:pt idx="27">
                  <c:v>45413</c:v>
                </c:pt>
                <c:pt idx="28">
                  <c:v>45444</c:v>
                </c:pt>
                <c:pt idx="29">
                  <c:v>45474</c:v>
                </c:pt>
                <c:pt idx="30">
                  <c:v>45505</c:v>
                </c:pt>
                <c:pt idx="31">
                  <c:v>45536</c:v>
                </c:pt>
                <c:pt idx="32">
                  <c:v>45566</c:v>
                </c:pt>
                <c:pt idx="33">
                  <c:v>45597</c:v>
                </c:pt>
                <c:pt idx="34">
                  <c:v>45627</c:v>
                </c:pt>
                <c:pt idx="35">
                  <c:v>45658</c:v>
                </c:pt>
                <c:pt idx="36">
                  <c:v>45689</c:v>
                </c:pt>
                <c:pt idx="37">
                  <c:v>45717</c:v>
                </c:pt>
                <c:pt idx="38">
                  <c:v>45748</c:v>
                </c:pt>
                <c:pt idx="39">
                  <c:v>45778</c:v>
                </c:pt>
                <c:pt idx="40">
                  <c:v>45809</c:v>
                </c:pt>
                <c:pt idx="41">
                  <c:v>45839</c:v>
                </c:pt>
                <c:pt idx="42">
                  <c:v>45870</c:v>
                </c:pt>
                <c:pt idx="43">
                  <c:v>45901</c:v>
                </c:pt>
                <c:pt idx="44">
                  <c:v>45931</c:v>
                </c:pt>
                <c:pt idx="45">
                  <c:v>45962</c:v>
                </c:pt>
                <c:pt idx="46">
                  <c:v>45992</c:v>
                </c:pt>
                <c:pt idx="47">
                  <c:v>46023</c:v>
                </c:pt>
                <c:pt idx="48">
                  <c:v>46054</c:v>
                </c:pt>
                <c:pt idx="49">
                  <c:v>46082</c:v>
                </c:pt>
                <c:pt idx="50">
                  <c:v>46113</c:v>
                </c:pt>
                <c:pt idx="51">
                  <c:v>46143</c:v>
                </c:pt>
                <c:pt idx="52">
                  <c:v>46174</c:v>
                </c:pt>
                <c:pt idx="53">
                  <c:v>46204</c:v>
                </c:pt>
                <c:pt idx="54">
                  <c:v>46235</c:v>
                </c:pt>
                <c:pt idx="55">
                  <c:v>46266</c:v>
                </c:pt>
                <c:pt idx="56">
                  <c:v>46296</c:v>
                </c:pt>
                <c:pt idx="57">
                  <c:v>46327</c:v>
                </c:pt>
                <c:pt idx="58">
                  <c:v>46357</c:v>
                </c:pt>
                <c:pt idx="59">
                  <c:v>46388</c:v>
                </c:pt>
                <c:pt idx="60">
                  <c:v>46419</c:v>
                </c:pt>
                <c:pt idx="61" formatCode="[$-409]mmmm\ d\,\ yyyy;@">
                  <c:v>46447</c:v>
                </c:pt>
                <c:pt idx="62" formatCode="[$-409]mmmm\ d\,\ yyyy;@">
                  <c:v>46478</c:v>
                </c:pt>
                <c:pt idx="63" formatCode="[$-409]mmmm\ d\,\ yyyy;@">
                  <c:v>46508</c:v>
                </c:pt>
                <c:pt idx="64" formatCode="[$-409]mmmm\ d\,\ yyyy;@">
                  <c:v>46539</c:v>
                </c:pt>
                <c:pt idx="65" formatCode="[$-409]mmmm\ d\,\ yyyy;@">
                  <c:v>46569</c:v>
                </c:pt>
                <c:pt idx="66" formatCode="[$-409]mmmm\ d\,\ yyyy;@">
                  <c:v>46600</c:v>
                </c:pt>
                <c:pt idx="67" formatCode="[$-409]mmmm\ d\,\ yyyy;@">
                  <c:v>46631</c:v>
                </c:pt>
              </c:numCache>
            </c:numRef>
          </c:xVal>
          <c:yVal>
            <c:numRef>
              <c:f>Comparison!$AJ$4:$AJ$71</c:f>
              <c:numCache>
                <c:formatCode>0.00</c:formatCode>
                <c:ptCount val="68"/>
                <c:pt idx="0">
                  <c:v>17.347000000000001</c:v>
                </c:pt>
                <c:pt idx="1">
                  <c:v>20.280999999999999</c:v>
                </c:pt>
                <c:pt idx="2">
                  <c:v>64.872</c:v>
                </c:pt>
                <c:pt idx="3">
                  <c:v>131.91300000000001</c:v>
                </c:pt>
                <c:pt idx="4">
                  <c:v>122.449</c:v>
                </c:pt>
                <c:pt idx="5">
                  <c:v>39.216000000000001</c:v>
                </c:pt>
                <c:pt idx="6">
                  <c:v>29.143999999999998</c:v>
                </c:pt>
                <c:pt idx="7">
                  <c:v>24.31</c:v>
                </c:pt>
                <c:pt idx="8">
                  <c:v>33.110999999999997</c:v>
                </c:pt>
                <c:pt idx="9">
                  <c:v>22.106999999999999</c:v>
                </c:pt>
                <c:pt idx="10">
                  <c:v>19.021000000000001</c:v>
                </c:pt>
                <c:pt idx="11">
                  <c:v>17.911000000000001</c:v>
                </c:pt>
                <c:pt idx="12">
                  <c:v>19.626000000000001</c:v>
                </c:pt>
                <c:pt idx="13">
                  <c:v>29.585999999999999</c:v>
                </c:pt>
                <c:pt idx="14">
                  <c:v>51.777999999999999</c:v>
                </c:pt>
                <c:pt idx="15">
                  <c:v>160.596</c:v>
                </c:pt>
                <c:pt idx="16">
                  <c:v>217.173</c:v>
                </c:pt>
                <c:pt idx="17">
                  <c:v>57.674999999999997</c:v>
                </c:pt>
                <c:pt idx="18">
                  <c:v>42.418999999999997</c:v>
                </c:pt>
                <c:pt idx="19">
                  <c:v>54.884999999999998</c:v>
                </c:pt>
                <c:pt idx="20">
                  <c:v>33.924999999999997</c:v>
                </c:pt>
                <c:pt idx="21">
                  <c:v>25.145</c:v>
                </c:pt>
                <c:pt idx="22">
                  <c:v>22.574999999999999</c:v>
                </c:pt>
                <c:pt idx="23">
                  <c:v>20.364999999999998</c:v>
                </c:pt>
                <c:pt idx="24">
                  <c:v>18.074999999999999</c:v>
                </c:pt>
                <c:pt idx="25">
                  <c:v>44.436999999999998</c:v>
                </c:pt>
                <c:pt idx="26">
                  <c:v>93.081000000000003</c:v>
                </c:pt>
                <c:pt idx="27">
                  <c:v>222.06</c:v>
                </c:pt>
                <c:pt idx="28">
                  <c:v>136.547</c:v>
                </c:pt>
                <c:pt idx="29">
                  <c:v>53.223999999999997</c:v>
                </c:pt>
                <c:pt idx="30">
                  <c:v>37.103999999999999</c:v>
                </c:pt>
                <c:pt idx="31">
                  <c:v>32.865000000000002</c:v>
                </c:pt>
                <c:pt idx="32">
                  <c:v>30.914999999999999</c:v>
                </c:pt>
                <c:pt idx="33">
                  <c:v>27.891999999999999</c:v>
                </c:pt>
                <c:pt idx="34">
                  <c:v>22.914000000000001</c:v>
                </c:pt>
                <c:pt idx="35">
                  <c:v>21.884</c:v>
                </c:pt>
                <c:pt idx="36">
                  <c:v>19.315999999999999</c:v>
                </c:pt>
                <c:pt idx="37">
                  <c:v>24.843</c:v>
                </c:pt>
                <c:pt idx="38">
                  <c:v>60.116</c:v>
                </c:pt>
                <c:pt idx="39">
                  <c:v>249.92400000000001</c:v>
                </c:pt>
                <c:pt idx="40">
                  <c:v>279.17200000000003</c:v>
                </c:pt>
                <c:pt idx="41">
                  <c:v>111.69</c:v>
                </c:pt>
                <c:pt idx="42">
                  <c:v>57.673999999999999</c:v>
                </c:pt>
                <c:pt idx="43">
                  <c:v>36.823</c:v>
                </c:pt>
                <c:pt idx="44">
                  <c:v>48.923000000000002</c:v>
                </c:pt>
                <c:pt idx="45">
                  <c:v>37.710999999999999</c:v>
                </c:pt>
                <c:pt idx="46">
                  <c:v>27.927</c:v>
                </c:pt>
                <c:pt idx="47">
                  <c:v>24.164999999999999</c:v>
                </c:pt>
                <c:pt idx="48">
                  <c:v>19.748000000000001</c:v>
                </c:pt>
                <c:pt idx="49">
                  <c:v>27.957999999999998</c:v>
                </c:pt>
                <c:pt idx="50">
                  <c:v>86.25</c:v>
                </c:pt>
                <c:pt idx="51">
                  <c:v>228.024</c:v>
                </c:pt>
                <c:pt idx="52">
                  <c:v>181.791</c:v>
                </c:pt>
                <c:pt idx="53">
                  <c:v>69.747</c:v>
                </c:pt>
                <c:pt idx="54">
                  <c:v>49.287999999999997</c:v>
                </c:pt>
                <c:pt idx="55">
                  <c:v>36.229999999999997</c:v>
                </c:pt>
                <c:pt idx="56">
                  <c:v>57.613</c:v>
                </c:pt>
                <c:pt idx="57">
                  <c:v>41.521999999999998</c:v>
                </c:pt>
                <c:pt idx="58">
                  <c:v>28.972999999999999</c:v>
                </c:pt>
                <c:pt idx="59">
                  <c:v>24.568999999999999</c:v>
                </c:pt>
                <c:pt idx="60">
                  <c:v>22.565000000000001</c:v>
                </c:pt>
                <c:pt idx="61">
                  <c:v>52.225000000000001</c:v>
                </c:pt>
                <c:pt idx="62">
                  <c:v>83.930999999999997</c:v>
                </c:pt>
                <c:pt idx="63">
                  <c:v>218.51900000000001</c:v>
                </c:pt>
                <c:pt idx="64">
                  <c:v>164.09299999999999</c:v>
                </c:pt>
                <c:pt idx="65">
                  <c:v>63.265999999999998</c:v>
                </c:pt>
                <c:pt idx="66">
                  <c:v>46.298000000000002</c:v>
                </c:pt>
                <c:pt idx="67">
                  <c:v>39.734999999999999</c:v>
                </c:pt>
              </c:numCache>
            </c:numRef>
          </c:yVal>
          <c:smooth val="1"/>
          <c:extLst>
            <c:ext xmlns:c16="http://schemas.microsoft.com/office/drawing/2014/chart" uri="{C3380CC4-5D6E-409C-BE32-E72D297353CC}">
              <c16:uniqueId val="{0000000F-EFB4-4482-B3BD-5DFCB157EDBE}"/>
            </c:ext>
          </c:extLst>
        </c:ser>
        <c:ser>
          <c:idx val="15"/>
          <c:order val="12"/>
          <c:tx>
            <c:strRef>
              <c:f>RunInformation!$G$18</c:f>
              <c:strCache>
                <c:ptCount val="1"/>
                <c:pt idx="0">
                  <c:v>2003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Comparison!$U$4:$U$71</c:f>
              <c:numCache>
                <c:formatCode>[$-409]mmmm\-yy;@</c:formatCode>
                <c:ptCount val="68"/>
                <c:pt idx="0">
                  <c:v>44593</c:v>
                </c:pt>
                <c:pt idx="1">
                  <c:v>44621</c:v>
                </c:pt>
                <c:pt idx="2">
                  <c:v>44652</c:v>
                </c:pt>
                <c:pt idx="3">
                  <c:v>44682</c:v>
                </c:pt>
                <c:pt idx="4">
                  <c:v>44713</c:v>
                </c:pt>
                <c:pt idx="5">
                  <c:v>44743</c:v>
                </c:pt>
                <c:pt idx="6">
                  <c:v>44774</c:v>
                </c:pt>
                <c:pt idx="7">
                  <c:v>44805</c:v>
                </c:pt>
                <c:pt idx="8">
                  <c:v>44835</c:v>
                </c:pt>
                <c:pt idx="9">
                  <c:v>44866</c:v>
                </c:pt>
                <c:pt idx="10">
                  <c:v>44896</c:v>
                </c:pt>
                <c:pt idx="11">
                  <c:v>44927</c:v>
                </c:pt>
                <c:pt idx="12">
                  <c:v>44958</c:v>
                </c:pt>
                <c:pt idx="13">
                  <c:v>44986</c:v>
                </c:pt>
                <c:pt idx="14">
                  <c:v>45017</c:v>
                </c:pt>
                <c:pt idx="15">
                  <c:v>45047</c:v>
                </c:pt>
                <c:pt idx="16">
                  <c:v>45078</c:v>
                </c:pt>
                <c:pt idx="17">
                  <c:v>45108</c:v>
                </c:pt>
                <c:pt idx="18">
                  <c:v>45139</c:v>
                </c:pt>
                <c:pt idx="19">
                  <c:v>45170</c:v>
                </c:pt>
                <c:pt idx="20">
                  <c:v>45200</c:v>
                </c:pt>
                <c:pt idx="21">
                  <c:v>45231</c:v>
                </c:pt>
                <c:pt idx="22">
                  <c:v>45261</c:v>
                </c:pt>
                <c:pt idx="23">
                  <c:v>45292</c:v>
                </c:pt>
                <c:pt idx="24">
                  <c:v>45323</c:v>
                </c:pt>
                <c:pt idx="25">
                  <c:v>45352</c:v>
                </c:pt>
                <c:pt idx="26">
                  <c:v>45383</c:v>
                </c:pt>
                <c:pt idx="27">
                  <c:v>45413</c:v>
                </c:pt>
                <c:pt idx="28">
                  <c:v>45444</c:v>
                </c:pt>
                <c:pt idx="29">
                  <c:v>45474</c:v>
                </c:pt>
                <c:pt idx="30">
                  <c:v>45505</c:v>
                </c:pt>
                <c:pt idx="31">
                  <c:v>45536</c:v>
                </c:pt>
                <c:pt idx="32">
                  <c:v>45566</c:v>
                </c:pt>
                <c:pt idx="33">
                  <c:v>45597</c:v>
                </c:pt>
                <c:pt idx="34">
                  <c:v>45627</c:v>
                </c:pt>
                <c:pt idx="35">
                  <c:v>45658</c:v>
                </c:pt>
                <c:pt idx="36">
                  <c:v>45689</c:v>
                </c:pt>
                <c:pt idx="37">
                  <c:v>45717</c:v>
                </c:pt>
                <c:pt idx="38">
                  <c:v>45748</c:v>
                </c:pt>
                <c:pt idx="39">
                  <c:v>45778</c:v>
                </c:pt>
                <c:pt idx="40">
                  <c:v>45809</c:v>
                </c:pt>
                <c:pt idx="41">
                  <c:v>45839</c:v>
                </c:pt>
                <c:pt idx="42">
                  <c:v>45870</c:v>
                </c:pt>
                <c:pt idx="43">
                  <c:v>45901</c:v>
                </c:pt>
                <c:pt idx="44">
                  <c:v>45931</c:v>
                </c:pt>
                <c:pt idx="45">
                  <c:v>45962</c:v>
                </c:pt>
                <c:pt idx="46">
                  <c:v>45992</c:v>
                </c:pt>
                <c:pt idx="47">
                  <c:v>46023</c:v>
                </c:pt>
                <c:pt idx="48">
                  <c:v>46054</c:v>
                </c:pt>
                <c:pt idx="49">
                  <c:v>46082</c:v>
                </c:pt>
                <c:pt idx="50">
                  <c:v>46113</c:v>
                </c:pt>
                <c:pt idx="51">
                  <c:v>46143</c:v>
                </c:pt>
                <c:pt idx="52">
                  <c:v>46174</c:v>
                </c:pt>
                <c:pt idx="53">
                  <c:v>46204</c:v>
                </c:pt>
                <c:pt idx="54">
                  <c:v>46235</c:v>
                </c:pt>
                <c:pt idx="55">
                  <c:v>46266</c:v>
                </c:pt>
                <c:pt idx="56">
                  <c:v>46296</c:v>
                </c:pt>
                <c:pt idx="57">
                  <c:v>46327</c:v>
                </c:pt>
                <c:pt idx="58">
                  <c:v>46357</c:v>
                </c:pt>
                <c:pt idx="59">
                  <c:v>46388</c:v>
                </c:pt>
                <c:pt idx="60">
                  <c:v>46419</c:v>
                </c:pt>
                <c:pt idx="61" formatCode="[$-409]mmmm\ d\,\ yyyy;@">
                  <c:v>46447</c:v>
                </c:pt>
                <c:pt idx="62" formatCode="[$-409]mmmm\ d\,\ yyyy;@">
                  <c:v>46478</c:v>
                </c:pt>
                <c:pt idx="63" formatCode="[$-409]mmmm\ d\,\ yyyy;@">
                  <c:v>46508</c:v>
                </c:pt>
                <c:pt idx="64" formatCode="[$-409]mmmm\ d\,\ yyyy;@">
                  <c:v>46539</c:v>
                </c:pt>
                <c:pt idx="65" formatCode="[$-409]mmmm\ d\,\ yyyy;@">
                  <c:v>46569</c:v>
                </c:pt>
                <c:pt idx="66" formatCode="[$-409]mmmm\ d\,\ yyyy;@">
                  <c:v>46600</c:v>
                </c:pt>
                <c:pt idx="67" formatCode="[$-409]mmmm\ d\,\ yyyy;@">
                  <c:v>46631</c:v>
                </c:pt>
              </c:numCache>
            </c:numRef>
          </c:xVal>
          <c:yVal>
            <c:numRef>
              <c:f>Comparison!$AK$4:$AK$71</c:f>
              <c:numCache>
                <c:formatCode>0.00</c:formatCode>
                <c:ptCount val="68"/>
                <c:pt idx="0">
                  <c:v>19.263000000000002</c:v>
                </c:pt>
                <c:pt idx="1">
                  <c:v>30.724</c:v>
                </c:pt>
                <c:pt idx="2">
                  <c:v>59.877000000000002</c:v>
                </c:pt>
                <c:pt idx="3">
                  <c:v>206.32300000000001</c:v>
                </c:pt>
                <c:pt idx="4">
                  <c:v>285.43099999999998</c:v>
                </c:pt>
                <c:pt idx="5">
                  <c:v>78.290999999999997</c:v>
                </c:pt>
                <c:pt idx="6">
                  <c:v>49.073</c:v>
                </c:pt>
                <c:pt idx="7">
                  <c:v>58.356999999999999</c:v>
                </c:pt>
                <c:pt idx="8">
                  <c:v>37.423999999999999</c:v>
                </c:pt>
                <c:pt idx="9">
                  <c:v>27.777999999999999</c:v>
                </c:pt>
                <c:pt idx="10">
                  <c:v>24.957999999999998</c:v>
                </c:pt>
                <c:pt idx="11">
                  <c:v>22.498999999999999</c:v>
                </c:pt>
                <c:pt idx="12">
                  <c:v>19.128</c:v>
                </c:pt>
                <c:pt idx="13">
                  <c:v>45.856999999999999</c:v>
                </c:pt>
                <c:pt idx="14">
                  <c:v>94.703999999999994</c:v>
                </c:pt>
                <c:pt idx="15">
                  <c:v>223.34899999999999</c:v>
                </c:pt>
                <c:pt idx="16">
                  <c:v>141.102</c:v>
                </c:pt>
                <c:pt idx="17">
                  <c:v>54.308</c:v>
                </c:pt>
                <c:pt idx="18">
                  <c:v>38.353000000000002</c:v>
                </c:pt>
                <c:pt idx="19">
                  <c:v>33.058</c:v>
                </c:pt>
                <c:pt idx="20">
                  <c:v>32.018999999999998</c:v>
                </c:pt>
                <c:pt idx="21">
                  <c:v>28.847000000000001</c:v>
                </c:pt>
                <c:pt idx="22">
                  <c:v>23.658999999999999</c:v>
                </c:pt>
                <c:pt idx="23">
                  <c:v>22.454999999999998</c:v>
                </c:pt>
                <c:pt idx="24">
                  <c:v>20.498000000000001</c:v>
                </c:pt>
                <c:pt idx="25">
                  <c:v>25.297000000000001</c:v>
                </c:pt>
                <c:pt idx="26">
                  <c:v>60.87</c:v>
                </c:pt>
                <c:pt idx="27">
                  <c:v>251.51400000000001</c:v>
                </c:pt>
                <c:pt idx="28">
                  <c:v>280.51</c:v>
                </c:pt>
                <c:pt idx="29">
                  <c:v>112.60599999999999</c:v>
                </c:pt>
                <c:pt idx="30">
                  <c:v>57.924999999999997</c:v>
                </c:pt>
                <c:pt idx="31">
                  <c:v>37.076000000000001</c:v>
                </c:pt>
                <c:pt idx="32">
                  <c:v>49.216000000000001</c:v>
                </c:pt>
                <c:pt idx="33">
                  <c:v>37.872</c:v>
                </c:pt>
                <c:pt idx="34">
                  <c:v>28.085999999999999</c:v>
                </c:pt>
                <c:pt idx="35">
                  <c:v>24.311</c:v>
                </c:pt>
                <c:pt idx="36">
                  <c:v>19.867999999999999</c:v>
                </c:pt>
                <c:pt idx="37">
                  <c:v>28.088999999999999</c:v>
                </c:pt>
                <c:pt idx="38">
                  <c:v>86.47</c:v>
                </c:pt>
                <c:pt idx="39">
                  <c:v>228.21299999999999</c:v>
                </c:pt>
                <c:pt idx="40">
                  <c:v>181.89599999999999</c:v>
                </c:pt>
                <c:pt idx="41">
                  <c:v>69.825000000000003</c:v>
                </c:pt>
                <c:pt idx="42">
                  <c:v>49.356000000000002</c:v>
                </c:pt>
                <c:pt idx="43">
                  <c:v>36.29</c:v>
                </c:pt>
                <c:pt idx="44">
                  <c:v>57.673000000000002</c:v>
                </c:pt>
                <c:pt idx="45">
                  <c:v>41.573</c:v>
                </c:pt>
                <c:pt idx="46">
                  <c:v>29.018999999999998</c:v>
                </c:pt>
                <c:pt idx="47">
                  <c:v>24.611000000000001</c:v>
                </c:pt>
                <c:pt idx="48">
                  <c:v>22.565000000000001</c:v>
                </c:pt>
                <c:pt idx="49">
                  <c:v>52.225000000000001</c:v>
                </c:pt>
                <c:pt idx="50">
                  <c:v>83.930999999999997</c:v>
                </c:pt>
                <c:pt idx="51">
                  <c:v>218.51900000000001</c:v>
                </c:pt>
                <c:pt idx="52">
                  <c:v>164.09299999999999</c:v>
                </c:pt>
                <c:pt idx="53">
                  <c:v>63.265999999999998</c:v>
                </c:pt>
                <c:pt idx="54">
                  <c:v>46.298000000000002</c:v>
                </c:pt>
                <c:pt idx="55">
                  <c:v>39.734999999999999</c:v>
                </c:pt>
                <c:pt idx="56">
                  <c:v>39.985999999999997</c:v>
                </c:pt>
                <c:pt idx="57">
                  <c:v>33.256999999999998</c:v>
                </c:pt>
                <c:pt idx="58">
                  <c:v>24.065999999999999</c:v>
                </c:pt>
                <c:pt idx="59">
                  <c:v>20.077000000000002</c:v>
                </c:pt>
                <c:pt idx="60">
                  <c:v>16.306999999999999</c:v>
                </c:pt>
                <c:pt idx="61">
                  <c:v>17.091000000000001</c:v>
                </c:pt>
                <c:pt idx="62">
                  <c:v>44.947000000000003</c:v>
                </c:pt>
                <c:pt idx="63">
                  <c:v>219.46600000000001</c:v>
                </c:pt>
                <c:pt idx="64">
                  <c:v>467.69299999999998</c:v>
                </c:pt>
                <c:pt idx="65">
                  <c:v>216.52600000000001</c:v>
                </c:pt>
                <c:pt idx="66">
                  <c:v>79.025000000000006</c:v>
                </c:pt>
                <c:pt idx="67">
                  <c:v>43.923999999999999</c:v>
                </c:pt>
              </c:numCache>
            </c:numRef>
          </c:yVal>
          <c:smooth val="1"/>
          <c:extLst>
            <c:ext xmlns:c16="http://schemas.microsoft.com/office/drawing/2014/chart" uri="{C3380CC4-5D6E-409C-BE32-E72D297353CC}">
              <c16:uniqueId val="{00000010-EFB4-4482-B3BD-5DFCB157EDBE}"/>
            </c:ext>
          </c:extLst>
        </c:ser>
        <c:ser>
          <c:idx val="16"/>
          <c:order val="13"/>
          <c:tx>
            <c:strRef>
              <c:f>RunInformation!$G$19</c:f>
              <c:strCache>
                <c:ptCount val="1"/>
                <c:pt idx="0">
                  <c:v>2004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Comparison!$U$4:$U$71</c:f>
              <c:numCache>
                <c:formatCode>[$-409]mmmm\-yy;@</c:formatCode>
                <c:ptCount val="68"/>
                <c:pt idx="0">
                  <c:v>44593</c:v>
                </c:pt>
                <c:pt idx="1">
                  <c:v>44621</c:v>
                </c:pt>
                <c:pt idx="2">
                  <c:v>44652</c:v>
                </c:pt>
                <c:pt idx="3">
                  <c:v>44682</c:v>
                </c:pt>
                <c:pt idx="4">
                  <c:v>44713</c:v>
                </c:pt>
                <c:pt idx="5">
                  <c:v>44743</c:v>
                </c:pt>
                <c:pt idx="6">
                  <c:v>44774</c:v>
                </c:pt>
                <c:pt idx="7">
                  <c:v>44805</c:v>
                </c:pt>
                <c:pt idx="8">
                  <c:v>44835</c:v>
                </c:pt>
                <c:pt idx="9">
                  <c:v>44866</c:v>
                </c:pt>
                <c:pt idx="10">
                  <c:v>44896</c:v>
                </c:pt>
                <c:pt idx="11">
                  <c:v>44927</c:v>
                </c:pt>
                <c:pt idx="12">
                  <c:v>44958</c:v>
                </c:pt>
                <c:pt idx="13">
                  <c:v>44986</c:v>
                </c:pt>
                <c:pt idx="14">
                  <c:v>45017</c:v>
                </c:pt>
                <c:pt idx="15">
                  <c:v>45047</c:v>
                </c:pt>
                <c:pt idx="16">
                  <c:v>45078</c:v>
                </c:pt>
                <c:pt idx="17">
                  <c:v>45108</c:v>
                </c:pt>
                <c:pt idx="18">
                  <c:v>45139</c:v>
                </c:pt>
                <c:pt idx="19">
                  <c:v>45170</c:v>
                </c:pt>
                <c:pt idx="20">
                  <c:v>45200</c:v>
                </c:pt>
                <c:pt idx="21">
                  <c:v>45231</c:v>
                </c:pt>
                <c:pt idx="22">
                  <c:v>45261</c:v>
                </c:pt>
                <c:pt idx="23">
                  <c:v>45292</c:v>
                </c:pt>
                <c:pt idx="24">
                  <c:v>45323</c:v>
                </c:pt>
                <c:pt idx="25">
                  <c:v>45352</c:v>
                </c:pt>
                <c:pt idx="26">
                  <c:v>45383</c:v>
                </c:pt>
                <c:pt idx="27">
                  <c:v>45413</c:v>
                </c:pt>
                <c:pt idx="28">
                  <c:v>45444</c:v>
                </c:pt>
                <c:pt idx="29">
                  <c:v>45474</c:v>
                </c:pt>
                <c:pt idx="30">
                  <c:v>45505</c:v>
                </c:pt>
                <c:pt idx="31">
                  <c:v>45536</c:v>
                </c:pt>
                <c:pt idx="32">
                  <c:v>45566</c:v>
                </c:pt>
                <c:pt idx="33">
                  <c:v>45597</c:v>
                </c:pt>
                <c:pt idx="34">
                  <c:v>45627</c:v>
                </c:pt>
                <c:pt idx="35">
                  <c:v>45658</c:v>
                </c:pt>
                <c:pt idx="36">
                  <c:v>45689</c:v>
                </c:pt>
                <c:pt idx="37">
                  <c:v>45717</c:v>
                </c:pt>
                <c:pt idx="38">
                  <c:v>45748</c:v>
                </c:pt>
                <c:pt idx="39">
                  <c:v>45778</c:v>
                </c:pt>
                <c:pt idx="40">
                  <c:v>45809</c:v>
                </c:pt>
                <c:pt idx="41">
                  <c:v>45839</c:v>
                </c:pt>
                <c:pt idx="42">
                  <c:v>45870</c:v>
                </c:pt>
                <c:pt idx="43">
                  <c:v>45901</c:v>
                </c:pt>
                <c:pt idx="44">
                  <c:v>45931</c:v>
                </c:pt>
                <c:pt idx="45">
                  <c:v>45962</c:v>
                </c:pt>
                <c:pt idx="46">
                  <c:v>45992</c:v>
                </c:pt>
                <c:pt idx="47">
                  <c:v>46023</c:v>
                </c:pt>
                <c:pt idx="48">
                  <c:v>46054</c:v>
                </c:pt>
                <c:pt idx="49">
                  <c:v>46082</c:v>
                </c:pt>
                <c:pt idx="50">
                  <c:v>46113</c:v>
                </c:pt>
                <c:pt idx="51">
                  <c:v>46143</c:v>
                </c:pt>
                <c:pt idx="52">
                  <c:v>46174</c:v>
                </c:pt>
                <c:pt idx="53">
                  <c:v>46204</c:v>
                </c:pt>
                <c:pt idx="54">
                  <c:v>46235</c:v>
                </c:pt>
                <c:pt idx="55">
                  <c:v>46266</c:v>
                </c:pt>
                <c:pt idx="56">
                  <c:v>46296</c:v>
                </c:pt>
                <c:pt idx="57">
                  <c:v>46327</c:v>
                </c:pt>
                <c:pt idx="58">
                  <c:v>46357</c:v>
                </c:pt>
                <c:pt idx="59">
                  <c:v>46388</c:v>
                </c:pt>
                <c:pt idx="60">
                  <c:v>46419</c:v>
                </c:pt>
                <c:pt idx="61" formatCode="[$-409]mmmm\ d\,\ yyyy;@">
                  <c:v>46447</c:v>
                </c:pt>
                <c:pt idx="62" formatCode="[$-409]mmmm\ d\,\ yyyy;@">
                  <c:v>46478</c:v>
                </c:pt>
                <c:pt idx="63" formatCode="[$-409]mmmm\ d\,\ yyyy;@">
                  <c:v>46508</c:v>
                </c:pt>
                <c:pt idx="64" formatCode="[$-409]mmmm\ d\,\ yyyy;@">
                  <c:v>46539</c:v>
                </c:pt>
                <c:pt idx="65" formatCode="[$-409]mmmm\ d\,\ yyyy;@">
                  <c:v>46569</c:v>
                </c:pt>
                <c:pt idx="66" formatCode="[$-409]mmmm\ d\,\ yyyy;@">
                  <c:v>46600</c:v>
                </c:pt>
                <c:pt idx="67" formatCode="[$-409]mmmm\ d\,\ yyyy;@">
                  <c:v>46631</c:v>
                </c:pt>
              </c:numCache>
            </c:numRef>
          </c:xVal>
          <c:yVal>
            <c:numRef>
              <c:f>Comparison!$AL$4:$AL$71</c:f>
              <c:numCache>
                <c:formatCode>0.00</c:formatCode>
                <c:ptCount val="68"/>
                <c:pt idx="0">
                  <c:v>17.635000000000002</c:v>
                </c:pt>
                <c:pt idx="1">
                  <c:v>40.798000000000002</c:v>
                </c:pt>
                <c:pt idx="2">
                  <c:v>96.328999999999994</c:v>
                </c:pt>
                <c:pt idx="3">
                  <c:v>222.25</c:v>
                </c:pt>
                <c:pt idx="4">
                  <c:v>140.91399999999999</c:v>
                </c:pt>
                <c:pt idx="5">
                  <c:v>55.043999999999997</c:v>
                </c:pt>
                <c:pt idx="6">
                  <c:v>37.401000000000003</c:v>
                </c:pt>
                <c:pt idx="7">
                  <c:v>30.762</c:v>
                </c:pt>
                <c:pt idx="8">
                  <c:v>30.748000000000001</c:v>
                </c:pt>
                <c:pt idx="9">
                  <c:v>27.725999999999999</c:v>
                </c:pt>
                <c:pt idx="10">
                  <c:v>22.701000000000001</c:v>
                </c:pt>
                <c:pt idx="11">
                  <c:v>21.579000000000001</c:v>
                </c:pt>
                <c:pt idx="12">
                  <c:v>19.029</c:v>
                </c:pt>
                <c:pt idx="13">
                  <c:v>24.358000000000001</c:v>
                </c:pt>
                <c:pt idx="14">
                  <c:v>57.366</c:v>
                </c:pt>
                <c:pt idx="15">
                  <c:v>238.39699999999999</c:v>
                </c:pt>
                <c:pt idx="16">
                  <c:v>283.34300000000002</c:v>
                </c:pt>
                <c:pt idx="17">
                  <c:v>116.639</c:v>
                </c:pt>
                <c:pt idx="18">
                  <c:v>58.253999999999998</c:v>
                </c:pt>
                <c:pt idx="19">
                  <c:v>35.817</c:v>
                </c:pt>
                <c:pt idx="20">
                  <c:v>49.912999999999997</c:v>
                </c:pt>
                <c:pt idx="21">
                  <c:v>38.268999999999998</c:v>
                </c:pt>
                <c:pt idx="22">
                  <c:v>28.106000000000002</c:v>
                </c:pt>
                <c:pt idx="23">
                  <c:v>24.193999999999999</c:v>
                </c:pt>
                <c:pt idx="24">
                  <c:v>20.408000000000001</c:v>
                </c:pt>
                <c:pt idx="25">
                  <c:v>27.890999999999998</c:v>
                </c:pt>
                <c:pt idx="26">
                  <c:v>86.563000000000002</c:v>
                </c:pt>
                <c:pt idx="27">
                  <c:v>228.69900000000001</c:v>
                </c:pt>
                <c:pt idx="28">
                  <c:v>182.55</c:v>
                </c:pt>
                <c:pt idx="29">
                  <c:v>70.338999999999999</c:v>
                </c:pt>
                <c:pt idx="30">
                  <c:v>49.302</c:v>
                </c:pt>
                <c:pt idx="31">
                  <c:v>36.256</c:v>
                </c:pt>
                <c:pt idx="32">
                  <c:v>57.683999999999997</c:v>
                </c:pt>
                <c:pt idx="33">
                  <c:v>41.499000000000002</c:v>
                </c:pt>
                <c:pt idx="34">
                  <c:v>28.96</c:v>
                </c:pt>
                <c:pt idx="35">
                  <c:v>24.552</c:v>
                </c:pt>
                <c:pt idx="36">
                  <c:v>22.507999999999999</c:v>
                </c:pt>
                <c:pt idx="37">
                  <c:v>52.142000000000003</c:v>
                </c:pt>
                <c:pt idx="38">
                  <c:v>83.878</c:v>
                </c:pt>
                <c:pt idx="39">
                  <c:v>218.50399999999999</c:v>
                </c:pt>
                <c:pt idx="40">
                  <c:v>164.06700000000001</c:v>
                </c:pt>
                <c:pt idx="41">
                  <c:v>63.23</c:v>
                </c:pt>
                <c:pt idx="42">
                  <c:v>46.261000000000003</c:v>
                </c:pt>
                <c:pt idx="43">
                  <c:v>39.695</c:v>
                </c:pt>
                <c:pt idx="44">
                  <c:v>39.951999999999998</c:v>
                </c:pt>
                <c:pt idx="45">
                  <c:v>33.228000000000002</c:v>
                </c:pt>
                <c:pt idx="46">
                  <c:v>24.036999999999999</c:v>
                </c:pt>
                <c:pt idx="47">
                  <c:v>20.05</c:v>
                </c:pt>
                <c:pt idx="48">
                  <c:v>16.306999999999999</c:v>
                </c:pt>
                <c:pt idx="49">
                  <c:v>17.091000000000001</c:v>
                </c:pt>
                <c:pt idx="50">
                  <c:v>44.947000000000003</c:v>
                </c:pt>
                <c:pt idx="51">
                  <c:v>219.46600000000001</c:v>
                </c:pt>
                <c:pt idx="52">
                  <c:v>467.69299999999998</c:v>
                </c:pt>
                <c:pt idx="53">
                  <c:v>216.52600000000001</c:v>
                </c:pt>
                <c:pt idx="54">
                  <c:v>79.025000000000006</c:v>
                </c:pt>
                <c:pt idx="55">
                  <c:v>43.923999999999999</c:v>
                </c:pt>
                <c:pt idx="56">
                  <c:v>39.761000000000003</c:v>
                </c:pt>
                <c:pt idx="57">
                  <c:v>33.918999999999997</c:v>
                </c:pt>
                <c:pt idx="58">
                  <c:v>29.779</c:v>
                </c:pt>
                <c:pt idx="59">
                  <c:v>27.06</c:v>
                </c:pt>
                <c:pt idx="60">
                  <c:v>23.465</c:v>
                </c:pt>
                <c:pt idx="61">
                  <c:v>41.256999999999998</c:v>
                </c:pt>
                <c:pt idx="62">
                  <c:v>60.942</c:v>
                </c:pt>
                <c:pt idx="63">
                  <c:v>293.23</c:v>
                </c:pt>
                <c:pt idx="64">
                  <c:v>254.86199999999999</c:v>
                </c:pt>
                <c:pt idx="65">
                  <c:v>131.67099999999999</c:v>
                </c:pt>
                <c:pt idx="66">
                  <c:v>54.036999999999999</c:v>
                </c:pt>
                <c:pt idx="67">
                  <c:v>35.9</c:v>
                </c:pt>
              </c:numCache>
            </c:numRef>
          </c:yVal>
          <c:smooth val="1"/>
          <c:extLst>
            <c:ext xmlns:c16="http://schemas.microsoft.com/office/drawing/2014/chart" uri="{C3380CC4-5D6E-409C-BE32-E72D297353CC}">
              <c16:uniqueId val="{00000011-EFB4-4482-B3BD-5DFCB157EDBE}"/>
            </c:ext>
          </c:extLst>
        </c:ser>
        <c:ser>
          <c:idx val="17"/>
          <c:order val="14"/>
          <c:tx>
            <c:strRef>
              <c:f>RunInformation!$G$20</c:f>
              <c:strCache>
                <c:ptCount val="1"/>
                <c:pt idx="0">
                  <c:v>2005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Comparison!$U$4:$U$71</c:f>
              <c:numCache>
                <c:formatCode>[$-409]mmmm\-yy;@</c:formatCode>
                <c:ptCount val="68"/>
                <c:pt idx="0">
                  <c:v>44593</c:v>
                </c:pt>
                <c:pt idx="1">
                  <c:v>44621</c:v>
                </c:pt>
                <c:pt idx="2">
                  <c:v>44652</c:v>
                </c:pt>
                <c:pt idx="3">
                  <c:v>44682</c:v>
                </c:pt>
                <c:pt idx="4">
                  <c:v>44713</c:v>
                </c:pt>
                <c:pt idx="5">
                  <c:v>44743</c:v>
                </c:pt>
                <c:pt idx="6">
                  <c:v>44774</c:v>
                </c:pt>
                <c:pt idx="7">
                  <c:v>44805</c:v>
                </c:pt>
                <c:pt idx="8">
                  <c:v>44835</c:v>
                </c:pt>
                <c:pt idx="9">
                  <c:v>44866</c:v>
                </c:pt>
                <c:pt idx="10">
                  <c:v>44896</c:v>
                </c:pt>
                <c:pt idx="11">
                  <c:v>44927</c:v>
                </c:pt>
                <c:pt idx="12">
                  <c:v>44958</c:v>
                </c:pt>
                <c:pt idx="13">
                  <c:v>44986</c:v>
                </c:pt>
                <c:pt idx="14">
                  <c:v>45017</c:v>
                </c:pt>
                <c:pt idx="15">
                  <c:v>45047</c:v>
                </c:pt>
                <c:pt idx="16">
                  <c:v>45078</c:v>
                </c:pt>
                <c:pt idx="17">
                  <c:v>45108</c:v>
                </c:pt>
                <c:pt idx="18">
                  <c:v>45139</c:v>
                </c:pt>
                <c:pt idx="19">
                  <c:v>45170</c:v>
                </c:pt>
                <c:pt idx="20">
                  <c:v>45200</c:v>
                </c:pt>
                <c:pt idx="21">
                  <c:v>45231</c:v>
                </c:pt>
                <c:pt idx="22">
                  <c:v>45261</c:v>
                </c:pt>
                <c:pt idx="23">
                  <c:v>45292</c:v>
                </c:pt>
                <c:pt idx="24">
                  <c:v>45323</c:v>
                </c:pt>
                <c:pt idx="25">
                  <c:v>45352</c:v>
                </c:pt>
                <c:pt idx="26">
                  <c:v>45383</c:v>
                </c:pt>
                <c:pt idx="27">
                  <c:v>45413</c:v>
                </c:pt>
                <c:pt idx="28">
                  <c:v>45444</c:v>
                </c:pt>
                <c:pt idx="29">
                  <c:v>45474</c:v>
                </c:pt>
                <c:pt idx="30">
                  <c:v>45505</c:v>
                </c:pt>
                <c:pt idx="31">
                  <c:v>45536</c:v>
                </c:pt>
                <c:pt idx="32">
                  <c:v>45566</c:v>
                </c:pt>
                <c:pt idx="33">
                  <c:v>45597</c:v>
                </c:pt>
                <c:pt idx="34">
                  <c:v>45627</c:v>
                </c:pt>
                <c:pt idx="35">
                  <c:v>45658</c:v>
                </c:pt>
                <c:pt idx="36">
                  <c:v>45689</c:v>
                </c:pt>
                <c:pt idx="37">
                  <c:v>45717</c:v>
                </c:pt>
                <c:pt idx="38">
                  <c:v>45748</c:v>
                </c:pt>
                <c:pt idx="39">
                  <c:v>45778</c:v>
                </c:pt>
                <c:pt idx="40">
                  <c:v>45809</c:v>
                </c:pt>
                <c:pt idx="41">
                  <c:v>45839</c:v>
                </c:pt>
                <c:pt idx="42">
                  <c:v>45870</c:v>
                </c:pt>
                <c:pt idx="43">
                  <c:v>45901</c:v>
                </c:pt>
                <c:pt idx="44">
                  <c:v>45931</c:v>
                </c:pt>
                <c:pt idx="45">
                  <c:v>45962</c:v>
                </c:pt>
                <c:pt idx="46">
                  <c:v>45992</c:v>
                </c:pt>
                <c:pt idx="47">
                  <c:v>46023</c:v>
                </c:pt>
                <c:pt idx="48">
                  <c:v>46054</c:v>
                </c:pt>
                <c:pt idx="49">
                  <c:v>46082</c:v>
                </c:pt>
                <c:pt idx="50">
                  <c:v>46113</c:v>
                </c:pt>
                <c:pt idx="51">
                  <c:v>46143</c:v>
                </c:pt>
                <c:pt idx="52">
                  <c:v>46174</c:v>
                </c:pt>
                <c:pt idx="53">
                  <c:v>46204</c:v>
                </c:pt>
                <c:pt idx="54">
                  <c:v>46235</c:v>
                </c:pt>
                <c:pt idx="55">
                  <c:v>46266</c:v>
                </c:pt>
                <c:pt idx="56">
                  <c:v>46296</c:v>
                </c:pt>
                <c:pt idx="57">
                  <c:v>46327</c:v>
                </c:pt>
                <c:pt idx="58">
                  <c:v>46357</c:v>
                </c:pt>
                <c:pt idx="59">
                  <c:v>46388</c:v>
                </c:pt>
                <c:pt idx="60">
                  <c:v>46419</c:v>
                </c:pt>
                <c:pt idx="61" formatCode="[$-409]mmmm\ d\,\ yyyy;@">
                  <c:v>46447</c:v>
                </c:pt>
                <c:pt idx="62" formatCode="[$-409]mmmm\ d\,\ yyyy;@">
                  <c:v>46478</c:v>
                </c:pt>
                <c:pt idx="63" formatCode="[$-409]mmmm\ d\,\ yyyy;@">
                  <c:v>46508</c:v>
                </c:pt>
                <c:pt idx="64" formatCode="[$-409]mmmm\ d\,\ yyyy;@">
                  <c:v>46539</c:v>
                </c:pt>
                <c:pt idx="65" formatCode="[$-409]mmmm\ d\,\ yyyy;@">
                  <c:v>46569</c:v>
                </c:pt>
                <c:pt idx="66" formatCode="[$-409]mmmm\ d\,\ yyyy;@">
                  <c:v>46600</c:v>
                </c:pt>
                <c:pt idx="67" formatCode="[$-409]mmmm\ d\,\ yyyy;@">
                  <c:v>46631</c:v>
                </c:pt>
              </c:numCache>
            </c:numRef>
          </c:xVal>
          <c:yVal>
            <c:numRef>
              <c:f>Comparison!$AM$4:$AM$71</c:f>
              <c:numCache>
                <c:formatCode>0.00</c:formatCode>
                <c:ptCount val="68"/>
                <c:pt idx="0">
                  <c:v>18.047000000000001</c:v>
                </c:pt>
                <c:pt idx="1">
                  <c:v>22.312000000000001</c:v>
                </c:pt>
                <c:pt idx="2">
                  <c:v>51.396999999999998</c:v>
                </c:pt>
                <c:pt idx="3">
                  <c:v>212.32400000000001</c:v>
                </c:pt>
                <c:pt idx="4">
                  <c:v>212.64099999999999</c:v>
                </c:pt>
                <c:pt idx="5">
                  <c:v>84.218999999999994</c:v>
                </c:pt>
                <c:pt idx="6">
                  <c:v>48.976999999999997</c:v>
                </c:pt>
                <c:pt idx="7">
                  <c:v>31.489000000000001</c:v>
                </c:pt>
                <c:pt idx="8">
                  <c:v>44.753</c:v>
                </c:pt>
                <c:pt idx="9">
                  <c:v>34.856000000000002</c:v>
                </c:pt>
                <c:pt idx="10">
                  <c:v>25.585999999999999</c:v>
                </c:pt>
                <c:pt idx="11">
                  <c:v>22.093</c:v>
                </c:pt>
                <c:pt idx="12">
                  <c:v>18.059999999999999</c:v>
                </c:pt>
                <c:pt idx="13">
                  <c:v>26.093</c:v>
                </c:pt>
                <c:pt idx="14">
                  <c:v>80.930000000000007</c:v>
                </c:pt>
                <c:pt idx="15">
                  <c:v>221.13499999999999</c:v>
                </c:pt>
                <c:pt idx="16">
                  <c:v>179.42</c:v>
                </c:pt>
                <c:pt idx="17">
                  <c:v>68.665999999999997</c:v>
                </c:pt>
                <c:pt idx="18">
                  <c:v>48.447000000000003</c:v>
                </c:pt>
                <c:pt idx="19">
                  <c:v>35.555</c:v>
                </c:pt>
                <c:pt idx="20">
                  <c:v>56.841999999999999</c:v>
                </c:pt>
                <c:pt idx="21">
                  <c:v>40.938000000000002</c:v>
                </c:pt>
                <c:pt idx="22">
                  <c:v>28.483000000000001</c:v>
                </c:pt>
                <c:pt idx="23">
                  <c:v>24.123999999999999</c:v>
                </c:pt>
                <c:pt idx="24">
                  <c:v>22.914999999999999</c:v>
                </c:pt>
                <c:pt idx="25">
                  <c:v>52.234999999999999</c:v>
                </c:pt>
                <c:pt idx="26">
                  <c:v>87.525000000000006</c:v>
                </c:pt>
                <c:pt idx="27">
                  <c:v>219.33</c:v>
                </c:pt>
                <c:pt idx="28">
                  <c:v>161.69200000000001</c:v>
                </c:pt>
                <c:pt idx="29">
                  <c:v>62.48</c:v>
                </c:pt>
                <c:pt idx="30">
                  <c:v>45.61</c:v>
                </c:pt>
                <c:pt idx="31">
                  <c:v>39.737000000000002</c:v>
                </c:pt>
                <c:pt idx="32">
                  <c:v>39.606999999999999</c:v>
                </c:pt>
                <c:pt idx="33">
                  <c:v>32.307000000000002</c:v>
                </c:pt>
                <c:pt idx="34">
                  <c:v>23.664000000000001</c:v>
                </c:pt>
                <c:pt idx="35">
                  <c:v>19.856000000000002</c:v>
                </c:pt>
                <c:pt idx="36">
                  <c:v>16.161000000000001</c:v>
                </c:pt>
                <c:pt idx="37">
                  <c:v>17.285</c:v>
                </c:pt>
                <c:pt idx="38">
                  <c:v>46.331000000000003</c:v>
                </c:pt>
                <c:pt idx="39">
                  <c:v>230.739</c:v>
                </c:pt>
                <c:pt idx="40">
                  <c:v>468.387</c:v>
                </c:pt>
                <c:pt idx="41">
                  <c:v>207.029</c:v>
                </c:pt>
                <c:pt idx="42">
                  <c:v>77.177000000000007</c:v>
                </c:pt>
                <c:pt idx="43">
                  <c:v>43.548999999999999</c:v>
                </c:pt>
                <c:pt idx="44">
                  <c:v>39.591999999999999</c:v>
                </c:pt>
                <c:pt idx="45">
                  <c:v>33.720999999999997</c:v>
                </c:pt>
                <c:pt idx="46">
                  <c:v>29.678000000000001</c:v>
                </c:pt>
                <c:pt idx="47">
                  <c:v>27.055</c:v>
                </c:pt>
                <c:pt idx="48">
                  <c:v>23.465</c:v>
                </c:pt>
                <c:pt idx="49">
                  <c:v>41.256999999999998</c:v>
                </c:pt>
                <c:pt idx="50">
                  <c:v>60.942</c:v>
                </c:pt>
                <c:pt idx="51">
                  <c:v>293.23</c:v>
                </c:pt>
                <c:pt idx="52">
                  <c:v>254.86199999999999</c:v>
                </c:pt>
                <c:pt idx="53">
                  <c:v>131.67099999999999</c:v>
                </c:pt>
                <c:pt idx="54">
                  <c:v>54.036999999999999</c:v>
                </c:pt>
                <c:pt idx="55">
                  <c:v>35.9</c:v>
                </c:pt>
                <c:pt idx="56">
                  <c:v>37.610999999999997</c:v>
                </c:pt>
                <c:pt idx="57">
                  <c:v>33.351999999999997</c:v>
                </c:pt>
                <c:pt idx="58">
                  <c:v>27.317</c:v>
                </c:pt>
                <c:pt idx="59">
                  <c:v>24.324000000000002</c:v>
                </c:pt>
                <c:pt idx="60">
                  <c:v>20.094000000000001</c:v>
                </c:pt>
                <c:pt idx="61">
                  <c:v>23.454999999999998</c:v>
                </c:pt>
                <c:pt idx="62">
                  <c:v>52.470999999999997</c:v>
                </c:pt>
                <c:pt idx="63">
                  <c:v>113.004</c:v>
                </c:pt>
                <c:pt idx="64">
                  <c:v>260.26400000000001</c:v>
                </c:pt>
                <c:pt idx="65">
                  <c:v>70.349999999999994</c:v>
                </c:pt>
                <c:pt idx="66">
                  <c:v>49.518999999999998</c:v>
                </c:pt>
                <c:pt idx="67">
                  <c:v>28.638000000000002</c:v>
                </c:pt>
              </c:numCache>
            </c:numRef>
          </c:yVal>
          <c:smooth val="1"/>
          <c:extLst>
            <c:ext xmlns:c16="http://schemas.microsoft.com/office/drawing/2014/chart" uri="{C3380CC4-5D6E-409C-BE32-E72D297353CC}">
              <c16:uniqueId val="{00000012-EFB4-4482-B3BD-5DFCB157EDBE}"/>
            </c:ext>
          </c:extLst>
        </c:ser>
        <c:ser>
          <c:idx val="18"/>
          <c:order val="15"/>
          <c:tx>
            <c:strRef>
              <c:f>RunInformation!$G$21</c:f>
              <c:strCache>
                <c:ptCount val="1"/>
                <c:pt idx="0">
                  <c:v>2006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Comparison!$U$4:$U$71</c:f>
              <c:numCache>
                <c:formatCode>[$-409]mmmm\-yy;@</c:formatCode>
                <c:ptCount val="68"/>
                <c:pt idx="0">
                  <c:v>44593</c:v>
                </c:pt>
                <c:pt idx="1">
                  <c:v>44621</c:v>
                </c:pt>
                <c:pt idx="2">
                  <c:v>44652</c:v>
                </c:pt>
                <c:pt idx="3">
                  <c:v>44682</c:v>
                </c:pt>
                <c:pt idx="4">
                  <c:v>44713</c:v>
                </c:pt>
                <c:pt idx="5">
                  <c:v>44743</c:v>
                </c:pt>
                <c:pt idx="6">
                  <c:v>44774</c:v>
                </c:pt>
                <c:pt idx="7">
                  <c:v>44805</c:v>
                </c:pt>
                <c:pt idx="8">
                  <c:v>44835</c:v>
                </c:pt>
                <c:pt idx="9">
                  <c:v>44866</c:v>
                </c:pt>
                <c:pt idx="10">
                  <c:v>44896</c:v>
                </c:pt>
                <c:pt idx="11">
                  <c:v>44927</c:v>
                </c:pt>
                <c:pt idx="12">
                  <c:v>44958</c:v>
                </c:pt>
                <c:pt idx="13">
                  <c:v>44986</c:v>
                </c:pt>
                <c:pt idx="14">
                  <c:v>45017</c:v>
                </c:pt>
                <c:pt idx="15">
                  <c:v>45047</c:v>
                </c:pt>
                <c:pt idx="16">
                  <c:v>45078</c:v>
                </c:pt>
                <c:pt idx="17">
                  <c:v>45108</c:v>
                </c:pt>
                <c:pt idx="18">
                  <c:v>45139</c:v>
                </c:pt>
                <c:pt idx="19">
                  <c:v>45170</c:v>
                </c:pt>
                <c:pt idx="20">
                  <c:v>45200</c:v>
                </c:pt>
                <c:pt idx="21">
                  <c:v>45231</c:v>
                </c:pt>
                <c:pt idx="22">
                  <c:v>45261</c:v>
                </c:pt>
                <c:pt idx="23">
                  <c:v>45292</c:v>
                </c:pt>
                <c:pt idx="24">
                  <c:v>45323</c:v>
                </c:pt>
                <c:pt idx="25">
                  <c:v>45352</c:v>
                </c:pt>
                <c:pt idx="26">
                  <c:v>45383</c:v>
                </c:pt>
                <c:pt idx="27">
                  <c:v>45413</c:v>
                </c:pt>
                <c:pt idx="28">
                  <c:v>45444</c:v>
                </c:pt>
                <c:pt idx="29">
                  <c:v>45474</c:v>
                </c:pt>
                <c:pt idx="30">
                  <c:v>45505</c:v>
                </c:pt>
                <c:pt idx="31">
                  <c:v>45536</c:v>
                </c:pt>
                <c:pt idx="32">
                  <c:v>45566</c:v>
                </c:pt>
                <c:pt idx="33">
                  <c:v>45597</c:v>
                </c:pt>
                <c:pt idx="34">
                  <c:v>45627</c:v>
                </c:pt>
                <c:pt idx="35">
                  <c:v>45658</c:v>
                </c:pt>
                <c:pt idx="36">
                  <c:v>45689</c:v>
                </c:pt>
                <c:pt idx="37">
                  <c:v>45717</c:v>
                </c:pt>
                <c:pt idx="38">
                  <c:v>45748</c:v>
                </c:pt>
                <c:pt idx="39">
                  <c:v>45778</c:v>
                </c:pt>
                <c:pt idx="40">
                  <c:v>45809</c:v>
                </c:pt>
                <c:pt idx="41">
                  <c:v>45839</c:v>
                </c:pt>
                <c:pt idx="42">
                  <c:v>45870</c:v>
                </c:pt>
                <c:pt idx="43">
                  <c:v>45901</c:v>
                </c:pt>
                <c:pt idx="44">
                  <c:v>45931</c:v>
                </c:pt>
                <c:pt idx="45">
                  <c:v>45962</c:v>
                </c:pt>
                <c:pt idx="46">
                  <c:v>45992</c:v>
                </c:pt>
                <c:pt idx="47">
                  <c:v>46023</c:v>
                </c:pt>
                <c:pt idx="48">
                  <c:v>46054</c:v>
                </c:pt>
                <c:pt idx="49">
                  <c:v>46082</c:v>
                </c:pt>
                <c:pt idx="50">
                  <c:v>46113</c:v>
                </c:pt>
                <c:pt idx="51">
                  <c:v>46143</c:v>
                </c:pt>
                <c:pt idx="52">
                  <c:v>46174</c:v>
                </c:pt>
                <c:pt idx="53">
                  <c:v>46204</c:v>
                </c:pt>
                <c:pt idx="54">
                  <c:v>46235</c:v>
                </c:pt>
                <c:pt idx="55">
                  <c:v>46266</c:v>
                </c:pt>
                <c:pt idx="56">
                  <c:v>46296</c:v>
                </c:pt>
                <c:pt idx="57">
                  <c:v>46327</c:v>
                </c:pt>
                <c:pt idx="58">
                  <c:v>46357</c:v>
                </c:pt>
                <c:pt idx="59">
                  <c:v>46388</c:v>
                </c:pt>
                <c:pt idx="60">
                  <c:v>46419</c:v>
                </c:pt>
                <c:pt idx="61" formatCode="[$-409]mmmm\ d\,\ yyyy;@">
                  <c:v>46447</c:v>
                </c:pt>
                <c:pt idx="62" formatCode="[$-409]mmmm\ d\,\ yyyy;@">
                  <c:v>46478</c:v>
                </c:pt>
                <c:pt idx="63" formatCode="[$-409]mmmm\ d\,\ yyyy;@">
                  <c:v>46508</c:v>
                </c:pt>
                <c:pt idx="64" formatCode="[$-409]mmmm\ d\,\ yyyy;@">
                  <c:v>46539</c:v>
                </c:pt>
                <c:pt idx="65" formatCode="[$-409]mmmm\ d\,\ yyyy;@">
                  <c:v>46569</c:v>
                </c:pt>
                <c:pt idx="66" formatCode="[$-409]mmmm\ d\,\ yyyy;@">
                  <c:v>46600</c:v>
                </c:pt>
                <c:pt idx="67" formatCode="[$-409]mmmm\ d\,\ yyyy;@">
                  <c:v>46631</c:v>
                </c:pt>
              </c:numCache>
            </c:numRef>
          </c:xVal>
          <c:yVal>
            <c:numRef>
              <c:f>Comparison!$AN$4:$AN$71</c:f>
              <c:numCache>
                <c:formatCode>0.00</c:formatCode>
                <c:ptCount val="68"/>
                <c:pt idx="0">
                  <c:v>17.274000000000001</c:v>
                </c:pt>
                <c:pt idx="1">
                  <c:v>22.673999999999999</c:v>
                </c:pt>
                <c:pt idx="2">
                  <c:v>65.016000000000005</c:v>
                </c:pt>
                <c:pt idx="3">
                  <c:v>183.678</c:v>
                </c:pt>
                <c:pt idx="4">
                  <c:v>155.69399999999999</c:v>
                </c:pt>
                <c:pt idx="5">
                  <c:v>63.18</c:v>
                </c:pt>
                <c:pt idx="6">
                  <c:v>44.725000000000001</c:v>
                </c:pt>
                <c:pt idx="7">
                  <c:v>31.704000000000001</c:v>
                </c:pt>
                <c:pt idx="8">
                  <c:v>52.935000000000002</c:v>
                </c:pt>
                <c:pt idx="9">
                  <c:v>38.142000000000003</c:v>
                </c:pt>
                <c:pt idx="10">
                  <c:v>26.372</c:v>
                </c:pt>
                <c:pt idx="11">
                  <c:v>22.37</c:v>
                </c:pt>
                <c:pt idx="12">
                  <c:v>20.670999999999999</c:v>
                </c:pt>
                <c:pt idx="13">
                  <c:v>48.720999999999997</c:v>
                </c:pt>
                <c:pt idx="14">
                  <c:v>79.960999999999999</c:v>
                </c:pt>
                <c:pt idx="15">
                  <c:v>213.714</c:v>
                </c:pt>
                <c:pt idx="16">
                  <c:v>162.05099999999999</c:v>
                </c:pt>
                <c:pt idx="17">
                  <c:v>62.344999999999999</c:v>
                </c:pt>
                <c:pt idx="18">
                  <c:v>45.466000000000001</c:v>
                </c:pt>
                <c:pt idx="19">
                  <c:v>38.97</c:v>
                </c:pt>
                <c:pt idx="20">
                  <c:v>39.322000000000003</c:v>
                </c:pt>
                <c:pt idx="21">
                  <c:v>32.683</c:v>
                </c:pt>
                <c:pt idx="22">
                  <c:v>23.533000000000001</c:v>
                </c:pt>
                <c:pt idx="23">
                  <c:v>19.59</c:v>
                </c:pt>
                <c:pt idx="24">
                  <c:v>16.469000000000001</c:v>
                </c:pt>
                <c:pt idx="25">
                  <c:v>16.98</c:v>
                </c:pt>
                <c:pt idx="26">
                  <c:v>45.673999999999999</c:v>
                </c:pt>
                <c:pt idx="27">
                  <c:v>230.07400000000001</c:v>
                </c:pt>
                <c:pt idx="28">
                  <c:v>468.82799999999997</c:v>
                </c:pt>
                <c:pt idx="29">
                  <c:v>207.47900000000001</c:v>
                </c:pt>
                <c:pt idx="30">
                  <c:v>77.066000000000003</c:v>
                </c:pt>
                <c:pt idx="31">
                  <c:v>43.51</c:v>
                </c:pt>
                <c:pt idx="32">
                  <c:v>39.576000000000001</c:v>
                </c:pt>
                <c:pt idx="33">
                  <c:v>33.619</c:v>
                </c:pt>
                <c:pt idx="34">
                  <c:v>29.603000000000002</c:v>
                </c:pt>
                <c:pt idx="35">
                  <c:v>26.984999999999999</c:v>
                </c:pt>
                <c:pt idx="36">
                  <c:v>23.405000000000001</c:v>
                </c:pt>
                <c:pt idx="37">
                  <c:v>41.17</c:v>
                </c:pt>
                <c:pt idx="38">
                  <c:v>60.84</c:v>
                </c:pt>
                <c:pt idx="39">
                  <c:v>293.10399999999998</c:v>
                </c:pt>
                <c:pt idx="40">
                  <c:v>254.81700000000001</c:v>
                </c:pt>
                <c:pt idx="41">
                  <c:v>131.631</c:v>
                </c:pt>
                <c:pt idx="42">
                  <c:v>54.002000000000002</c:v>
                </c:pt>
                <c:pt idx="43">
                  <c:v>35.869</c:v>
                </c:pt>
                <c:pt idx="44">
                  <c:v>37.581000000000003</c:v>
                </c:pt>
                <c:pt idx="45">
                  <c:v>33.323999999999998</c:v>
                </c:pt>
                <c:pt idx="46">
                  <c:v>27.291</c:v>
                </c:pt>
                <c:pt idx="47">
                  <c:v>24.298999999999999</c:v>
                </c:pt>
                <c:pt idx="48">
                  <c:v>20.094000000000001</c:v>
                </c:pt>
                <c:pt idx="49">
                  <c:v>23.454999999999998</c:v>
                </c:pt>
                <c:pt idx="50">
                  <c:v>52.470999999999997</c:v>
                </c:pt>
                <c:pt idx="51">
                  <c:v>113.004</c:v>
                </c:pt>
                <c:pt idx="52">
                  <c:v>260.26400000000001</c:v>
                </c:pt>
                <c:pt idx="53">
                  <c:v>70.349999999999994</c:v>
                </c:pt>
                <c:pt idx="54">
                  <c:v>49.518999999999998</c:v>
                </c:pt>
                <c:pt idx="55">
                  <c:v>28.638000000000002</c:v>
                </c:pt>
                <c:pt idx="56">
                  <c:v>29.413</c:v>
                </c:pt>
                <c:pt idx="57">
                  <c:v>29.652999999999999</c:v>
                </c:pt>
                <c:pt idx="58">
                  <c:v>24.805</c:v>
                </c:pt>
                <c:pt idx="59">
                  <c:v>22.757000000000001</c:v>
                </c:pt>
                <c:pt idx="60">
                  <c:v>18.981000000000002</c:v>
                </c:pt>
                <c:pt idx="61">
                  <c:v>30.454999999999998</c:v>
                </c:pt>
                <c:pt idx="62">
                  <c:v>62.9</c:v>
                </c:pt>
                <c:pt idx="63">
                  <c:v>137.90600000000001</c:v>
                </c:pt>
                <c:pt idx="64">
                  <c:v>412.59399999999999</c:v>
                </c:pt>
                <c:pt idx="65">
                  <c:v>228.422</c:v>
                </c:pt>
                <c:pt idx="66">
                  <c:v>70.494</c:v>
                </c:pt>
                <c:pt idx="67">
                  <c:v>39.814</c:v>
                </c:pt>
              </c:numCache>
            </c:numRef>
          </c:yVal>
          <c:smooth val="1"/>
          <c:extLst>
            <c:ext xmlns:c16="http://schemas.microsoft.com/office/drawing/2014/chart" uri="{C3380CC4-5D6E-409C-BE32-E72D297353CC}">
              <c16:uniqueId val="{00000013-EFB4-4482-B3BD-5DFCB157EDBE}"/>
            </c:ext>
          </c:extLst>
        </c:ser>
        <c:ser>
          <c:idx val="19"/>
          <c:order val="16"/>
          <c:tx>
            <c:strRef>
              <c:f>RunInformation!$G$22</c:f>
              <c:strCache>
                <c:ptCount val="1"/>
                <c:pt idx="0">
                  <c:v>2007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Comparison!$U$4:$U$71</c:f>
              <c:numCache>
                <c:formatCode>[$-409]mmmm\-yy;@</c:formatCode>
                <c:ptCount val="68"/>
                <c:pt idx="0">
                  <c:v>44593</c:v>
                </c:pt>
                <c:pt idx="1">
                  <c:v>44621</c:v>
                </c:pt>
                <c:pt idx="2">
                  <c:v>44652</c:v>
                </c:pt>
                <c:pt idx="3">
                  <c:v>44682</c:v>
                </c:pt>
                <c:pt idx="4">
                  <c:v>44713</c:v>
                </c:pt>
                <c:pt idx="5">
                  <c:v>44743</c:v>
                </c:pt>
                <c:pt idx="6">
                  <c:v>44774</c:v>
                </c:pt>
                <c:pt idx="7">
                  <c:v>44805</c:v>
                </c:pt>
                <c:pt idx="8">
                  <c:v>44835</c:v>
                </c:pt>
                <c:pt idx="9">
                  <c:v>44866</c:v>
                </c:pt>
                <c:pt idx="10">
                  <c:v>44896</c:v>
                </c:pt>
                <c:pt idx="11">
                  <c:v>44927</c:v>
                </c:pt>
                <c:pt idx="12">
                  <c:v>44958</c:v>
                </c:pt>
                <c:pt idx="13">
                  <c:v>44986</c:v>
                </c:pt>
                <c:pt idx="14">
                  <c:v>45017</c:v>
                </c:pt>
                <c:pt idx="15">
                  <c:v>45047</c:v>
                </c:pt>
                <c:pt idx="16">
                  <c:v>45078</c:v>
                </c:pt>
                <c:pt idx="17">
                  <c:v>45108</c:v>
                </c:pt>
                <c:pt idx="18">
                  <c:v>45139</c:v>
                </c:pt>
                <c:pt idx="19">
                  <c:v>45170</c:v>
                </c:pt>
                <c:pt idx="20">
                  <c:v>45200</c:v>
                </c:pt>
                <c:pt idx="21">
                  <c:v>45231</c:v>
                </c:pt>
                <c:pt idx="22">
                  <c:v>45261</c:v>
                </c:pt>
                <c:pt idx="23">
                  <c:v>45292</c:v>
                </c:pt>
                <c:pt idx="24">
                  <c:v>45323</c:v>
                </c:pt>
                <c:pt idx="25">
                  <c:v>45352</c:v>
                </c:pt>
                <c:pt idx="26">
                  <c:v>45383</c:v>
                </c:pt>
                <c:pt idx="27">
                  <c:v>45413</c:v>
                </c:pt>
                <c:pt idx="28">
                  <c:v>45444</c:v>
                </c:pt>
                <c:pt idx="29">
                  <c:v>45474</c:v>
                </c:pt>
                <c:pt idx="30">
                  <c:v>45505</c:v>
                </c:pt>
                <c:pt idx="31">
                  <c:v>45536</c:v>
                </c:pt>
                <c:pt idx="32">
                  <c:v>45566</c:v>
                </c:pt>
                <c:pt idx="33">
                  <c:v>45597</c:v>
                </c:pt>
                <c:pt idx="34">
                  <c:v>45627</c:v>
                </c:pt>
                <c:pt idx="35">
                  <c:v>45658</c:v>
                </c:pt>
                <c:pt idx="36">
                  <c:v>45689</c:v>
                </c:pt>
                <c:pt idx="37">
                  <c:v>45717</c:v>
                </c:pt>
                <c:pt idx="38">
                  <c:v>45748</c:v>
                </c:pt>
                <c:pt idx="39">
                  <c:v>45778</c:v>
                </c:pt>
                <c:pt idx="40">
                  <c:v>45809</c:v>
                </c:pt>
                <c:pt idx="41">
                  <c:v>45839</c:v>
                </c:pt>
                <c:pt idx="42">
                  <c:v>45870</c:v>
                </c:pt>
                <c:pt idx="43">
                  <c:v>45901</c:v>
                </c:pt>
                <c:pt idx="44">
                  <c:v>45931</c:v>
                </c:pt>
                <c:pt idx="45">
                  <c:v>45962</c:v>
                </c:pt>
                <c:pt idx="46">
                  <c:v>45992</c:v>
                </c:pt>
                <c:pt idx="47">
                  <c:v>46023</c:v>
                </c:pt>
                <c:pt idx="48">
                  <c:v>46054</c:v>
                </c:pt>
                <c:pt idx="49">
                  <c:v>46082</c:v>
                </c:pt>
                <c:pt idx="50">
                  <c:v>46113</c:v>
                </c:pt>
                <c:pt idx="51">
                  <c:v>46143</c:v>
                </c:pt>
                <c:pt idx="52">
                  <c:v>46174</c:v>
                </c:pt>
                <c:pt idx="53">
                  <c:v>46204</c:v>
                </c:pt>
                <c:pt idx="54">
                  <c:v>46235</c:v>
                </c:pt>
                <c:pt idx="55">
                  <c:v>46266</c:v>
                </c:pt>
                <c:pt idx="56">
                  <c:v>46296</c:v>
                </c:pt>
                <c:pt idx="57">
                  <c:v>46327</c:v>
                </c:pt>
                <c:pt idx="58">
                  <c:v>46357</c:v>
                </c:pt>
                <c:pt idx="59">
                  <c:v>46388</c:v>
                </c:pt>
                <c:pt idx="60">
                  <c:v>46419</c:v>
                </c:pt>
                <c:pt idx="61" formatCode="[$-409]mmmm\ d\,\ yyyy;@">
                  <c:v>46447</c:v>
                </c:pt>
                <c:pt idx="62" formatCode="[$-409]mmmm\ d\,\ yyyy;@">
                  <c:v>46478</c:v>
                </c:pt>
                <c:pt idx="63" formatCode="[$-409]mmmm\ d\,\ yyyy;@">
                  <c:v>46508</c:v>
                </c:pt>
                <c:pt idx="64" formatCode="[$-409]mmmm\ d\,\ yyyy;@">
                  <c:v>46539</c:v>
                </c:pt>
                <c:pt idx="65" formatCode="[$-409]mmmm\ d\,\ yyyy;@">
                  <c:v>46569</c:v>
                </c:pt>
                <c:pt idx="66" formatCode="[$-409]mmmm\ d\,\ yyyy;@">
                  <c:v>46600</c:v>
                </c:pt>
                <c:pt idx="67" formatCode="[$-409]mmmm\ d\,\ yyyy;@">
                  <c:v>46631</c:v>
                </c:pt>
              </c:numCache>
            </c:numRef>
          </c:xVal>
          <c:yVal>
            <c:numRef>
              <c:f>Comparison!$AO$4:$AO$71</c:f>
              <c:numCache>
                <c:formatCode>0.00</c:formatCode>
                <c:ptCount val="68"/>
                <c:pt idx="0">
                  <c:v>19.53</c:v>
                </c:pt>
                <c:pt idx="1">
                  <c:v>40.393000000000001</c:v>
                </c:pt>
                <c:pt idx="2">
                  <c:v>63.244999999999997</c:v>
                </c:pt>
                <c:pt idx="3">
                  <c:v>209.22399999999999</c:v>
                </c:pt>
                <c:pt idx="4">
                  <c:v>179.494</c:v>
                </c:pt>
                <c:pt idx="5">
                  <c:v>70.444000000000003</c:v>
                </c:pt>
                <c:pt idx="6">
                  <c:v>46.64</c:v>
                </c:pt>
                <c:pt idx="7">
                  <c:v>38.634999999999998</c:v>
                </c:pt>
                <c:pt idx="8">
                  <c:v>39.728000000000002</c:v>
                </c:pt>
                <c:pt idx="9">
                  <c:v>33.097000000000001</c:v>
                </c:pt>
                <c:pt idx="10">
                  <c:v>24.023</c:v>
                </c:pt>
                <c:pt idx="11">
                  <c:v>20.067</c:v>
                </c:pt>
                <c:pt idx="12">
                  <c:v>16.318999999999999</c:v>
                </c:pt>
                <c:pt idx="13">
                  <c:v>17.082000000000001</c:v>
                </c:pt>
                <c:pt idx="14">
                  <c:v>44.606000000000002</c:v>
                </c:pt>
                <c:pt idx="15">
                  <c:v>220.72200000000001</c:v>
                </c:pt>
                <c:pt idx="16">
                  <c:v>468.255</c:v>
                </c:pt>
                <c:pt idx="17">
                  <c:v>216.548</c:v>
                </c:pt>
                <c:pt idx="18">
                  <c:v>79.066000000000003</c:v>
                </c:pt>
                <c:pt idx="19">
                  <c:v>43.976999999999997</c:v>
                </c:pt>
                <c:pt idx="20">
                  <c:v>39.807000000000002</c:v>
                </c:pt>
                <c:pt idx="21">
                  <c:v>33.954999999999998</c:v>
                </c:pt>
                <c:pt idx="22">
                  <c:v>29.81</c:v>
                </c:pt>
                <c:pt idx="23">
                  <c:v>27.085999999999999</c:v>
                </c:pt>
                <c:pt idx="24">
                  <c:v>24.332999999999998</c:v>
                </c:pt>
                <c:pt idx="25">
                  <c:v>41.232999999999997</c:v>
                </c:pt>
                <c:pt idx="26">
                  <c:v>60.639000000000003</c:v>
                </c:pt>
                <c:pt idx="27">
                  <c:v>294.654</c:v>
                </c:pt>
                <c:pt idx="28">
                  <c:v>256.38</c:v>
                </c:pt>
                <c:pt idx="29">
                  <c:v>132.268</c:v>
                </c:pt>
                <c:pt idx="30">
                  <c:v>54.08</c:v>
                </c:pt>
                <c:pt idx="31">
                  <c:v>35.966999999999999</c:v>
                </c:pt>
                <c:pt idx="32">
                  <c:v>37.688000000000002</c:v>
                </c:pt>
                <c:pt idx="33">
                  <c:v>33.371000000000002</c:v>
                </c:pt>
                <c:pt idx="34">
                  <c:v>27.332999999999998</c:v>
                </c:pt>
                <c:pt idx="35">
                  <c:v>24.337</c:v>
                </c:pt>
                <c:pt idx="36">
                  <c:v>20.125</c:v>
                </c:pt>
                <c:pt idx="37">
                  <c:v>23.483000000000001</c:v>
                </c:pt>
                <c:pt idx="38">
                  <c:v>52.514000000000003</c:v>
                </c:pt>
                <c:pt idx="39">
                  <c:v>113.056</c:v>
                </c:pt>
                <c:pt idx="40">
                  <c:v>260.30399999999997</c:v>
                </c:pt>
                <c:pt idx="41">
                  <c:v>70.366</c:v>
                </c:pt>
                <c:pt idx="42">
                  <c:v>49.531999999999996</c:v>
                </c:pt>
                <c:pt idx="43">
                  <c:v>28.649000000000001</c:v>
                </c:pt>
                <c:pt idx="44">
                  <c:v>29.422000000000001</c:v>
                </c:pt>
                <c:pt idx="45">
                  <c:v>29.663</c:v>
                </c:pt>
                <c:pt idx="46">
                  <c:v>24.812000000000001</c:v>
                </c:pt>
                <c:pt idx="47">
                  <c:v>22.763999999999999</c:v>
                </c:pt>
                <c:pt idx="48">
                  <c:v>18.981000000000002</c:v>
                </c:pt>
                <c:pt idx="49">
                  <c:v>30.454999999999998</c:v>
                </c:pt>
                <c:pt idx="50">
                  <c:v>62.9</c:v>
                </c:pt>
                <c:pt idx="51">
                  <c:v>137.90600000000001</c:v>
                </c:pt>
                <c:pt idx="52">
                  <c:v>412.59399999999999</c:v>
                </c:pt>
                <c:pt idx="53">
                  <c:v>228.422</c:v>
                </c:pt>
                <c:pt idx="54">
                  <c:v>70.494</c:v>
                </c:pt>
                <c:pt idx="55">
                  <c:v>39.814</c:v>
                </c:pt>
                <c:pt idx="56">
                  <c:v>38.468000000000004</c:v>
                </c:pt>
                <c:pt idx="57">
                  <c:v>31.765000000000001</c:v>
                </c:pt>
                <c:pt idx="58">
                  <c:v>27.67</c:v>
                </c:pt>
                <c:pt idx="59">
                  <c:v>26.064</c:v>
                </c:pt>
                <c:pt idx="60">
                  <c:v>21.622</c:v>
                </c:pt>
                <c:pt idx="61">
                  <c:v>36.365000000000002</c:v>
                </c:pt>
                <c:pt idx="62">
                  <c:v>79.846999999999994</c:v>
                </c:pt>
                <c:pt idx="63">
                  <c:v>140.833</c:v>
                </c:pt>
                <c:pt idx="64">
                  <c:v>53.918999999999997</c:v>
                </c:pt>
                <c:pt idx="65">
                  <c:v>27.899000000000001</c:v>
                </c:pt>
                <c:pt idx="66">
                  <c:v>28.331</c:v>
                </c:pt>
                <c:pt idx="67">
                  <c:v>23.103000000000002</c:v>
                </c:pt>
              </c:numCache>
            </c:numRef>
          </c:yVal>
          <c:smooth val="1"/>
          <c:extLst>
            <c:ext xmlns:c16="http://schemas.microsoft.com/office/drawing/2014/chart" uri="{C3380CC4-5D6E-409C-BE32-E72D297353CC}">
              <c16:uniqueId val="{00000014-EFB4-4482-B3BD-5DFCB157EDBE}"/>
            </c:ext>
          </c:extLst>
        </c:ser>
        <c:ser>
          <c:idx val="20"/>
          <c:order val="17"/>
          <c:tx>
            <c:strRef>
              <c:f>RunInformation!$G$23</c:f>
              <c:strCache>
                <c:ptCount val="1"/>
                <c:pt idx="0">
                  <c:v>2008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Comparison!$U$4:$U$71</c:f>
              <c:numCache>
                <c:formatCode>[$-409]mmmm\-yy;@</c:formatCode>
                <c:ptCount val="68"/>
                <c:pt idx="0">
                  <c:v>44593</c:v>
                </c:pt>
                <c:pt idx="1">
                  <c:v>44621</c:v>
                </c:pt>
                <c:pt idx="2">
                  <c:v>44652</c:v>
                </c:pt>
                <c:pt idx="3">
                  <c:v>44682</c:v>
                </c:pt>
                <c:pt idx="4">
                  <c:v>44713</c:v>
                </c:pt>
                <c:pt idx="5">
                  <c:v>44743</c:v>
                </c:pt>
                <c:pt idx="6">
                  <c:v>44774</c:v>
                </c:pt>
                <c:pt idx="7">
                  <c:v>44805</c:v>
                </c:pt>
                <c:pt idx="8">
                  <c:v>44835</c:v>
                </c:pt>
                <c:pt idx="9">
                  <c:v>44866</c:v>
                </c:pt>
                <c:pt idx="10">
                  <c:v>44896</c:v>
                </c:pt>
                <c:pt idx="11">
                  <c:v>44927</c:v>
                </c:pt>
                <c:pt idx="12">
                  <c:v>44958</c:v>
                </c:pt>
                <c:pt idx="13">
                  <c:v>44986</c:v>
                </c:pt>
                <c:pt idx="14">
                  <c:v>45017</c:v>
                </c:pt>
                <c:pt idx="15">
                  <c:v>45047</c:v>
                </c:pt>
                <c:pt idx="16">
                  <c:v>45078</c:v>
                </c:pt>
                <c:pt idx="17">
                  <c:v>45108</c:v>
                </c:pt>
                <c:pt idx="18">
                  <c:v>45139</c:v>
                </c:pt>
                <c:pt idx="19">
                  <c:v>45170</c:v>
                </c:pt>
                <c:pt idx="20">
                  <c:v>45200</c:v>
                </c:pt>
                <c:pt idx="21">
                  <c:v>45231</c:v>
                </c:pt>
                <c:pt idx="22">
                  <c:v>45261</c:v>
                </c:pt>
                <c:pt idx="23">
                  <c:v>45292</c:v>
                </c:pt>
                <c:pt idx="24">
                  <c:v>45323</c:v>
                </c:pt>
                <c:pt idx="25">
                  <c:v>45352</c:v>
                </c:pt>
                <c:pt idx="26">
                  <c:v>45383</c:v>
                </c:pt>
                <c:pt idx="27">
                  <c:v>45413</c:v>
                </c:pt>
                <c:pt idx="28">
                  <c:v>45444</c:v>
                </c:pt>
                <c:pt idx="29">
                  <c:v>45474</c:v>
                </c:pt>
                <c:pt idx="30">
                  <c:v>45505</c:v>
                </c:pt>
                <c:pt idx="31">
                  <c:v>45536</c:v>
                </c:pt>
                <c:pt idx="32">
                  <c:v>45566</c:v>
                </c:pt>
                <c:pt idx="33">
                  <c:v>45597</c:v>
                </c:pt>
                <c:pt idx="34">
                  <c:v>45627</c:v>
                </c:pt>
                <c:pt idx="35">
                  <c:v>45658</c:v>
                </c:pt>
                <c:pt idx="36">
                  <c:v>45689</c:v>
                </c:pt>
                <c:pt idx="37">
                  <c:v>45717</c:v>
                </c:pt>
                <c:pt idx="38">
                  <c:v>45748</c:v>
                </c:pt>
                <c:pt idx="39">
                  <c:v>45778</c:v>
                </c:pt>
                <c:pt idx="40">
                  <c:v>45809</c:v>
                </c:pt>
                <c:pt idx="41">
                  <c:v>45839</c:v>
                </c:pt>
                <c:pt idx="42">
                  <c:v>45870</c:v>
                </c:pt>
                <c:pt idx="43">
                  <c:v>45901</c:v>
                </c:pt>
                <c:pt idx="44">
                  <c:v>45931</c:v>
                </c:pt>
                <c:pt idx="45">
                  <c:v>45962</c:v>
                </c:pt>
                <c:pt idx="46">
                  <c:v>45992</c:v>
                </c:pt>
                <c:pt idx="47">
                  <c:v>46023</c:v>
                </c:pt>
                <c:pt idx="48">
                  <c:v>46054</c:v>
                </c:pt>
                <c:pt idx="49">
                  <c:v>46082</c:v>
                </c:pt>
                <c:pt idx="50">
                  <c:v>46113</c:v>
                </c:pt>
                <c:pt idx="51">
                  <c:v>46143</c:v>
                </c:pt>
                <c:pt idx="52">
                  <c:v>46174</c:v>
                </c:pt>
                <c:pt idx="53">
                  <c:v>46204</c:v>
                </c:pt>
                <c:pt idx="54">
                  <c:v>46235</c:v>
                </c:pt>
                <c:pt idx="55">
                  <c:v>46266</c:v>
                </c:pt>
                <c:pt idx="56">
                  <c:v>46296</c:v>
                </c:pt>
                <c:pt idx="57">
                  <c:v>46327</c:v>
                </c:pt>
                <c:pt idx="58">
                  <c:v>46357</c:v>
                </c:pt>
                <c:pt idx="59">
                  <c:v>46388</c:v>
                </c:pt>
                <c:pt idx="60">
                  <c:v>46419</c:v>
                </c:pt>
                <c:pt idx="61" formatCode="[$-409]mmmm\ d\,\ yyyy;@">
                  <c:v>46447</c:v>
                </c:pt>
                <c:pt idx="62" formatCode="[$-409]mmmm\ d\,\ yyyy;@">
                  <c:v>46478</c:v>
                </c:pt>
                <c:pt idx="63" formatCode="[$-409]mmmm\ d\,\ yyyy;@">
                  <c:v>46508</c:v>
                </c:pt>
                <c:pt idx="64" formatCode="[$-409]mmmm\ d\,\ yyyy;@">
                  <c:v>46539</c:v>
                </c:pt>
                <c:pt idx="65" formatCode="[$-409]mmmm\ d\,\ yyyy;@">
                  <c:v>46569</c:v>
                </c:pt>
                <c:pt idx="66" formatCode="[$-409]mmmm\ d\,\ yyyy;@">
                  <c:v>46600</c:v>
                </c:pt>
                <c:pt idx="67" formatCode="[$-409]mmmm\ d\,\ yyyy;@">
                  <c:v>46631</c:v>
                </c:pt>
              </c:numCache>
            </c:numRef>
          </c:xVal>
          <c:yVal>
            <c:numRef>
              <c:f>Comparison!$AP$4:$AP$71</c:f>
              <c:numCache>
                <c:formatCode>0.00</c:formatCode>
                <c:ptCount val="68"/>
                <c:pt idx="0">
                  <c:v>17.302</c:v>
                </c:pt>
                <c:pt idx="1">
                  <c:v>17.649999999999999</c:v>
                </c:pt>
                <c:pt idx="2">
                  <c:v>33.695</c:v>
                </c:pt>
                <c:pt idx="3">
                  <c:v>134.21700000000001</c:v>
                </c:pt>
                <c:pt idx="4">
                  <c:v>332.92099999999999</c:v>
                </c:pt>
                <c:pt idx="5">
                  <c:v>151.887</c:v>
                </c:pt>
                <c:pt idx="6">
                  <c:v>60.902000000000001</c:v>
                </c:pt>
                <c:pt idx="7">
                  <c:v>33.747999999999998</c:v>
                </c:pt>
                <c:pt idx="8">
                  <c:v>32.503</c:v>
                </c:pt>
                <c:pt idx="9">
                  <c:v>28.004000000000001</c:v>
                </c:pt>
                <c:pt idx="10">
                  <c:v>24.402000000000001</c:v>
                </c:pt>
                <c:pt idx="11">
                  <c:v>22.21</c:v>
                </c:pt>
                <c:pt idx="12">
                  <c:v>19.225000000000001</c:v>
                </c:pt>
                <c:pt idx="13">
                  <c:v>35.738</c:v>
                </c:pt>
                <c:pt idx="14">
                  <c:v>52.106000000000002</c:v>
                </c:pt>
                <c:pt idx="15">
                  <c:v>270.37</c:v>
                </c:pt>
                <c:pt idx="16">
                  <c:v>249.53200000000001</c:v>
                </c:pt>
                <c:pt idx="17">
                  <c:v>133.91399999999999</c:v>
                </c:pt>
                <c:pt idx="18">
                  <c:v>53.156999999999996</c:v>
                </c:pt>
                <c:pt idx="19">
                  <c:v>34.444000000000003</c:v>
                </c:pt>
                <c:pt idx="20">
                  <c:v>36.037999999999997</c:v>
                </c:pt>
                <c:pt idx="21">
                  <c:v>32.243000000000002</c:v>
                </c:pt>
                <c:pt idx="22">
                  <c:v>26.216000000000001</c:v>
                </c:pt>
                <c:pt idx="23">
                  <c:v>23.248000000000001</c:v>
                </c:pt>
                <c:pt idx="24">
                  <c:v>19.841999999999999</c:v>
                </c:pt>
                <c:pt idx="25">
                  <c:v>22.391999999999999</c:v>
                </c:pt>
                <c:pt idx="26">
                  <c:v>50.78</c:v>
                </c:pt>
                <c:pt idx="27">
                  <c:v>112.17400000000001</c:v>
                </c:pt>
                <c:pt idx="28">
                  <c:v>260.541</c:v>
                </c:pt>
                <c:pt idx="29">
                  <c:v>70.411000000000001</c:v>
                </c:pt>
                <c:pt idx="30">
                  <c:v>48.963999999999999</c:v>
                </c:pt>
                <c:pt idx="31">
                  <c:v>28.23</c:v>
                </c:pt>
                <c:pt idx="32">
                  <c:v>29.032</c:v>
                </c:pt>
                <c:pt idx="33">
                  <c:v>29.236999999999998</c:v>
                </c:pt>
                <c:pt idx="34">
                  <c:v>24.416</c:v>
                </c:pt>
                <c:pt idx="35">
                  <c:v>22.396000000000001</c:v>
                </c:pt>
                <c:pt idx="36">
                  <c:v>18.675000000000001</c:v>
                </c:pt>
                <c:pt idx="37">
                  <c:v>30.047999999999998</c:v>
                </c:pt>
                <c:pt idx="38">
                  <c:v>62.338000000000001</c:v>
                </c:pt>
                <c:pt idx="39">
                  <c:v>137.38200000000001</c:v>
                </c:pt>
                <c:pt idx="40">
                  <c:v>412.33199999999999</c:v>
                </c:pt>
                <c:pt idx="41">
                  <c:v>228.232</c:v>
                </c:pt>
                <c:pt idx="42">
                  <c:v>70.328000000000003</c:v>
                </c:pt>
                <c:pt idx="43">
                  <c:v>39.664999999999999</c:v>
                </c:pt>
                <c:pt idx="44">
                  <c:v>38.323999999999998</c:v>
                </c:pt>
                <c:pt idx="45">
                  <c:v>31.635999999999999</c:v>
                </c:pt>
                <c:pt idx="46">
                  <c:v>27.545000000000002</c:v>
                </c:pt>
                <c:pt idx="47">
                  <c:v>25.946000000000002</c:v>
                </c:pt>
                <c:pt idx="48">
                  <c:v>21.622</c:v>
                </c:pt>
                <c:pt idx="49">
                  <c:v>36.365000000000002</c:v>
                </c:pt>
                <c:pt idx="50">
                  <c:v>79.846999999999994</c:v>
                </c:pt>
                <c:pt idx="51">
                  <c:v>140.833</c:v>
                </c:pt>
                <c:pt idx="52">
                  <c:v>53.918999999999997</c:v>
                </c:pt>
                <c:pt idx="53">
                  <c:v>27.899000000000001</c:v>
                </c:pt>
                <c:pt idx="54">
                  <c:v>28.331</c:v>
                </c:pt>
                <c:pt idx="55">
                  <c:v>23.103000000000002</c:v>
                </c:pt>
                <c:pt idx="56">
                  <c:v>22.491</c:v>
                </c:pt>
                <c:pt idx="57">
                  <c:v>18.640999999999998</c:v>
                </c:pt>
                <c:pt idx="58">
                  <c:v>16.809999999999999</c:v>
                </c:pt>
                <c:pt idx="59">
                  <c:v>15.54</c:v>
                </c:pt>
                <c:pt idx="60">
                  <c:v>13.497</c:v>
                </c:pt>
                <c:pt idx="61">
                  <c:v>20.285</c:v>
                </c:pt>
                <c:pt idx="62">
                  <c:v>37.152000000000001</c:v>
                </c:pt>
                <c:pt idx="63">
                  <c:v>101.008</c:v>
                </c:pt>
                <c:pt idx="64">
                  <c:v>148.82900000000001</c:v>
                </c:pt>
                <c:pt idx="65">
                  <c:v>55.1</c:v>
                </c:pt>
                <c:pt idx="66">
                  <c:v>39.655000000000001</c:v>
                </c:pt>
                <c:pt idx="67">
                  <c:v>52.451000000000001</c:v>
                </c:pt>
              </c:numCache>
            </c:numRef>
          </c:yVal>
          <c:smooth val="1"/>
          <c:extLst>
            <c:ext xmlns:c16="http://schemas.microsoft.com/office/drawing/2014/chart" uri="{C3380CC4-5D6E-409C-BE32-E72D297353CC}">
              <c16:uniqueId val="{00000015-EFB4-4482-B3BD-5DFCB157EDBE}"/>
            </c:ext>
          </c:extLst>
        </c:ser>
        <c:ser>
          <c:idx val="21"/>
          <c:order val="18"/>
          <c:tx>
            <c:strRef>
              <c:f>RunInformation!$G$24</c:f>
              <c:strCache>
                <c:ptCount val="1"/>
                <c:pt idx="0">
                  <c:v>2009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Comparison!$U$4:$U$71</c:f>
              <c:numCache>
                <c:formatCode>[$-409]mmmm\-yy;@</c:formatCode>
                <c:ptCount val="68"/>
                <c:pt idx="0">
                  <c:v>44593</c:v>
                </c:pt>
                <c:pt idx="1">
                  <c:v>44621</c:v>
                </c:pt>
                <c:pt idx="2">
                  <c:v>44652</c:v>
                </c:pt>
                <c:pt idx="3">
                  <c:v>44682</c:v>
                </c:pt>
                <c:pt idx="4">
                  <c:v>44713</c:v>
                </c:pt>
                <c:pt idx="5">
                  <c:v>44743</c:v>
                </c:pt>
                <c:pt idx="6">
                  <c:v>44774</c:v>
                </c:pt>
                <c:pt idx="7">
                  <c:v>44805</c:v>
                </c:pt>
                <c:pt idx="8">
                  <c:v>44835</c:v>
                </c:pt>
                <c:pt idx="9">
                  <c:v>44866</c:v>
                </c:pt>
                <c:pt idx="10">
                  <c:v>44896</c:v>
                </c:pt>
                <c:pt idx="11">
                  <c:v>44927</c:v>
                </c:pt>
                <c:pt idx="12">
                  <c:v>44958</c:v>
                </c:pt>
                <c:pt idx="13">
                  <c:v>44986</c:v>
                </c:pt>
                <c:pt idx="14">
                  <c:v>45017</c:v>
                </c:pt>
                <c:pt idx="15">
                  <c:v>45047</c:v>
                </c:pt>
                <c:pt idx="16">
                  <c:v>45078</c:v>
                </c:pt>
                <c:pt idx="17">
                  <c:v>45108</c:v>
                </c:pt>
                <c:pt idx="18">
                  <c:v>45139</c:v>
                </c:pt>
                <c:pt idx="19">
                  <c:v>45170</c:v>
                </c:pt>
                <c:pt idx="20">
                  <c:v>45200</c:v>
                </c:pt>
                <c:pt idx="21">
                  <c:v>45231</c:v>
                </c:pt>
                <c:pt idx="22">
                  <c:v>45261</c:v>
                </c:pt>
                <c:pt idx="23">
                  <c:v>45292</c:v>
                </c:pt>
                <c:pt idx="24">
                  <c:v>45323</c:v>
                </c:pt>
                <c:pt idx="25">
                  <c:v>45352</c:v>
                </c:pt>
                <c:pt idx="26">
                  <c:v>45383</c:v>
                </c:pt>
                <c:pt idx="27">
                  <c:v>45413</c:v>
                </c:pt>
                <c:pt idx="28">
                  <c:v>45444</c:v>
                </c:pt>
                <c:pt idx="29">
                  <c:v>45474</c:v>
                </c:pt>
                <c:pt idx="30">
                  <c:v>45505</c:v>
                </c:pt>
                <c:pt idx="31">
                  <c:v>45536</c:v>
                </c:pt>
                <c:pt idx="32">
                  <c:v>45566</c:v>
                </c:pt>
                <c:pt idx="33">
                  <c:v>45597</c:v>
                </c:pt>
                <c:pt idx="34">
                  <c:v>45627</c:v>
                </c:pt>
                <c:pt idx="35">
                  <c:v>45658</c:v>
                </c:pt>
                <c:pt idx="36">
                  <c:v>45689</c:v>
                </c:pt>
                <c:pt idx="37">
                  <c:v>45717</c:v>
                </c:pt>
                <c:pt idx="38">
                  <c:v>45748</c:v>
                </c:pt>
                <c:pt idx="39">
                  <c:v>45778</c:v>
                </c:pt>
                <c:pt idx="40">
                  <c:v>45809</c:v>
                </c:pt>
                <c:pt idx="41">
                  <c:v>45839</c:v>
                </c:pt>
                <c:pt idx="42">
                  <c:v>45870</c:v>
                </c:pt>
                <c:pt idx="43">
                  <c:v>45901</c:v>
                </c:pt>
                <c:pt idx="44">
                  <c:v>45931</c:v>
                </c:pt>
                <c:pt idx="45">
                  <c:v>45962</c:v>
                </c:pt>
                <c:pt idx="46">
                  <c:v>45992</c:v>
                </c:pt>
                <c:pt idx="47">
                  <c:v>46023</c:v>
                </c:pt>
                <c:pt idx="48">
                  <c:v>46054</c:v>
                </c:pt>
                <c:pt idx="49">
                  <c:v>46082</c:v>
                </c:pt>
                <c:pt idx="50">
                  <c:v>46113</c:v>
                </c:pt>
                <c:pt idx="51">
                  <c:v>46143</c:v>
                </c:pt>
                <c:pt idx="52">
                  <c:v>46174</c:v>
                </c:pt>
                <c:pt idx="53">
                  <c:v>46204</c:v>
                </c:pt>
                <c:pt idx="54">
                  <c:v>46235</c:v>
                </c:pt>
                <c:pt idx="55">
                  <c:v>46266</c:v>
                </c:pt>
                <c:pt idx="56">
                  <c:v>46296</c:v>
                </c:pt>
                <c:pt idx="57">
                  <c:v>46327</c:v>
                </c:pt>
                <c:pt idx="58">
                  <c:v>46357</c:v>
                </c:pt>
                <c:pt idx="59">
                  <c:v>46388</c:v>
                </c:pt>
                <c:pt idx="60">
                  <c:v>46419</c:v>
                </c:pt>
                <c:pt idx="61" formatCode="[$-409]mmmm\ d\,\ yyyy;@">
                  <c:v>46447</c:v>
                </c:pt>
                <c:pt idx="62" formatCode="[$-409]mmmm\ d\,\ yyyy;@">
                  <c:v>46478</c:v>
                </c:pt>
                <c:pt idx="63" formatCode="[$-409]mmmm\ d\,\ yyyy;@">
                  <c:v>46508</c:v>
                </c:pt>
                <c:pt idx="64" formatCode="[$-409]mmmm\ d\,\ yyyy;@">
                  <c:v>46539</c:v>
                </c:pt>
                <c:pt idx="65" formatCode="[$-409]mmmm\ d\,\ yyyy;@">
                  <c:v>46569</c:v>
                </c:pt>
                <c:pt idx="66" formatCode="[$-409]mmmm\ d\,\ yyyy;@">
                  <c:v>46600</c:v>
                </c:pt>
                <c:pt idx="67" formatCode="[$-409]mmmm\ d\,\ yyyy;@">
                  <c:v>46631</c:v>
                </c:pt>
              </c:numCache>
            </c:numRef>
          </c:xVal>
          <c:yVal>
            <c:numRef>
              <c:f>Comparison!$AQ$4:$AQ$71</c:f>
              <c:numCache>
                <c:formatCode>0.00</c:formatCode>
                <c:ptCount val="68"/>
                <c:pt idx="0">
                  <c:v>18.332000000000001</c:v>
                </c:pt>
                <c:pt idx="1">
                  <c:v>30.617000000000001</c:v>
                </c:pt>
                <c:pt idx="2">
                  <c:v>47.957999999999998</c:v>
                </c:pt>
                <c:pt idx="3">
                  <c:v>269.90499999999997</c:v>
                </c:pt>
                <c:pt idx="4">
                  <c:v>224.69900000000001</c:v>
                </c:pt>
                <c:pt idx="5">
                  <c:v>113.997</c:v>
                </c:pt>
                <c:pt idx="6">
                  <c:v>47.868000000000002</c:v>
                </c:pt>
                <c:pt idx="7">
                  <c:v>30.873999999999999</c:v>
                </c:pt>
                <c:pt idx="8">
                  <c:v>34.101999999999997</c:v>
                </c:pt>
                <c:pt idx="9">
                  <c:v>30.329000000000001</c:v>
                </c:pt>
                <c:pt idx="10">
                  <c:v>24.652000000000001</c:v>
                </c:pt>
                <c:pt idx="11">
                  <c:v>21.913</c:v>
                </c:pt>
                <c:pt idx="12">
                  <c:v>18.122</c:v>
                </c:pt>
                <c:pt idx="13">
                  <c:v>21.346</c:v>
                </c:pt>
                <c:pt idx="14">
                  <c:v>49.182000000000002</c:v>
                </c:pt>
                <c:pt idx="15">
                  <c:v>108.67700000000001</c:v>
                </c:pt>
                <c:pt idx="16">
                  <c:v>256.58499999999998</c:v>
                </c:pt>
                <c:pt idx="17">
                  <c:v>69.081000000000003</c:v>
                </c:pt>
                <c:pt idx="18">
                  <c:v>48.384999999999998</c:v>
                </c:pt>
                <c:pt idx="19">
                  <c:v>27.706</c:v>
                </c:pt>
                <c:pt idx="20">
                  <c:v>28.527000000000001</c:v>
                </c:pt>
                <c:pt idx="21">
                  <c:v>28.827999999999999</c:v>
                </c:pt>
                <c:pt idx="22">
                  <c:v>24.036000000000001</c:v>
                </c:pt>
                <c:pt idx="23">
                  <c:v>22.048999999999999</c:v>
                </c:pt>
                <c:pt idx="24">
                  <c:v>19.053999999999998</c:v>
                </c:pt>
                <c:pt idx="25">
                  <c:v>30.009</c:v>
                </c:pt>
                <c:pt idx="26">
                  <c:v>62.982999999999997</c:v>
                </c:pt>
                <c:pt idx="27">
                  <c:v>144.86099999999999</c:v>
                </c:pt>
                <c:pt idx="28">
                  <c:v>418.20400000000001</c:v>
                </c:pt>
                <c:pt idx="29">
                  <c:v>218.441</c:v>
                </c:pt>
                <c:pt idx="30">
                  <c:v>68.697000000000003</c:v>
                </c:pt>
                <c:pt idx="31">
                  <c:v>39.279000000000003</c:v>
                </c:pt>
                <c:pt idx="32">
                  <c:v>38.286000000000001</c:v>
                </c:pt>
                <c:pt idx="33">
                  <c:v>31.384</c:v>
                </c:pt>
                <c:pt idx="34">
                  <c:v>27.39</c:v>
                </c:pt>
                <c:pt idx="35">
                  <c:v>25.821000000000002</c:v>
                </c:pt>
                <c:pt idx="36">
                  <c:v>21.547999999999998</c:v>
                </c:pt>
                <c:pt idx="37">
                  <c:v>37.417000000000002</c:v>
                </c:pt>
                <c:pt idx="38">
                  <c:v>80.986000000000004</c:v>
                </c:pt>
                <c:pt idx="39">
                  <c:v>141.19200000000001</c:v>
                </c:pt>
                <c:pt idx="40">
                  <c:v>52.692999999999998</c:v>
                </c:pt>
                <c:pt idx="41">
                  <c:v>27.472999999999999</c:v>
                </c:pt>
                <c:pt idx="42">
                  <c:v>28.244</c:v>
                </c:pt>
                <c:pt idx="43">
                  <c:v>23.111999999999998</c:v>
                </c:pt>
                <c:pt idx="44">
                  <c:v>22.294</c:v>
                </c:pt>
                <c:pt idx="45">
                  <c:v>18.559000000000001</c:v>
                </c:pt>
                <c:pt idx="46">
                  <c:v>16.742000000000001</c:v>
                </c:pt>
                <c:pt idx="47">
                  <c:v>15.499000000000001</c:v>
                </c:pt>
                <c:pt idx="48">
                  <c:v>13.497</c:v>
                </c:pt>
                <c:pt idx="49">
                  <c:v>20.285</c:v>
                </c:pt>
                <c:pt idx="50">
                  <c:v>37.152000000000001</c:v>
                </c:pt>
                <c:pt idx="51">
                  <c:v>101.008</c:v>
                </c:pt>
                <c:pt idx="52">
                  <c:v>148.82900000000001</c:v>
                </c:pt>
                <c:pt idx="53">
                  <c:v>55.1</c:v>
                </c:pt>
                <c:pt idx="54">
                  <c:v>39.655000000000001</c:v>
                </c:pt>
                <c:pt idx="55">
                  <c:v>52.451000000000001</c:v>
                </c:pt>
                <c:pt idx="56">
                  <c:v>47.781999999999996</c:v>
                </c:pt>
                <c:pt idx="57">
                  <c:v>30.792000000000002</c:v>
                </c:pt>
                <c:pt idx="58">
                  <c:v>23.349</c:v>
                </c:pt>
                <c:pt idx="59">
                  <c:v>20.457999999999998</c:v>
                </c:pt>
                <c:pt idx="60">
                  <c:v>19.911000000000001</c:v>
                </c:pt>
                <c:pt idx="61">
                  <c:v>26.454000000000001</c:v>
                </c:pt>
                <c:pt idx="62">
                  <c:v>63.783000000000001</c:v>
                </c:pt>
                <c:pt idx="63">
                  <c:v>222.79300000000001</c:v>
                </c:pt>
                <c:pt idx="64">
                  <c:v>327.596</c:v>
                </c:pt>
                <c:pt idx="65">
                  <c:v>100.819</c:v>
                </c:pt>
                <c:pt idx="66">
                  <c:v>56.415999999999997</c:v>
                </c:pt>
                <c:pt idx="67">
                  <c:v>50.292999999999999</c:v>
                </c:pt>
              </c:numCache>
            </c:numRef>
          </c:yVal>
          <c:smooth val="1"/>
          <c:extLst>
            <c:ext xmlns:c16="http://schemas.microsoft.com/office/drawing/2014/chart" uri="{C3380CC4-5D6E-409C-BE32-E72D297353CC}">
              <c16:uniqueId val="{00000016-EFB4-4482-B3BD-5DFCB157EDBE}"/>
            </c:ext>
          </c:extLst>
        </c:ser>
        <c:ser>
          <c:idx val="22"/>
          <c:order val="19"/>
          <c:tx>
            <c:strRef>
              <c:f>RunInformation!$G$25</c:f>
              <c:strCache>
                <c:ptCount val="1"/>
                <c:pt idx="0">
                  <c:v>2010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Comparison!$U$4:$U$71</c:f>
              <c:numCache>
                <c:formatCode>[$-409]mmmm\-yy;@</c:formatCode>
                <c:ptCount val="68"/>
                <c:pt idx="0">
                  <c:v>44593</c:v>
                </c:pt>
                <c:pt idx="1">
                  <c:v>44621</c:v>
                </c:pt>
                <c:pt idx="2">
                  <c:v>44652</c:v>
                </c:pt>
                <c:pt idx="3">
                  <c:v>44682</c:v>
                </c:pt>
                <c:pt idx="4">
                  <c:v>44713</c:v>
                </c:pt>
                <c:pt idx="5">
                  <c:v>44743</c:v>
                </c:pt>
                <c:pt idx="6">
                  <c:v>44774</c:v>
                </c:pt>
                <c:pt idx="7">
                  <c:v>44805</c:v>
                </c:pt>
                <c:pt idx="8">
                  <c:v>44835</c:v>
                </c:pt>
                <c:pt idx="9">
                  <c:v>44866</c:v>
                </c:pt>
                <c:pt idx="10">
                  <c:v>44896</c:v>
                </c:pt>
                <c:pt idx="11">
                  <c:v>44927</c:v>
                </c:pt>
                <c:pt idx="12">
                  <c:v>44958</c:v>
                </c:pt>
                <c:pt idx="13">
                  <c:v>44986</c:v>
                </c:pt>
                <c:pt idx="14">
                  <c:v>45017</c:v>
                </c:pt>
                <c:pt idx="15">
                  <c:v>45047</c:v>
                </c:pt>
                <c:pt idx="16">
                  <c:v>45078</c:v>
                </c:pt>
                <c:pt idx="17">
                  <c:v>45108</c:v>
                </c:pt>
                <c:pt idx="18">
                  <c:v>45139</c:v>
                </c:pt>
                <c:pt idx="19">
                  <c:v>45170</c:v>
                </c:pt>
                <c:pt idx="20">
                  <c:v>45200</c:v>
                </c:pt>
                <c:pt idx="21">
                  <c:v>45231</c:v>
                </c:pt>
                <c:pt idx="22">
                  <c:v>45261</c:v>
                </c:pt>
                <c:pt idx="23">
                  <c:v>45292</c:v>
                </c:pt>
                <c:pt idx="24">
                  <c:v>45323</c:v>
                </c:pt>
                <c:pt idx="25">
                  <c:v>45352</c:v>
                </c:pt>
                <c:pt idx="26">
                  <c:v>45383</c:v>
                </c:pt>
                <c:pt idx="27">
                  <c:v>45413</c:v>
                </c:pt>
                <c:pt idx="28">
                  <c:v>45444</c:v>
                </c:pt>
                <c:pt idx="29">
                  <c:v>45474</c:v>
                </c:pt>
                <c:pt idx="30">
                  <c:v>45505</c:v>
                </c:pt>
                <c:pt idx="31">
                  <c:v>45536</c:v>
                </c:pt>
                <c:pt idx="32">
                  <c:v>45566</c:v>
                </c:pt>
                <c:pt idx="33">
                  <c:v>45597</c:v>
                </c:pt>
                <c:pt idx="34">
                  <c:v>45627</c:v>
                </c:pt>
                <c:pt idx="35">
                  <c:v>45658</c:v>
                </c:pt>
                <c:pt idx="36">
                  <c:v>45689</c:v>
                </c:pt>
                <c:pt idx="37">
                  <c:v>45717</c:v>
                </c:pt>
                <c:pt idx="38">
                  <c:v>45748</c:v>
                </c:pt>
                <c:pt idx="39">
                  <c:v>45778</c:v>
                </c:pt>
                <c:pt idx="40">
                  <c:v>45809</c:v>
                </c:pt>
                <c:pt idx="41">
                  <c:v>45839</c:v>
                </c:pt>
                <c:pt idx="42">
                  <c:v>45870</c:v>
                </c:pt>
                <c:pt idx="43">
                  <c:v>45901</c:v>
                </c:pt>
                <c:pt idx="44">
                  <c:v>45931</c:v>
                </c:pt>
                <c:pt idx="45">
                  <c:v>45962</c:v>
                </c:pt>
                <c:pt idx="46">
                  <c:v>45992</c:v>
                </c:pt>
                <c:pt idx="47">
                  <c:v>46023</c:v>
                </c:pt>
                <c:pt idx="48">
                  <c:v>46054</c:v>
                </c:pt>
                <c:pt idx="49">
                  <c:v>46082</c:v>
                </c:pt>
                <c:pt idx="50">
                  <c:v>46113</c:v>
                </c:pt>
                <c:pt idx="51">
                  <c:v>46143</c:v>
                </c:pt>
                <c:pt idx="52">
                  <c:v>46174</c:v>
                </c:pt>
                <c:pt idx="53">
                  <c:v>46204</c:v>
                </c:pt>
                <c:pt idx="54">
                  <c:v>46235</c:v>
                </c:pt>
                <c:pt idx="55">
                  <c:v>46266</c:v>
                </c:pt>
                <c:pt idx="56">
                  <c:v>46296</c:v>
                </c:pt>
                <c:pt idx="57">
                  <c:v>46327</c:v>
                </c:pt>
                <c:pt idx="58">
                  <c:v>46357</c:v>
                </c:pt>
                <c:pt idx="59">
                  <c:v>46388</c:v>
                </c:pt>
                <c:pt idx="60">
                  <c:v>46419</c:v>
                </c:pt>
                <c:pt idx="61" formatCode="[$-409]mmmm\ d\,\ yyyy;@">
                  <c:v>46447</c:v>
                </c:pt>
                <c:pt idx="62" formatCode="[$-409]mmmm\ d\,\ yyyy;@">
                  <c:v>46478</c:v>
                </c:pt>
                <c:pt idx="63" formatCode="[$-409]mmmm\ d\,\ yyyy;@">
                  <c:v>46508</c:v>
                </c:pt>
                <c:pt idx="64" formatCode="[$-409]mmmm\ d\,\ yyyy;@">
                  <c:v>46539</c:v>
                </c:pt>
                <c:pt idx="65" formatCode="[$-409]mmmm\ d\,\ yyyy;@">
                  <c:v>46569</c:v>
                </c:pt>
                <c:pt idx="66" formatCode="[$-409]mmmm\ d\,\ yyyy;@">
                  <c:v>46600</c:v>
                </c:pt>
                <c:pt idx="67" formatCode="[$-409]mmmm\ d\,\ yyyy;@">
                  <c:v>46631</c:v>
                </c:pt>
              </c:numCache>
            </c:numRef>
          </c:xVal>
          <c:yVal>
            <c:numRef>
              <c:f>Comparison!$AR$4:$AR$71</c:f>
              <c:numCache>
                <c:formatCode>0.00</c:formatCode>
                <c:ptCount val="68"/>
                <c:pt idx="0">
                  <c:v>17.262</c:v>
                </c:pt>
                <c:pt idx="1">
                  <c:v>19.814</c:v>
                </c:pt>
                <c:pt idx="2">
                  <c:v>52.795000000000002</c:v>
                </c:pt>
                <c:pt idx="3">
                  <c:v>125.559</c:v>
                </c:pt>
                <c:pt idx="4">
                  <c:v>301.73700000000002</c:v>
                </c:pt>
                <c:pt idx="5">
                  <c:v>85.108999999999995</c:v>
                </c:pt>
                <c:pt idx="6">
                  <c:v>52.933</c:v>
                </c:pt>
                <c:pt idx="7">
                  <c:v>28.765999999999998</c:v>
                </c:pt>
                <c:pt idx="8">
                  <c:v>30.082000000000001</c:v>
                </c:pt>
                <c:pt idx="9">
                  <c:v>30.234000000000002</c:v>
                </c:pt>
                <c:pt idx="10">
                  <c:v>25.244</c:v>
                </c:pt>
                <c:pt idx="11">
                  <c:v>23.119</c:v>
                </c:pt>
                <c:pt idx="12">
                  <c:v>19.254999999999999</c:v>
                </c:pt>
                <c:pt idx="13">
                  <c:v>30.626000000000001</c:v>
                </c:pt>
                <c:pt idx="14">
                  <c:v>63.207000000000001</c:v>
                </c:pt>
                <c:pt idx="15">
                  <c:v>140.834</c:v>
                </c:pt>
                <c:pt idx="16">
                  <c:v>416.21600000000001</c:v>
                </c:pt>
                <c:pt idx="17">
                  <c:v>229.125</c:v>
                </c:pt>
                <c:pt idx="18">
                  <c:v>70.783000000000001</c:v>
                </c:pt>
                <c:pt idx="19">
                  <c:v>40.015999999999998</c:v>
                </c:pt>
                <c:pt idx="20">
                  <c:v>38.646999999999998</c:v>
                </c:pt>
                <c:pt idx="21">
                  <c:v>31.911000000000001</c:v>
                </c:pt>
                <c:pt idx="22">
                  <c:v>27.8</c:v>
                </c:pt>
                <c:pt idx="23">
                  <c:v>26.175999999999998</c:v>
                </c:pt>
                <c:pt idx="24">
                  <c:v>22.59</c:v>
                </c:pt>
                <c:pt idx="25">
                  <c:v>37.661999999999999</c:v>
                </c:pt>
                <c:pt idx="26">
                  <c:v>81.263999999999996</c:v>
                </c:pt>
                <c:pt idx="27">
                  <c:v>141.702</c:v>
                </c:pt>
                <c:pt idx="28">
                  <c:v>53.087000000000003</c:v>
                </c:pt>
                <c:pt idx="29">
                  <c:v>28.05</c:v>
                </c:pt>
                <c:pt idx="30">
                  <c:v>28.414000000000001</c:v>
                </c:pt>
                <c:pt idx="31">
                  <c:v>23.315999999999999</c:v>
                </c:pt>
                <c:pt idx="32">
                  <c:v>22.459</c:v>
                </c:pt>
                <c:pt idx="33">
                  <c:v>18.658000000000001</c:v>
                </c:pt>
                <c:pt idx="34">
                  <c:v>16.846</c:v>
                </c:pt>
                <c:pt idx="35">
                  <c:v>15.593</c:v>
                </c:pt>
                <c:pt idx="36">
                  <c:v>13.576000000000001</c:v>
                </c:pt>
                <c:pt idx="37">
                  <c:v>20.367000000000001</c:v>
                </c:pt>
                <c:pt idx="38">
                  <c:v>37.24</c:v>
                </c:pt>
                <c:pt idx="39">
                  <c:v>101.13800000000001</c:v>
                </c:pt>
                <c:pt idx="40">
                  <c:v>148.917</c:v>
                </c:pt>
                <c:pt idx="41">
                  <c:v>55.152000000000001</c:v>
                </c:pt>
                <c:pt idx="42">
                  <c:v>39.698999999999998</c:v>
                </c:pt>
                <c:pt idx="43">
                  <c:v>52.494999999999997</c:v>
                </c:pt>
                <c:pt idx="44">
                  <c:v>47.819000000000003</c:v>
                </c:pt>
                <c:pt idx="45">
                  <c:v>30.821999999999999</c:v>
                </c:pt>
                <c:pt idx="46">
                  <c:v>23.376000000000001</c:v>
                </c:pt>
                <c:pt idx="47">
                  <c:v>20.483000000000001</c:v>
                </c:pt>
                <c:pt idx="48">
                  <c:v>19.911000000000001</c:v>
                </c:pt>
                <c:pt idx="49">
                  <c:v>26.454000000000001</c:v>
                </c:pt>
                <c:pt idx="50">
                  <c:v>63.783000000000001</c:v>
                </c:pt>
                <c:pt idx="51">
                  <c:v>222.79300000000001</c:v>
                </c:pt>
                <c:pt idx="52">
                  <c:v>327.596</c:v>
                </c:pt>
                <c:pt idx="53">
                  <c:v>100.819</c:v>
                </c:pt>
                <c:pt idx="54">
                  <c:v>56.415999999999997</c:v>
                </c:pt>
                <c:pt idx="55">
                  <c:v>50.292999999999999</c:v>
                </c:pt>
                <c:pt idx="56">
                  <c:v>58.496000000000002</c:v>
                </c:pt>
                <c:pt idx="57">
                  <c:v>36.823999999999998</c:v>
                </c:pt>
                <c:pt idx="58">
                  <c:v>29.353999999999999</c:v>
                </c:pt>
                <c:pt idx="59">
                  <c:v>25.678000000000001</c:v>
                </c:pt>
                <c:pt idx="60">
                  <c:v>29.05</c:v>
                </c:pt>
                <c:pt idx="61">
                  <c:v>48.295000000000002</c:v>
                </c:pt>
                <c:pt idx="62">
                  <c:v>75.867000000000004</c:v>
                </c:pt>
                <c:pt idx="63">
                  <c:v>153.10599999999999</c:v>
                </c:pt>
                <c:pt idx="64">
                  <c:v>340.613</c:v>
                </c:pt>
                <c:pt idx="65">
                  <c:v>118.389</c:v>
                </c:pt>
                <c:pt idx="66">
                  <c:v>53.381999999999998</c:v>
                </c:pt>
                <c:pt idx="67">
                  <c:v>38.286000000000001</c:v>
                </c:pt>
              </c:numCache>
            </c:numRef>
          </c:yVal>
          <c:smooth val="1"/>
          <c:extLst>
            <c:ext xmlns:c16="http://schemas.microsoft.com/office/drawing/2014/chart" uri="{C3380CC4-5D6E-409C-BE32-E72D297353CC}">
              <c16:uniqueId val="{00000017-EFB4-4482-B3BD-5DFCB157EDBE}"/>
            </c:ext>
          </c:extLst>
        </c:ser>
        <c:ser>
          <c:idx val="23"/>
          <c:order val="20"/>
          <c:tx>
            <c:strRef>
              <c:f>RunInformation!$G$26</c:f>
              <c:strCache>
                <c:ptCount val="1"/>
                <c:pt idx="0">
                  <c:v>2011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Comparison!$U$4:$U$71</c:f>
              <c:numCache>
                <c:formatCode>[$-409]mmmm\-yy;@</c:formatCode>
                <c:ptCount val="68"/>
                <c:pt idx="0">
                  <c:v>44593</c:v>
                </c:pt>
                <c:pt idx="1">
                  <c:v>44621</c:v>
                </c:pt>
                <c:pt idx="2">
                  <c:v>44652</c:v>
                </c:pt>
                <c:pt idx="3">
                  <c:v>44682</c:v>
                </c:pt>
                <c:pt idx="4">
                  <c:v>44713</c:v>
                </c:pt>
                <c:pt idx="5">
                  <c:v>44743</c:v>
                </c:pt>
                <c:pt idx="6">
                  <c:v>44774</c:v>
                </c:pt>
                <c:pt idx="7">
                  <c:v>44805</c:v>
                </c:pt>
                <c:pt idx="8">
                  <c:v>44835</c:v>
                </c:pt>
                <c:pt idx="9">
                  <c:v>44866</c:v>
                </c:pt>
                <c:pt idx="10">
                  <c:v>44896</c:v>
                </c:pt>
                <c:pt idx="11">
                  <c:v>44927</c:v>
                </c:pt>
                <c:pt idx="12">
                  <c:v>44958</c:v>
                </c:pt>
                <c:pt idx="13">
                  <c:v>44986</c:v>
                </c:pt>
                <c:pt idx="14">
                  <c:v>45017</c:v>
                </c:pt>
                <c:pt idx="15">
                  <c:v>45047</c:v>
                </c:pt>
                <c:pt idx="16">
                  <c:v>45078</c:v>
                </c:pt>
                <c:pt idx="17">
                  <c:v>45108</c:v>
                </c:pt>
                <c:pt idx="18">
                  <c:v>45139</c:v>
                </c:pt>
                <c:pt idx="19">
                  <c:v>45170</c:v>
                </c:pt>
                <c:pt idx="20">
                  <c:v>45200</c:v>
                </c:pt>
                <c:pt idx="21">
                  <c:v>45231</c:v>
                </c:pt>
                <c:pt idx="22">
                  <c:v>45261</c:v>
                </c:pt>
                <c:pt idx="23">
                  <c:v>45292</c:v>
                </c:pt>
                <c:pt idx="24">
                  <c:v>45323</c:v>
                </c:pt>
                <c:pt idx="25">
                  <c:v>45352</c:v>
                </c:pt>
                <c:pt idx="26">
                  <c:v>45383</c:v>
                </c:pt>
                <c:pt idx="27">
                  <c:v>45413</c:v>
                </c:pt>
                <c:pt idx="28">
                  <c:v>45444</c:v>
                </c:pt>
                <c:pt idx="29">
                  <c:v>45474</c:v>
                </c:pt>
                <c:pt idx="30">
                  <c:v>45505</c:v>
                </c:pt>
                <c:pt idx="31">
                  <c:v>45536</c:v>
                </c:pt>
                <c:pt idx="32">
                  <c:v>45566</c:v>
                </c:pt>
                <c:pt idx="33">
                  <c:v>45597</c:v>
                </c:pt>
                <c:pt idx="34">
                  <c:v>45627</c:v>
                </c:pt>
                <c:pt idx="35">
                  <c:v>45658</c:v>
                </c:pt>
                <c:pt idx="36">
                  <c:v>45689</c:v>
                </c:pt>
                <c:pt idx="37">
                  <c:v>45717</c:v>
                </c:pt>
                <c:pt idx="38">
                  <c:v>45748</c:v>
                </c:pt>
                <c:pt idx="39">
                  <c:v>45778</c:v>
                </c:pt>
                <c:pt idx="40">
                  <c:v>45809</c:v>
                </c:pt>
                <c:pt idx="41">
                  <c:v>45839</c:v>
                </c:pt>
                <c:pt idx="42">
                  <c:v>45870</c:v>
                </c:pt>
                <c:pt idx="43">
                  <c:v>45901</c:v>
                </c:pt>
                <c:pt idx="44">
                  <c:v>45931</c:v>
                </c:pt>
                <c:pt idx="45">
                  <c:v>45962</c:v>
                </c:pt>
                <c:pt idx="46">
                  <c:v>45992</c:v>
                </c:pt>
                <c:pt idx="47">
                  <c:v>46023</c:v>
                </c:pt>
                <c:pt idx="48">
                  <c:v>46054</c:v>
                </c:pt>
                <c:pt idx="49">
                  <c:v>46082</c:v>
                </c:pt>
                <c:pt idx="50">
                  <c:v>46113</c:v>
                </c:pt>
                <c:pt idx="51">
                  <c:v>46143</c:v>
                </c:pt>
                <c:pt idx="52">
                  <c:v>46174</c:v>
                </c:pt>
                <c:pt idx="53">
                  <c:v>46204</c:v>
                </c:pt>
                <c:pt idx="54">
                  <c:v>46235</c:v>
                </c:pt>
                <c:pt idx="55">
                  <c:v>46266</c:v>
                </c:pt>
                <c:pt idx="56">
                  <c:v>46296</c:v>
                </c:pt>
                <c:pt idx="57">
                  <c:v>46327</c:v>
                </c:pt>
                <c:pt idx="58">
                  <c:v>46357</c:v>
                </c:pt>
                <c:pt idx="59">
                  <c:v>46388</c:v>
                </c:pt>
                <c:pt idx="60">
                  <c:v>46419</c:v>
                </c:pt>
                <c:pt idx="61" formatCode="[$-409]mmmm\ d\,\ yyyy;@">
                  <c:v>46447</c:v>
                </c:pt>
                <c:pt idx="62" formatCode="[$-409]mmmm\ d\,\ yyyy;@">
                  <c:v>46478</c:v>
                </c:pt>
                <c:pt idx="63" formatCode="[$-409]mmmm\ d\,\ yyyy;@">
                  <c:v>46508</c:v>
                </c:pt>
                <c:pt idx="64" formatCode="[$-409]mmmm\ d\,\ yyyy;@">
                  <c:v>46539</c:v>
                </c:pt>
                <c:pt idx="65" formatCode="[$-409]mmmm\ d\,\ yyyy;@">
                  <c:v>46569</c:v>
                </c:pt>
                <c:pt idx="66" formatCode="[$-409]mmmm\ d\,\ yyyy;@">
                  <c:v>46600</c:v>
                </c:pt>
                <c:pt idx="67" formatCode="[$-409]mmmm\ d\,\ yyyy;@">
                  <c:v>46631</c:v>
                </c:pt>
              </c:numCache>
            </c:numRef>
          </c:xVal>
          <c:yVal>
            <c:numRef>
              <c:f>Comparison!$AS$4:$AS$71</c:f>
              <c:numCache>
                <c:formatCode>0.00</c:formatCode>
                <c:ptCount val="68"/>
                <c:pt idx="0">
                  <c:v>17.806999999999999</c:v>
                </c:pt>
                <c:pt idx="1">
                  <c:v>26.663</c:v>
                </c:pt>
                <c:pt idx="2">
                  <c:v>52.529000000000003</c:v>
                </c:pt>
                <c:pt idx="3">
                  <c:v>124.786</c:v>
                </c:pt>
                <c:pt idx="4">
                  <c:v>374.375</c:v>
                </c:pt>
                <c:pt idx="5">
                  <c:v>193.37100000000001</c:v>
                </c:pt>
                <c:pt idx="6">
                  <c:v>62.697000000000003</c:v>
                </c:pt>
                <c:pt idx="7">
                  <c:v>34.744</c:v>
                </c:pt>
                <c:pt idx="8">
                  <c:v>35.301000000000002</c:v>
                </c:pt>
                <c:pt idx="9">
                  <c:v>29.31</c:v>
                </c:pt>
                <c:pt idx="10">
                  <c:v>25.449000000000002</c:v>
                </c:pt>
                <c:pt idx="11">
                  <c:v>24.033999999999999</c:v>
                </c:pt>
                <c:pt idx="12">
                  <c:v>20.058</c:v>
                </c:pt>
                <c:pt idx="13">
                  <c:v>34.302999999999997</c:v>
                </c:pt>
                <c:pt idx="14">
                  <c:v>76.448999999999998</c:v>
                </c:pt>
                <c:pt idx="15">
                  <c:v>137.41900000000001</c:v>
                </c:pt>
                <c:pt idx="16">
                  <c:v>52.847999999999999</c:v>
                </c:pt>
                <c:pt idx="17">
                  <c:v>26.974</c:v>
                </c:pt>
                <c:pt idx="18">
                  <c:v>27.440999999999999</c:v>
                </c:pt>
                <c:pt idx="19">
                  <c:v>22.338999999999999</c:v>
                </c:pt>
                <c:pt idx="20">
                  <c:v>21.771999999999998</c:v>
                </c:pt>
                <c:pt idx="21">
                  <c:v>18.009</c:v>
                </c:pt>
                <c:pt idx="22">
                  <c:v>16.212</c:v>
                </c:pt>
                <c:pt idx="23">
                  <c:v>14.989000000000001</c:v>
                </c:pt>
                <c:pt idx="24">
                  <c:v>13.542999999999999</c:v>
                </c:pt>
                <c:pt idx="25">
                  <c:v>19.759</c:v>
                </c:pt>
                <c:pt idx="26">
                  <c:v>36.341999999999999</c:v>
                </c:pt>
                <c:pt idx="27">
                  <c:v>100.527</c:v>
                </c:pt>
                <c:pt idx="28">
                  <c:v>149.00299999999999</c:v>
                </c:pt>
                <c:pt idx="29">
                  <c:v>55.347999999999999</c:v>
                </c:pt>
                <c:pt idx="30">
                  <c:v>39.432000000000002</c:v>
                </c:pt>
                <c:pt idx="31">
                  <c:v>52.253999999999998</c:v>
                </c:pt>
                <c:pt idx="32">
                  <c:v>47.667000000000002</c:v>
                </c:pt>
                <c:pt idx="33">
                  <c:v>30.606000000000002</c:v>
                </c:pt>
                <c:pt idx="34">
                  <c:v>23.193999999999999</c:v>
                </c:pt>
                <c:pt idx="35">
                  <c:v>20.32</c:v>
                </c:pt>
                <c:pt idx="36">
                  <c:v>19.760999999999999</c:v>
                </c:pt>
                <c:pt idx="37">
                  <c:v>26.28</c:v>
                </c:pt>
                <c:pt idx="38">
                  <c:v>63.529000000000003</c:v>
                </c:pt>
                <c:pt idx="39">
                  <c:v>222.49700000000001</c:v>
                </c:pt>
                <c:pt idx="40">
                  <c:v>327.43900000000002</c:v>
                </c:pt>
                <c:pt idx="41">
                  <c:v>100.727</c:v>
                </c:pt>
                <c:pt idx="42">
                  <c:v>56.341999999999999</c:v>
                </c:pt>
                <c:pt idx="43">
                  <c:v>50.212000000000003</c:v>
                </c:pt>
                <c:pt idx="44">
                  <c:v>58.427999999999997</c:v>
                </c:pt>
                <c:pt idx="45">
                  <c:v>36.768000000000001</c:v>
                </c:pt>
                <c:pt idx="46">
                  <c:v>29.3</c:v>
                </c:pt>
                <c:pt idx="47">
                  <c:v>25.628</c:v>
                </c:pt>
                <c:pt idx="48">
                  <c:v>29.05</c:v>
                </c:pt>
                <c:pt idx="49">
                  <c:v>48.295000000000002</c:v>
                </c:pt>
                <c:pt idx="50">
                  <c:v>75.867000000000004</c:v>
                </c:pt>
                <c:pt idx="51">
                  <c:v>153.10599999999999</c:v>
                </c:pt>
                <c:pt idx="52">
                  <c:v>340.613</c:v>
                </c:pt>
                <c:pt idx="53">
                  <c:v>118.389</c:v>
                </c:pt>
                <c:pt idx="54">
                  <c:v>53.381999999999998</c:v>
                </c:pt>
                <c:pt idx="55">
                  <c:v>38.286000000000001</c:v>
                </c:pt>
                <c:pt idx="56">
                  <c:v>32.774999999999999</c:v>
                </c:pt>
                <c:pt idx="57">
                  <c:v>29.512</c:v>
                </c:pt>
                <c:pt idx="58">
                  <c:v>25.936</c:v>
                </c:pt>
                <c:pt idx="59">
                  <c:v>23.882999999999999</c:v>
                </c:pt>
                <c:pt idx="60">
                  <c:v>21.757000000000001</c:v>
                </c:pt>
                <c:pt idx="61">
                  <c:v>36.435000000000002</c:v>
                </c:pt>
                <c:pt idx="62">
                  <c:v>58.280999999999999</c:v>
                </c:pt>
                <c:pt idx="63">
                  <c:v>152.99700000000001</c:v>
                </c:pt>
                <c:pt idx="64">
                  <c:v>282.41500000000002</c:v>
                </c:pt>
                <c:pt idx="65">
                  <c:v>92.835999999999999</c:v>
                </c:pt>
                <c:pt idx="66">
                  <c:v>52.808999999999997</c:v>
                </c:pt>
                <c:pt idx="67">
                  <c:v>34.911999999999999</c:v>
                </c:pt>
              </c:numCache>
            </c:numRef>
          </c:yVal>
          <c:smooth val="1"/>
          <c:extLst>
            <c:ext xmlns:c16="http://schemas.microsoft.com/office/drawing/2014/chart" uri="{C3380CC4-5D6E-409C-BE32-E72D297353CC}">
              <c16:uniqueId val="{00000018-EFB4-4482-B3BD-5DFCB157EDBE}"/>
            </c:ext>
          </c:extLst>
        </c:ser>
        <c:ser>
          <c:idx val="24"/>
          <c:order val="21"/>
          <c:tx>
            <c:strRef>
              <c:f>RunInformation!$G$27</c:f>
              <c:strCache>
                <c:ptCount val="1"/>
                <c:pt idx="0">
                  <c:v>2012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Comparison!$U$4:$U$71</c:f>
              <c:numCache>
                <c:formatCode>[$-409]mmmm\-yy;@</c:formatCode>
                <c:ptCount val="68"/>
                <c:pt idx="0">
                  <c:v>44593</c:v>
                </c:pt>
                <c:pt idx="1">
                  <c:v>44621</c:v>
                </c:pt>
                <c:pt idx="2">
                  <c:v>44652</c:v>
                </c:pt>
                <c:pt idx="3">
                  <c:v>44682</c:v>
                </c:pt>
                <c:pt idx="4">
                  <c:v>44713</c:v>
                </c:pt>
                <c:pt idx="5">
                  <c:v>44743</c:v>
                </c:pt>
                <c:pt idx="6">
                  <c:v>44774</c:v>
                </c:pt>
                <c:pt idx="7">
                  <c:v>44805</c:v>
                </c:pt>
                <c:pt idx="8">
                  <c:v>44835</c:v>
                </c:pt>
                <c:pt idx="9">
                  <c:v>44866</c:v>
                </c:pt>
                <c:pt idx="10">
                  <c:v>44896</c:v>
                </c:pt>
                <c:pt idx="11">
                  <c:v>44927</c:v>
                </c:pt>
                <c:pt idx="12">
                  <c:v>44958</c:v>
                </c:pt>
                <c:pt idx="13">
                  <c:v>44986</c:v>
                </c:pt>
                <c:pt idx="14">
                  <c:v>45017</c:v>
                </c:pt>
                <c:pt idx="15">
                  <c:v>45047</c:v>
                </c:pt>
                <c:pt idx="16">
                  <c:v>45078</c:v>
                </c:pt>
                <c:pt idx="17">
                  <c:v>45108</c:v>
                </c:pt>
                <c:pt idx="18">
                  <c:v>45139</c:v>
                </c:pt>
                <c:pt idx="19">
                  <c:v>45170</c:v>
                </c:pt>
                <c:pt idx="20">
                  <c:v>45200</c:v>
                </c:pt>
                <c:pt idx="21">
                  <c:v>45231</c:v>
                </c:pt>
                <c:pt idx="22">
                  <c:v>45261</c:v>
                </c:pt>
                <c:pt idx="23">
                  <c:v>45292</c:v>
                </c:pt>
                <c:pt idx="24">
                  <c:v>45323</c:v>
                </c:pt>
                <c:pt idx="25">
                  <c:v>45352</c:v>
                </c:pt>
                <c:pt idx="26">
                  <c:v>45383</c:v>
                </c:pt>
                <c:pt idx="27">
                  <c:v>45413</c:v>
                </c:pt>
                <c:pt idx="28">
                  <c:v>45444</c:v>
                </c:pt>
                <c:pt idx="29">
                  <c:v>45474</c:v>
                </c:pt>
                <c:pt idx="30">
                  <c:v>45505</c:v>
                </c:pt>
                <c:pt idx="31">
                  <c:v>45536</c:v>
                </c:pt>
                <c:pt idx="32">
                  <c:v>45566</c:v>
                </c:pt>
                <c:pt idx="33">
                  <c:v>45597</c:v>
                </c:pt>
                <c:pt idx="34">
                  <c:v>45627</c:v>
                </c:pt>
                <c:pt idx="35">
                  <c:v>45658</c:v>
                </c:pt>
                <c:pt idx="36">
                  <c:v>45689</c:v>
                </c:pt>
                <c:pt idx="37">
                  <c:v>45717</c:v>
                </c:pt>
                <c:pt idx="38">
                  <c:v>45748</c:v>
                </c:pt>
                <c:pt idx="39">
                  <c:v>45778</c:v>
                </c:pt>
                <c:pt idx="40">
                  <c:v>45809</c:v>
                </c:pt>
                <c:pt idx="41">
                  <c:v>45839</c:v>
                </c:pt>
                <c:pt idx="42">
                  <c:v>45870</c:v>
                </c:pt>
                <c:pt idx="43">
                  <c:v>45901</c:v>
                </c:pt>
                <c:pt idx="44">
                  <c:v>45931</c:v>
                </c:pt>
                <c:pt idx="45">
                  <c:v>45962</c:v>
                </c:pt>
                <c:pt idx="46">
                  <c:v>45992</c:v>
                </c:pt>
                <c:pt idx="47">
                  <c:v>46023</c:v>
                </c:pt>
                <c:pt idx="48">
                  <c:v>46054</c:v>
                </c:pt>
                <c:pt idx="49">
                  <c:v>46082</c:v>
                </c:pt>
                <c:pt idx="50">
                  <c:v>46113</c:v>
                </c:pt>
                <c:pt idx="51">
                  <c:v>46143</c:v>
                </c:pt>
                <c:pt idx="52">
                  <c:v>46174</c:v>
                </c:pt>
                <c:pt idx="53">
                  <c:v>46204</c:v>
                </c:pt>
                <c:pt idx="54">
                  <c:v>46235</c:v>
                </c:pt>
                <c:pt idx="55">
                  <c:v>46266</c:v>
                </c:pt>
                <c:pt idx="56">
                  <c:v>46296</c:v>
                </c:pt>
                <c:pt idx="57">
                  <c:v>46327</c:v>
                </c:pt>
                <c:pt idx="58">
                  <c:v>46357</c:v>
                </c:pt>
                <c:pt idx="59">
                  <c:v>46388</c:v>
                </c:pt>
                <c:pt idx="60">
                  <c:v>46419</c:v>
                </c:pt>
                <c:pt idx="61" formatCode="[$-409]mmmm\ d\,\ yyyy;@">
                  <c:v>46447</c:v>
                </c:pt>
                <c:pt idx="62" formatCode="[$-409]mmmm\ d\,\ yyyy;@">
                  <c:v>46478</c:v>
                </c:pt>
                <c:pt idx="63" formatCode="[$-409]mmmm\ d\,\ yyyy;@">
                  <c:v>46508</c:v>
                </c:pt>
                <c:pt idx="64" formatCode="[$-409]mmmm\ d\,\ yyyy;@">
                  <c:v>46539</c:v>
                </c:pt>
                <c:pt idx="65" formatCode="[$-409]mmmm\ d\,\ yyyy;@">
                  <c:v>46569</c:v>
                </c:pt>
                <c:pt idx="66" formatCode="[$-409]mmmm\ d\,\ yyyy;@">
                  <c:v>46600</c:v>
                </c:pt>
                <c:pt idx="67" formatCode="[$-409]mmmm\ d\,\ yyyy;@">
                  <c:v>46631</c:v>
                </c:pt>
              </c:numCache>
            </c:numRef>
          </c:xVal>
          <c:yVal>
            <c:numRef>
              <c:f>Comparison!$AT$4:$AT$71</c:f>
              <c:numCache>
                <c:formatCode>0.00</c:formatCode>
                <c:ptCount val="68"/>
                <c:pt idx="0">
                  <c:v>17.427</c:v>
                </c:pt>
                <c:pt idx="1">
                  <c:v>32.018999999999998</c:v>
                </c:pt>
                <c:pt idx="2">
                  <c:v>97.418999999999997</c:v>
                </c:pt>
                <c:pt idx="3">
                  <c:v>179.87</c:v>
                </c:pt>
                <c:pt idx="4">
                  <c:v>85.296999999999997</c:v>
                </c:pt>
                <c:pt idx="5">
                  <c:v>35.558999999999997</c:v>
                </c:pt>
                <c:pt idx="6">
                  <c:v>31.076000000000001</c:v>
                </c:pt>
                <c:pt idx="7">
                  <c:v>23.373999999999999</c:v>
                </c:pt>
                <c:pt idx="8">
                  <c:v>23.515999999999998</c:v>
                </c:pt>
                <c:pt idx="9">
                  <c:v>19.579999999999998</c:v>
                </c:pt>
                <c:pt idx="10">
                  <c:v>17.591000000000001</c:v>
                </c:pt>
                <c:pt idx="11">
                  <c:v>16.213999999999999</c:v>
                </c:pt>
                <c:pt idx="12">
                  <c:v>14.089</c:v>
                </c:pt>
                <c:pt idx="13">
                  <c:v>20.294</c:v>
                </c:pt>
                <c:pt idx="14">
                  <c:v>36.710999999999999</c:v>
                </c:pt>
                <c:pt idx="15">
                  <c:v>100.437</c:v>
                </c:pt>
                <c:pt idx="16">
                  <c:v>154.078</c:v>
                </c:pt>
                <c:pt idx="17">
                  <c:v>55.753999999999998</c:v>
                </c:pt>
                <c:pt idx="18">
                  <c:v>41.427</c:v>
                </c:pt>
                <c:pt idx="19">
                  <c:v>51.783000000000001</c:v>
                </c:pt>
                <c:pt idx="20">
                  <c:v>49.320999999999998</c:v>
                </c:pt>
                <c:pt idx="21">
                  <c:v>31.57</c:v>
                </c:pt>
                <c:pt idx="22">
                  <c:v>23.8</c:v>
                </c:pt>
                <c:pt idx="23">
                  <c:v>20.797999999999998</c:v>
                </c:pt>
                <c:pt idx="24">
                  <c:v>20.673999999999999</c:v>
                </c:pt>
                <c:pt idx="25">
                  <c:v>26.524999999999999</c:v>
                </c:pt>
                <c:pt idx="26">
                  <c:v>64.02</c:v>
                </c:pt>
                <c:pt idx="27">
                  <c:v>223.94</c:v>
                </c:pt>
                <c:pt idx="28">
                  <c:v>329.05</c:v>
                </c:pt>
                <c:pt idx="29">
                  <c:v>101.562</c:v>
                </c:pt>
                <c:pt idx="30">
                  <c:v>56.515999999999998</c:v>
                </c:pt>
                <c:pt idx="31">
                  <c:v>50.392000000000003</c:v>
                </c:pt>
                <c:pt idx="32">
                  <c:v>58.670999999999999</c:v>
                </c:pt>
                <c:pt idx="33">
                  <c:v>36.847000000000001</c:v>
                </c:pt>
                <c:pt idx="34">
                  <c:v>29.395</c:v>
                </c:pt>
                <c:pt idx="35">
                  <c:v>25.715</c:v>
                </c:pt>
                <c:pt idx="36">
                  <c:v>29.128</c:v>
                </c:pt>
                <c:pt idx="37">
                  <c:v>48.398000000000003</c:v>
                </c:pt>
                <c:pt idx="38">
                  <c:v>75.988</c:v>
                </c:pt>
                <c:pt idx="39">
                  <c:v>153.262</c:v>
                </c:pt>
                <c:pt idx="40">
                  <c:v>340.70699999999999</c:v>
                </c:pt>
                <c:pt idx="41">
                  <c:v>118.43300000000001</c:v>
                </c:pt>
                <c:pt idx="42">
                  <c:v>53.417000000000002</c:v>
                </c:pt>
                <c:pt idx="43">
                  <c:v>38.316000000000003</c:v>
                </c:pt>
                <c:pt idx="44">
                  <c:v>32.804000000000002</c:v>
                </c:pt>
                <c:pt idx="45">
                  <c:v>29.536999999999999</c:v>
                </c:pt>
                <c:pt idx="46">
                  <c:v>25.96</c:v>
                </c:pt>
                <c:pt idx="47">
                  <c:v>23.905000000000001</c:v>
                </c:pt>
                <c:pt idx="48">
                  <c:v>21.757000000000001</c:v>
                </c:pt>
                <c:pt idx="49">
                  <c:v>36.435000000000002</c:v>
                </c:pt>
                <c:pt idx="50">
                  <c:v>58.280999999999999</c:v>
                </c:pt>
                <c:pt idx="51">
                  <c:v>152.99700000000001</c:v>
                </c:pt>
                <c:pt idx="52">
                  <c:v>282.41500000000002</c:v>
                </c:pt>
                <c:pt idx="53">
                  <c:v>92.835999999999999</c:v>
                </c:pt>
                <c:pt idx="54">
                  <c:v>52.808999999999997</c:v>
                </c:pt>
                <c:pt idx="55">
                  <c:v>34.911999999999999</c:v>
                </c:pt>
                <c:pt idx="56">
                  <c:v>30.207000000000001</c:v>
                </c:pt>
                <c:pt idx="57">
                  <c:v>25.936</c:v>
                </c:pt>
                <c:pt idx="58">
                  <c:v>23.637</c:v>
                </c:pt>
                <c:pt idx="59">
                  <c:v>21.725999999999999</c:v>
                </c:pt>
                <c:pt idx="60">
                  <c:v>25.638000000000002</c:v>
                </c:pt>
                <c:pt idx="61">
                  <c:v>57.055999999999997</c:v>
                </c:pt>
                <c:pt idx="62">
                  <c:v>106.95699999999999</c:v>
                </c:pt>
                <c:pt idx="63">
                  <c:v>238.547</c:v>
                </c:pt>
                <c:pt idx="64">
                  <c:v>382.44499999999999</c:v>
                </c:pt>
                <c:pt idx="65">
                  <c:v>129.60499999999999</c:v>
                </c:pt>
                <c:pt idx="66">
                  <c:v>63.576999999999998</c:v>
                </c:pt>
                <c:pt idx="67">
                  <c:v>38.479999999999997</c:v>
                </c:pt>
              </c:numCache>
            </c:numRef>
          </c:yVal>
          <c:smooth val="1"/>
          <c:extLst>
            <c:ext xmlns:c16="http://schemas.microsoft.com/office/drawing/2014/chart" uri="{C3380CC4-5D6E-409C-BE32-E72D297353CC}">
              <c16:uniqueId val="{00000019-EFB4-4482-B3BD-5DFCB157EDBE}"/>
            </c:ext>
          </c:extLst>
        </c:ser>
        <c:ser>
          <c:idx val="25"/>
          <c:order val="22"/>
          <c:tx>
            <c:strRef>
              <c:f>RunInformation!$G$28</c:f>
              <c:strCache>
                <c:ptCount val="1"/>
                <c:pt idx="0">
                  <c:v>2013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Comparison!$U$4:$U$71</c:f>
              <c:numCache>
                <c:formatCode>[$-409]mmmm\-yy;@</c:formatCode>
                <c:ptCount val="68"/>
                <c:pt idx="0">
                  <c:v>44593</c:v>
                </c:pt>
                <c:pt idx="1">
                  <c:v>44621</c:v>
                </c:pt>
                <c:pt idx="2">
                  <c:v>44652</c:v>
                </c:pt>
                <c:pt idx="3">
                  <c:v>44682</c:v>
                </c:pt>
                <c:pt idx="4">
                  <c:v>44713</c:v>
                </c:pt>
                <c:pt idx="5">
                  <c:v>44743</c:v>
                </c:pt>
                <c:pt idx="6">
                  <c:v>44774</c:v>
                </c:pt>
                <c:pt idx="7">
                  <c:v>44805</c:v>
                </c:pt>
                <c:pt idx="8">
                  <c:v>44835</c:v>
                </c:pt>
                <c:pt idx="9">
                  <c:v>44866</c:v>
                </c:pt>
                <c:pt idx="10">
                  <c:v>44896</c:v>
                </c:pt>
                <c:pt idx="11">
                  <c:v>44927</c:v>
                </c:pt>
                <c:pt idx="12">
                  <c:v>44958</c:v>
                </c:pt>
                <c:pt idx="13">
                  <c:v>44986</c:v>
                </c:pt>
                <c:pt idx="14">
                  <c:v>45017</c:v>
                </c:pt>
                <c:pt idx="15">
                  <c:v>45047</c:v>
                </c:pt>
                <c:pt idx="16">
                  <c:v>45078</c:v>
                </c:pt>
                <c:pt idx="17">
                  <c:v>45108</c:v>
                </c:pt>
                <c:pt idx="18">
                  <c:v>45139</c:v>
                </c:pt>
                <c:pt idx="19">
                  <c:v>45170</c:v>
                </c:pt>
                <c:pt idx="20">
                  <c:v>45200</c:v>
                </c:pt>
                <c:pt idx="21">
                  <c:v>45231</c:v>
                </c:pt>
                <c:pt idx="22">
                  <c:v>45261</c:v>
                </c:pt>
                <c:pt idx="23">
                  <c:v>45292</c:v>
                </c:pt>
                <c:pt idx="24">
                  <c:v>45323</c:v>
                </c:pt>
                <c:pt idx="25">
                  <c:v>45352</c:v>
                </c:pt>
                <c:pt idx="26">
                  <c:v>45383</c:v>
                </c:pt>
                <c:pt idx="27">
                  <c:v>45413</c:v>
                </c:pt>
                <c:pt idx="28">
                  <c:v>45444</c:v>
                </c:pt>
                <c:pt idx="29">
                  <c:v>45474</c:v>
                </c:pt>
                <c:pt idx="30">
                  <c:v>45505</c:v>
                </c:pt>
                <c:pt idx="31">
                  <c:v>45536</c:v>
                </c:pt>
                <c:pt idx="32">
                  <c:v>45566</c:v>
                </c:pt>
                <c:pt idx="33">
                  <c:v>45597</c:v>
                </c:pt>
                <c:pt idx="34">
                  <c:v>45627</c:v>
                </c:pt>
                <c:pt idx="35">
                  <c:v>45658</c:v>
                </c:pt>
                <c:pt idx="36">
                  <c:v>45689</c:v>
                </c:pt>
                <c:pt idx="37">
                  <c:v>45717</c:v>
                </c:pt>
                <c:pt idx="38">
                  <c:v>45748</c:v>
                </c:pt>
                <c:pt idx="39">
                  <c:v>45778</c:v>
                </c:pt>
                <c:pt idx="40">
                  <c:v>45809</c:v>
                </c:pt>
                <c:pt idx="41">
                  <c:v>45839</c:v>
                </c:pt>
                <c:pt idx="42">
                  <c:v>45870</c:v>
                </c:pt>
                <c:pt idx="43">
                  <c:v>45901</c:v>
                </c:pt>
                <c:pt idx="44">
                  <c:v>45931</c:v>
                </c:pt>
                <c:pt idx="45">
                  <c:v>45962</c:v>
                </c:pt>
                <c:pt idx="46">
                  <c:v>45992</c:v>
                </c:pt>
                <c:pt idx="47">
                  <c:v>46023</c:v>
                </c:pt>
                <c:pt idx="48">
                  <c:v>46054</c:v>
                </c:pt>
                <c:pt idx="49">
                  <c:v>46082</c:v>
                </c:pt>
                <c:pt idx="50">
                  <c:v>46113</c:v>
                </c:pt>
                <c:pt idx="51">
                  <c:v>46143</c:v>
                </c:pt>
                <c:pt idx="52">
                  <c:v>46174</c:v>
                </c:pt>
                <c:pt idx="53">
                  <c:v>46204</c:v>
                </c:pt>
                <c:pt idx="54">
                  <c:v>46235</c:v>
                </c:pt>
                <c:pt idx="55">
                  <c:v>46266</c:v>
                </c:pt>
                <c:pt idx="56">
                  <c:v>46296</c:v>
                </c:pt>
                <c:pt idx="57">
                  <c:v>46327</c:v>
                </c:pt>
                <c:pt idx="58">
                  <c:v>46357</c:v>
                </c:pt>
                <c:pt idx="59">
                  <c:v>46388</c:v>
                </c:pt>
                <c:pt idx="60">
                  <c:v>46419</c:v>
                </c:pt>
                <c:pt idx="61" formatCode="[$-409]mmmm\ d\,\ yyyy;@">
                  <c:v>46447</c:v>
                </c:pt>
                <c:pt idx="62" formatCode="[$-409]mmmm\ d\,\ yyyy;@">
                  <c:v>46478</c:v>
                </c:pt>
                <c:pt idx="63" formatCode="[$-409]mmmm\ d\,\ yyyy;@">
                  <c:v>46508</c:v>
                </c:pt>
                <c:pt idx="64" formatCode="[$-409]mmmm\ d\,\ yyyy;@">
                  <c:v>46539</c:v>
                </c:pt>
                <c:pt idx="65" formatCode="[$-409]mmmm\ d\,\ yyyy;@">
                  <c:v>46569</c:v>
                </c:pt>
                <c:pt idx="66" formatCode="[$-409]mmmm\ d\,\ yyyy;@">
                  <c:v>46600</c:v>
                </c:pt>
                <c:pt idx="67" formatCode="[$-409]mmmm\ d\,\ yyyy;@">
                  <c:v>46631</c:v>
                </c:pt>
              </c:numCache>
            </c:numRef>
          </c:xVal>
          <c:yVal>
            <c:numRef>
              <c:f>Comparison!$AU$4:$AU$71</c:f>
              <c:numCache>
                <c:formatCode>0.00</c:formatCode>
                <c:ptCount val="68"/>
                <c:pt idx="0">
                  <c:v>17.282</c:v>
                </c:pt>
                <c:pt idx="1">
                  <c:v>22.85</c:v>
                </c:pt>
                <c:pt idx="2">
                  <c:v>44.551000000000002</c:v>
                </c:pt>
                <c:pt idx="3">
                  <c:v>176.26499999999999</c:v>
                </c:pt>
                <c:pt idx="4">
                  <c:v>255.821</c:v>
                </c:pt>
                <c:pt idx="5">
                  <c:v>91.146000000000001</c:v>
                </c:pt>
                <c:pt idx="6">
                  <c:v>53.173000000000002</c:v>
                </c:pt>
                <c:pt idx="7">
                  <c:v>60.667999999999999</c:v>
                </c:pt>
                <c:pt idx="8">
                  <c:v>54.695</c:v>
                </c:pt>
                <c:pt idx="9">
                  <c:v>35.609000000000002</c:v>
                </c:pt>
                <c:pt idx="10">
                  <c:v>27.420999999999999</c:v>
                </c:pt>
                <c:pt idx="11">
                  <c:v>24.119</c:v>
                </c:pt>
                <c:pt idx="12">
                  <c:v>22.823</c:v>
                </c:pt>
                <c:pt idx="13">
                  <c:v>29.375</c:v>
                </c:pt>
                <c:pt idx="14">
                  <c:v>69.356999999999999</c:v>
                </c:pt>
                <c:pt idx="15">
                  <c:v>236.93199999999999</c:v>
                </c:pt>
                <c:pt idx="16">
                  <c:v>337.11700000000002</c:v>
                </c:pt>
                <c:pt idx="17">
                  <c:v>103.12</c:v>
                </c:pt>
                <c:pt idx="18">
                  <c:v>57.851999999999997</c:v>
                </c:pt>
                <c:pt idx="19">
                  <c:v>51.506999999999998</c:v>
                </c:pt>
                <c:pt idx="20">
                  <c:v>59.706000000000003</c:v>
                </c:pt>
                <c:pt idx="21">
                  <c:v>37.738</c:v>
                </c:pt>
                <c:pt idx="22">
                  <c:v>30.206</c:v>
                </c:pt>
                <c:pt idx="23">
                  <c:v>26.452999999999999</c:v>
                </c:pt>
                <c:pt idx="24">
                  <c:v>30.791</c:v>
                </c:pt>
                <c:pt idx="25">
                  <c:v>51.15</c:v>
                </c:pt>
                <c:pt idx="26">
                  <c:v>76.397999999999996</c:v>
                </c:pt>
                <c:pt idx="27">
                  <c:v>159.655</c:v>
                </c:pt>
                <c:pt idx="28">
                  <c:v>343.18599999999998</c:v>
                </c:pt>
                <c:pt idx="29">
                  <c:v>115.173</c:v>
                </c:pt>
                <c:pt idx="30">
                  <c:v>53.127000000000002</c:v>
                </c:pt>
                <c:pt idx="31">
                  <c:v>38.390999999999998</c:v>
                </c:pt>
                <c:pt idx="32">
                  <c:v>33.133000000000003</c:v>
                </c:pt>
                <c:pt idx="33">
                  <c:v>29.602</c:v>
                </c:pt>
                <c:pt idx="34">
                  <c:v>26.056000000000001</c:v>
                </c:pt>
                <c:pt idx="35">
                  <c:v>24.015000000000001</c:v>
                </c:pt>
                <c:pt idx="36">
                  <c:v>22.033000000000001</c:v>
                </c:pt>
                <c:pt idx="37">
                  <c:v>36.865000000000002</c:v>
                </c:pt>
                <c:pt idx="38">
                  <c:v>59.939</c:v>
                </c:pt>
                <c:pt idx="39">
                  <c:v>157.946</c:v>
                </c:pt>
                <c:pt idx="40">
                  <c:v>281.79599999999999</c:v>
                </c:pt>
                <c:pt idx="41">
                  <c:v>90.320999999999998</c:v>
                </c:pt>
                <c:pt idx="42">
                  <c:v>52.698999999999998</c:v>
                </c:pt>
                <c:pt idx="43">
                  <c:v>34.406999999999996</c:v>
                </c:pt>
                <c:pt idx="44">
                  <c:v>30.100999999999999</c:v>
                </c:pt>
                <c:pt idx="45">
                  <c:v>25.925000000000001</c:v>
                </c:pt>
                <c:pt idx="46">
                  <c:v>23.68</c:v>
                </c:pt>
                <c:pt idx="47">
                  <c:v>21.748000000000001</c:v>
                </c:pt>
                <c:pt idx="48">
                  <c:v>25.638000000000002</c:v>
                </c:pt>
                <c:pt idx="49">
                  <c:v>57.055999999999997</c:v>
                </c:pt>
                <c:pt idx="50">
                  <c:v>106.95699999999999</c:v>
                </c:pt>
                <c:pt idx="51">
                  <c:v>238.547</c:v>
                </c:pt>
                <c:pt idx="52">
                  <c:v>382.44499999999999</c:v>
                </c:pt>
                <c:pt idx="53">
                  <c:v>129.60499999999999</c:v>
                </c:pt>
                <c:pt idx="54">
                  <c:v>63.576999999999998</c:v>
                </c:pt>
                <c:pt idx="55">
                  <c:v>38.479999999999997</c:v>
                </c:pt>
                <c:pt idx="56">
                  <c:v>39.661000000000001</c:v>
                </c:pt>
                <c:pt idx="57">
                  <c:v>33.521000000000001</c:v>
                </c:pt>
                <c:pt idx="58">
                  <c:v>31.027000000000001</c:v>
                </c:pt>
                <c:pt idx="59">
                  <c:v>26.866</c:v>
                </c:pt>
                <c:pt idx="60">
                  <c:v>27.120999999999999</c:v>
                </c:pt>
                <c:pt idx="61">
                  <c:v>29.216000000000001</c:v>
                </c:pt>
                <c:pt idx="62">
                  <c:v>46.006</c:v>
                </c:pt>
                <c:pt idx="63">
                  <c:v>159.77699999999999</c:v>
                </c:pt>
                <c:pt idx="64">
                  <c:v>75.016999999999996</c:v>
                </c:pt>
                <c:pt idx="65">
                  <c:v>32.293999999999997</c:v>
                </c:pt>
                <c:pt idx="66">
                  <c:v>26.847000000000001</c:v>
                </c:pt>
                <c:pt idx="67">
                  <c:v>21.686</c:v>
                </c:pt>
              </c:numCache>
            </c:numRef>
          </c:yVal>
          <c:smooth val="1"/>
          <c:extLst>
            <c:ext xmlns:c16="http://schemas.microsoft.com/office/drawing/2014/chart" uri="{C3380CC4-5D6E-409C-BE32-E72D297353CC}">
              <c16:uniqueId val="{0000001A-EFB4-4482-B3BD-5DFCB157EDBE}"/>
            </c:ext>
          </c:extLst>
        </c:ser>
        <c:ser>
          <c:idx val="26"/>
          <c:order val="23"/>
          <c:tx>
            <c:strRef>
              <c:f>RunInformation!$G$29</c:f>
              <c:strCache>
                <c:ptCount val="1"/>
                <c:pt idx="0">
                  <c:v>2014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Comparison!$U$4:$U$71</c:f>
              <c:numCache>
                <c:formatCode>[$-409]mmmm\-yy;@</c:formatCode>
                <c:ptCount val="68"/>
                <c:pt idx="0">
                  <c:v>44593</c:v>
                </c:pt>
                <c:pt idx="1">
                  <c:v>44621</c:v>
                </c:pt>
                <c:pt idx="2">
                  <c:v>44652</c:v>
                </c:pt>
                <c:pt idx="3">
                  <c:v>44682</c:v>
                </c:pt>
                <c:pt idx="4">
                  <c:v>44713</c:v>
                </c:pt>
                <c:pt idx="5">
                  <c:v>44743</c:v>
                </c:pt>
                <c:pt idx="6">
                  <c:v>44774</c:v>
                </c:pt>
                <c:pt idx="7">
                  <c:v>44805</c:v>
                </c:pt>
                <c:pt idx="8">
                  <c:v>44835</c:v>
                </c:pt>
                <c:pt idx="9">
                  <c:v>44866</c:v>
                </c:pt>
                <c:pt idx="10">
                  <c:v>44896</c:v>
                </c:pt>
                <c:pt idx="11">
                  <c:v>44927</c:v>
                </c:pt>
                <c:pt idx="12">
                  <c:v>44958</c:v>
                </c:pt>
                <c:pt idx="13">
                  <c:v>44986</c:v>
                </c:pt>
                <c:pt idx="14">
                  <c:v>45017</c:v>
                </c:pt>
                <c:pt idx="15">
                  <c:v>45047</c:v>
                </c:pt>
                <c:pt idx="16">
                  <c:v>45078</c:v>
                </c:pt>
                <c:pt idx="17">
                  <c:v>45108</c:v>
                </c:pt>
                <c:pt idx="18">
                  <c:v>45139</c:v>
                </c:pt>
                <c:pt idx="19">
                  <c:v>45170</c:v>
                </c:pt>
                <c:pt idx="20">
                  <c:v>45200</c:v>
                </c:pt>
                <c:pt idx="21">
                  <c:v>45231</c:v>
                </c:pt>
                <c:pt idx="22">
                  <c:v>45261</c:v>
                </c:pt>
                <c:pt idx="23">
                  <c:v>45292</c:v>
                </c:pt>
                <c:pt idx="24">
                  <c:v>45323</c:v>
                </c:pt>
                <c:pt idx="25">
                  <c:v>45352</c:v>
                </c:pt>
                <c:pt idx="26">
                  <c:v>45383</c:v>
                </c:pt>
                <c:pt idx="27">
                  <c:v>45413</c:v>
                </c:pt>
                <c:pt idx="28">
                  <c:v>45444</c:v>
                </c:pt>
                <c:pt idx="29">
                  <c:v>45474</c:v>
                </c:pt>
                <c:pt idx="30">
                  <c:v>45505</c:v>
                </c:pt>
                <c:pt idx="31">
                  <c:v>45536</c:v>
                </c:pt>
                <c:pt idx="32">
                  <c:v>45566</c:v>
                </c:pt>
                <c:pt idx="33">
                  <c:v>45597</c:v>
                </c:pt>
                <c:pt idx="34">
                  <c:v>45627</c:v>
                </c:pt>
                <c:pt idx="35">
                  <c:v>45658</c:v>
                </c:pt>
                <c:pt idx="36">
                  <c:v>45689</c:v>
                </c:pt>
                <c:pt idx="37">
                  <c:v>45717</c:v>
                </c:pt>
                <c:pt idx="38">
                  <c:v>45748</c:v>
                </c:pt>
                <c:pt idx="39">
                  <c:v>45778</c:v>
                </c:pt>
                <c:pt idx="40">
                  <c:v>45809</c:v>
                </c:pt>
                <c:pt idx="41">
                  <c:v>45839</c:v>
                </c:pt>
                <c:pt idx="42">
                  <c:v>45870</c:v>
                </c:pt>
                <c:pt idx="43">
                  <c:v>45901</c:v>
                </c:pt>
                <c:pt idx="44">
                  <c:v>45931</c:v>
                </c:pt>
                <c:pt idx="45">
                  <c:v>45962</c:v>
                </c:pt>
                <c:pt idx="46">
                  <c:v>45992</c:v>
                </c:pt>
                <c:pt idx="47">
                  <c:v>46023</c:v>
                </c:pt>
                <c:pt idx="48">
                  <c:v>46054</c:v>
                </c:pt>
                <c:pt idx="49">
                  <c:v>46082</c:v>
                </c:pt>
                <c:pt idx="50">
                  <c:v>46113</c:v>
                </c:pt>
                <c:pt idx="51">
                  <c:v>46143</c:v>
                </c:pt>
                <c:pt idx="52">
                  <c:v>46174</c:v>
                </c:pt>
                <c:pt idx="53">
                  <c:v>46204</c:v>
                </c:pt>
                <c:pt idx="54">
                  <c:v>46235</c:v>
                </c:pt>
                <c:pt idx="55">
                  <c:v>46266</c:v>
                </c:pt>
                <c:pt idx="56">
                  <c:v>46296</c:v>
                </c:pt>
                <c:pt idx="57">
                  <c:v>46327</c:v>
                </c:pt>
                <c:pt idx="58">
                  <c:v>46357</c:v>
                </c:pt>
                <c:pt idx="59">
                  <c:v>46388</c:v>
                </c:pt>
                <c:pt idx="60">
                  <c:v>46419</c:v>
                </c:pt>
                <c:pt idx="61" formatCode="[$-409]mmmm\ d\,\ yyyy;@">
                  <c:v>46447</c:v>
                </c:pt>
                <c:pt idx="62" formatCode="[$-409]mmmm\ d\,\ yyyy;@">
                  <c:v>46478</c:v>
                </c:pt>
                <c:pt idx="63" formatCode="[$-409]mmmm\ d\,\ yyyy;@">
                  <c:v>46508</c:v>
                </c:pt>
                <c:pt idx="64" formatCode="[$-409]mmmm\ d\,\ yyyy;@">
                  <c:v>46539</c:v>
                </c:pt>
                <c:pt idx="65" formatCode="[$-409]mmmm\ d\,\ yyyy;@">
                  <c:v>46569</c:v>
                </c:pt>
                <c:pt idx="66" formatCode="[$-409]mmmm\ d\,\ yyyy;@">
                  <c:v>46600</c:v>
                </c:pt>
                <c:pt idx="67" formatCode="[$-409]mmmm\ d\,\ yyyy;@">
                  <c:v>46631</c:v>
                </c:pt>
              </c:numCache>
            </c:numRef>
          </c:xVal>
          <c:yVal>
            <c:numRef>
              <c:f>Comparison!$AV$4:$AV$71</c:f>
              <c:numCache>
                <c:formatCode>0.00</c:formatCode>
                <c:ptCount val="68"/>
                <c:pt idx="0">
                  <c:v>20.242999999999999</c:v>
                </c:pt>
                <c:pt idx="1">
                  <c:v>24.963999999999999</c:v>
                </c:pt>
                <c:pt idx="2">
                  <c:v>45.866</c:v>
                </c:pt>
                <c:pt idx="3">
                  <c:v>170.56200000000001</c:v>
                </c:pt>
                <c:pt idx="4">
                  <c:v>302.35399999999998</c:v>
                </c:pt>
                <c:pt idx="5">
                  <c:v>95.59</c:v>
                </c:pt>
                <c:pt idx="6">
                  <c:v>52.609000000000002</c:v>
                </c:pt>
                <c:pt idx="7">
                  <c:v>45.866999999999997</c:v>
                </c:pt>
                <c:pt idx="8">
                  <c:v>55.284999999999997</c:v>
                </c:pt>
                <c:pt idx="9">
                  <c:v>34.511000000000003</c:v>
                </c:pt>
                <c:pt idx="10">
                  <c:v>27.439</c:v>
                </c:pt>
                <c:pt idx="11">
                  <c:v>24.027000000000001</c:v>
                </c:pt>
                <c:pt idx="12">
                  <c:v>27.564</c:v>
                </c:pt>
                <c:pt idx="13">
                  <c:v>46.154000000000003</c:v>
                </c:pt>
                <c:pt idx="14">
                  <c:v>72.864000000000004</c:v>
                </c:pt>
                <c:pt idx="15">
                  <c:v>148.941</c:v>
                </c:pt>
                <c:pt idx="16">
                  <c:v>337.80099999999999</c:v>
                </c:pt>
                <c:pt idx="17">
                  <c:v>117.583</c:v>
                </c:pt>
                <c:pt idx="18">
                  <c:v>52.841999999999999</c:v>
                </c:pt>
                <c:pt idx="19">
                  <c:v>37.814999999999998</c:v>
                </c:pt>
                <c:pt idx="20">
                  <c:v>32.341000000000001</c:v>
                </c:pt>
                <c:pt idx="21">
                  <c:v>29.131</c:v>
                </c:pt>
                <c:pt idx="22">
                  <c:v>25.582999999999998</c:v>
                </c:pt>
                <c:pt idx="23">
                  <c:v>23.562999999999999</c:v>
                </c:pt>
                <c:pt idx="24">
                  <c:v>22.34</c:v>
                </c:pt>
                <c:pt idx="25">
                  <c:v>36.329000000000001</c:v>
                </c:pt>
                <c:pt idx="26">
                  <c:v>58.97</c:v>
                </c:pt>
                <c:pt idx="27">
                  <c:v>157.70699999999999</c:v>
                </c:pt>
                <c:pt idx="28">
                  <c:v>282.18099999999998</c:v>
                </c:pt>
                <c:pt idx="29">
                  <c:v>90.558999999999997</c:v>
                </c:pt>
                <c:pt idx="30">
                  <c:v>52.515999999999998</c:v>
                </c:pt>
                <c:pt idx="31">
                  <c:v>34.268999999999998</c:v>
                </c:pt>
                <c:pt idx="32">
                  <c:v>30.021000000000001</c:v>
                </c:pt>
                <c:pt idx="33">
                  <c:v>25.757000000000001</c:v>
                </c:pt>
                <c:pt idx="34">
                  <c:v>23.539000000000001</c:v>
                </c:pt>
                <c:pt idx="35">
                  <c:v>21.619</c:v>
                </c:pt>
                <c:pt idx="36">
                  <c:v>25.513000000000002</c:v>
                </c:pt>
                <c:pt idx="37">
                  <c:v>56.845999999999997</c:v>
                </c:pt>
                <c:pt idx="38">
                  <c:v>106.709</c:v>
                </c:pt>
                <c:pt idx="39">
                  <c:v>238.34899999999999</c:v>
                </c:pt>
                <c:pt idx="40">
                  <c:v>382.358</c:v>
                </c:pt>
                <c:pt idx="41">
                  <c:v>129.53899999999999</c:v>
                </c:pt>
                <c:pt idx="42">
                  <c:v>63.52</c:v>
                </c:pt>
                <c:pt idx="43">
                  <c:v>38.43</c:v>
                </c:pt>
                <c:pt idx="44">
                  <c:v>39.613</c:v>
                </c:pt>
                <c:pt idx="45">
                  <c:v>33.476999999999997</c:v>
                </c:pt>
                <c:pt idx="46">
                  <c:v>30.984999999999999</c:v>
                </c:pt>
                <c:pt idx="47">
                  <c:v>26.827000000000002</c:v>
                </c:pt>
                <c:pt idx="48">
                  <c:v>27.120999999999999</c:v>
                </c:pt>
                <c:pt idx="49">
                  <c:v>29.216000000000001</c:v>
                </c:pt>
                <c:pt idx="50">
                  <c:v>46.006</c:v>
                </c:pt>
                <c:pt idx="51">
                  <c:v>159.77699999999999</c:v>
                </c:pt>
                <c:pt idx="52">
                  <c:v>75.016999999999996</c:v>
                </c:pt>
                <c:pt idx="53">
                  <c:v>32.293999999999997</c:v>
                </c:pt>
                <c:pt idx="54">
                  <c:v>26.847000000000001</c:v>
                </c:pt>
                <c:pt idx="55">
                  <c:v>21.686</c:v>
                </c:pt>
                <c:pt idx="56">
                  <c:v>24.06</c:v>
                </c:pt>
                <c:pt idx="57">
                  <c:v>22.507000000000001</c:v>
                </c:pt>
                <c:pt idx="58">
                  <c:v>18.308</c:v>
                </c:pt>
                <c:pt idx="59">
                  <c:v>16.797999999999998</c:v>
                </c:pt>
                <c:pt idx="60">
                  <c:v>14.331</c:v>
                </c:pt>
                <c:pt idx="61">
                  <c:v>19.335000000000001</c:v>
                </c:pt>
                <c:pt idx="62">
                  <c:v>69.167000000000002</c:v>
                </c:pt>
                <c:pt idx="63">
                  <c:v>176.357</c:v>
                </c:pt>
                <c:pt idx="64">
                  <c:v>387.63200000000001</c:v>
                </c:pt>
                <c:pt idx="65">
                  <c:v>259.67399999999998</c:v>
                </c:pt>
                <c:pt idx="66">
                  <c:v>82.153000000000006</c:v>
                </c:pt>
                <c:pt idx="67">
                  <c:v>42.725999999999999</c:v>
                </c:pt>
              </c:numCache>
            </c:numRef>
          </c:yVal>
          <c:smooth val="1"/>
          <c:extLst>
            <c:ext xmlns:c16="http://schemas.microsoft.com/office/drawing/2014/chart" uri="{C3380CC4-5D6E-409C-BE32-E72D297353CC}">
              <c16:uniqueId val="{0000001B-EFB4-4482-B3BD-5DFCB157EDBE}"/>
            </c:ext>
          </c:extLst>
        </c:ser>
        <c:ser>
          <c:idx val="27"/>
          <c:order val="24"/>
          <c:tx>
            <c:strRef>
              <c:f>RunInformation!$G$30</c:f>
              <c:strCache>
                <c:ptCount val="1"/>
                <c:pt idx="0">
                  <c:v>2015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Comparison!$U$4:$U$71</c:f>
              <c:numCache>
                <c:formatCode>[$-409]mmmm\-yy;@</c:formatCode>
                <c:ptCount val="68"/>
                <c:pt idx="0">
                  <c:v>44593</c:v>
                </c:pt>
                <c:pt idx="1">
                  <c:v>44621</c:v>
                </c:pt>
                <c:pt idx="2">
                  <c:v>44652</c:v>
                </c:pt>
                <c:pt idx="3">
                  <c:v>44682</c:v>
                </c:pt>
                <c:pt idx="4">
                  <c:v>44713</c:v>
                </c:pt>
                <c:pt idx="5">
                  <c:v>44743</c:v>
                </c:pt>
                <c:pt idx="6">
                  <c:v>44774</c:v>
                </c:pt>
                <c:pt idx="7">
                  <c:v>44805</c:v>
                </c:pt>
                <c:pt idx="8">
                  <c:v>44835</c:v>
                </c:pt>
                <c:pt idx="9">
                  <c:v>44866</c:v>
                </c:pt>
                <c:pt idx="10">
                  <c:v>44896</c:v>
                </c:pt>
                <c:pt idx="11">
                  <c:v>44927</c:v>
                </c:pt>
                <c:pt idx="12">
                  <c:v>44958</c:v>
                </c:pt>
                <c:pt idx="13">
                  <c:v>44986</c:v>
                </c:pt>
                <c:pt idx="14">
                  <c:v>45017</c:v>
                </c:pt>
                <c:pt idx="15">
                  <c:v>45047</c:v>
                </c:pt>
                <c:pt idx="16">
                  <c:v>45078</c:v>
                </c:pt>
                <c:pt idx="17">
                  <c:v>45108</c:v>
                </c:pt>
                <c:pt idx="18">
                  <c:v>45139</c:v>
                </c:pt>
                <c:pt idx="19">
                  <c:v>45170</c:v>
                </c:pt>
                <c:pt idx="20">
                  <c:v>45200</c:v>
                </c:pt>
                <c:pt idx="21">
                  <c:v>45231</c:v>
                </c:pt>
                <c:pt idx="22">
                  <c:v>45261</c:v>
                </c:pt>
                <c:pt idx="23">
                  <c:v>45292</c:v>
                </c:pt>
                <c:pt idx="24">
                  <c:v>45323</c:v>
                </c:pt>
                <c:pt idx="25">
                  <c:v>45352</c:v>
                </c:pt>
                <c:pt idx="26">
                  <c:v>45383</c:v>
                </c:pt>
                <c:pt idx="27">
                  <c:v>45413</c:v>
                </c:pt>
                <c:pt idx="28">
                  <c:v>45444</c:v>
                </c:pt>
                <c:pt idx="29">
                  <c:v>45474</c:v>
                </c:pt>
                <c:pt idx="30">
                  <c:v>45505</c:v>
                </c:pt>
                <c:pt idx="31">
                  <c:v>45536</c:v>
                </c:pt>
                <c:pt idx="32">
                  <c:v>45566</c:v>
                </c:pt>
                <c:pt idx="33">
                  <c:v>45597</c:v>
                </c:pt>
                <c:pt idx="34">
                  <c:v>45627</c:v>
                </c:pt>
                <c:pt idx="35">
                  <c:v>45658</c:v>
                </c:pt>
                <c:pt idx="36">
                  <c:v>45689</c:v>
                </c:pt>
                <c:pt idx="37">
                  <c:v>45717</c:v>
                </c:pt>
                <c:pt idx="38">
                  <c:v>45748</c:v>
                </c:pt>
                <c:pt idx="39">
                  <c:v>45778</c:v>
                </c:pt>
                <c:pt idx="40">
                  <c:v>45809</c:v>
                </c:pt>
                <c:pt idx="41">
                  <c:v>45839</c:v>
                </c:pt>
                <c:pt idx="42">
                  <c:v>45870</c:v>
                </c:pt>
                <c:pt idx="43">
                  <c:v>45901</c:v>
                </c:pt>
                <c:pt idx="44">
                  <c:v>45931</c:v>
                </c:pt>
                <c:pt idx="45">
                  <c:v>45962</c:v>
                </c:pt>
                <c:pt idx="46">
                  <c:v>45992</c:v>
                </c:pt>
                <c:pt idx="47">
                  <c:v>46023</c:v>
                </c:pt>
                <c:pt idx="48">
                  <c:v>46054</c:v>
                </c:pt>
                <c:pt idx="49">
                  <c:v>46082</c:v>
                </c:pt>
                <c:pt idx="50">
                  <c:v>46113</c:v>
                </c:pt>
                <c:pt idx="51">
                  <c:v>46143</c:v>
                </c:pt>
                <c:pt idx="52">
                  <c:v>46174</c:v>
                </c:pt>
                <c:pt idx="53">
                  <c:v>46204</c:v>
                </c:pt>
                <c:pt idx="54">
                  <c:v>46235</c:v>
                </c:pt>
                <c:pt idx="55">
                  <c:v>46266</c:v>
                </c:pt>
                <c:pt idx="56">
                  <c:v>46296</c:v>
                </c:pt>
                <c:pt idx="57">
                  <c:v>46327</c:v>
                </c:pt>
                <c:pt idx="58">
                  <c:v>46357</c:v>
                </c:pt>
                <c:pt idx="59">
                  <c:v>46388</c:v>
                </c:pt>
                <c:pt idx="60">
                  <c:v>46419</c:v>
                </c:pt>
                <c:pt idx="61" formatCode="[$-409]mmmm\ d\,\ yyyy;@">
                  <c:v>46447</c:v>
                </c:pt>
                <c:pt idx="62" formatCode="[$-409]mmmm\ d\,\ yyyy;@">
                  <c:v>46478</c:v>
                </c:pt>
                <c:pt idx="63" formatCode="[$-409]mmmm\ d\,\ yyyy;@">
                  <c:v>46508</c:v>
                </c:pt>
                <c:pt idx="64" formatCode="[$-409]mmmm\ d\,\ yyyy;@">
                  <c:v>46539</c:v>
                </c:pt>
                <c:pt idx="65" formatCode="[$-409]mmmm\ d\,\ yyyy;@">
                  <c:v>46569</c:v>
                </c:pt>
                <c:pt idx="66" formatCode="[$-409]mmmm\ d\,\ yyyy;@">
                  <c:v>46600</c:v>
                </c:pt>
                <c:pt idx="67" formatCode="[$-409]mmmm\ d\,\ yyyy;@">
                  <c:v>46631</c:v>
                </c:pt>
              </c:numCache>
            </c:numRef>
          </c:xVal>
          <c:yVal>
            <c:numRef>
              <c:f>Comparison!$AW$4:$AW$71</c:f>
              <c:numCache>
                <c:formatCode>0.00</c:formatCode>
                <c:ptCount val="68"/>
                <c:pt idx="0">
                  <c:v>22.713000000000001</c:v>
                </c:pt>
                <c:pt idx="1">
                  <c:v>37.628</c:v>
                </c:pt>
                <c:pt idx="2">
                  <c:v>57.204999999999998</c:v>
                </c:pt>
                <c:pt idx="3">
                  <c:v>131.36799999999999</c:v>
                </c:pt>
                <c:pt idx="4">
                  <c:v>358.34500000000003</c:v>
                </c:pt>
                <c:pt idx="5">
                  <c:v>144.85300000000001</c:v>
                </c:pt>
                <c:pt idx="6">
                  <c:v>55.212000000000003</c:v>
                </c:pt>
                <c:pt idx="7">
                  <c:v>37.165999999999997</c:v>
                </c:pt>
                <c:pt idx="8">
                  <c:v>31.81</c:v>
                </c:pt>
                <c:pt idx="9">
                  <c:v>28.44</c:v>
                </c:pt>
                <c:pt idx="10">
                  <c:v>24.904</c:v>
                </c:pt>
                <c:pt idx="11">
                  <c:v>22.956</c:v>
                </c:pt>
                <c:pt idx="12">
                  <c:v>20.934999999999999</c:v>
                </c:pt>
                <c:pt idx="13">
                  <c:v>35.441000000000003</c:v>
                </c:pt>
                <c:pt idx="14">
                  <c:v>57.112000000000002</c:v>
                </c:pt>
                <c:pt idx="15">
                  <c:v>152.46700000000001</c:v>
                </c:pt>
                <c:pt idx="16">
                  <c:v>281.517</c:v>
                </c:pt>
                <c:pt idx="17">
                  <c:v>92.387</c:v>
                </c:pt>
                <c:pt idx="18">
                  <c:v>52.445999999999998</c:v>
                </c:pt>
                <c:pt idx="19">
                  <c:v>34.603000000000002</c:v>
                </c:pt>
                <c:pt idx="20">
                  <c:v>29.928000000000001</c:v>
                </c:pt>
                <c:pt idx="21">
                  <c:v>25.693000000000001</c:v>
                </c:pt>
                <c:pt idx="22">
                  <c:v>23.404</c:v>
                </c:pt>
                <c:pt idx="23">
                  <c:v>21.512</c:v>
                </c:pt>
                <c:pt idx="24">
                  <c:v>26.116</c:v>
                </c:pt>
                <c:pt idx="25">
                  <c:v>56.651000000000003</c:v>
                </c:pt>
                <c:pt idx="26">
                  <c:v>106.523</c:v>
                </c:pt>
                <c:pt idx="27">
                  <c:v>238.864</c:v>
                </c:pt>
                <c:pt idx="28">
                  <c:v>383.15100000000001</c:v>
                </c:pt>
                <c:pt idx="29">
                  <c:v>130.00899999999999</c:v>
                </c:pt>
                <c:pt idx="30">
                  <c:v>63.470999999999997</c:v>
                </c:pt>
                <c:pt idx="31">
                  <c:v>38.423999999999999</c:v>
                </c:pt>
                <c:pt idx="32">
                  <c:v>39.642000000000003</c:v>
                </c:pt>
                <c:pt idx="33">
                  <c:v>33.426000000000002</c:v>
                </c:pt>
                <c:pt idx="34">
                  <c:v>30.952000000000002</c:v>
                </c:pt>
                <c:pt idx="35">
                  <c:v>26.795000000000002</c:v>
                </c:pt>
                <c:pt idx="36">
                  <c:v>27.088000000000001</c:v>
                </c:pt>
                <c:pt idx="37">
                  <c:v>29.184000000000001</c:v>
                </c:pt>
                <c:pt idx="38">
                  <c:v>45.97</c:v>
                </c:pt>
                <c:pt idx="39">
                  <c:v>159.76599999999999</c:v>
                </c:pt>
                <c:pt idx="40">
                  <c:v>75.010000000000005</c:v>
                </c:pt>
                <c:pt idx="41">
                  <c:v>32.271000000000001</c:v>
                </c:pt>
                <c:pt idx="42">
                  <c:v>26.827000000000002</c:v>
                </c:pt>
                <c:pt idx="43">
                  <c:v>21.667999999999999</c:v>
                </c:pt>
                <c:pt idx="44">
                  <c:v>24.042999999999999</c:v>
                </c:pt>
                <c:pt idx="45">
                  <c:v>22.491</c:v>
                </c:pt>
                <c:pt idx="46">
                  <c:v>18.292999999999999</c:v>
                </c:pt>
                <c:pt idx="47">
                  <c:v>16.783999999999999</c:v>
                </c:pt>
                <c:pt idx="48">
                  <c:v>14.331</c:v>
                </c:pt>
                <c:pt idx="49">
                  <c:v>19.335000000000001</c:v>
                </c:pt>
                <c:pt idx="50">
                  <c:v>69.167000000000002</c:v>
                </c:pt>
                <c:pt idx="51">
                  <c:v>176.357</c:v>
                </c:pt>
                <c:pt idx="52">
                  <c:v>387.63200000000001</c:v>
                </c:pt>
                <c:pt idx="53">
                  <c:v>259.67399999999998</c:v>
                </c:pt>
                <c:pt idx="54">
                  <c:v>82.153000000000006</c:v>
                </c:pt>
                <c:pt idx="55">
                  <c:v>42.725999999999999</c:v>
                </c:pt>
                <c:pt idx="56">
                  <c:v>36.655999999999999</c:v>
                </c:pt>
                <c:pt idx="57">
                  <c:v>31.69</c:v>
                </c:pt>
                <c:pt idx="58">
                  <c:v>28.981999999999999</c:v>
                </c:pt>
                <c:pt idx="59">
                  <c:v>26.382999999999999</c:v>
                </c:pt>
                <c:pt idx="60">
                  <c:v>22.823</c:v>
                </c:pt>
                <c:pt idx="61">
                  <c:v>34.136000000000003</c:v>
                </c:pt>
                <c:pt idx="62">
                  <c:v>47.664999999999999</c:v>
                </c:pt>
                <c:pt idx="63">
                  <c:v>171.63300000000001</c:v>
                </c:pt>
                <c:pt idx="64">
                  <c:v>193.43700000000001</c:v>
                </c:pt>
                <c:pt idx="65">
                  <c:v>59.533000000000001</c:v>
                </c:pt>
                <c:pt idx="66">
                  <c:v>39.323</c:v>
                </c:pt>
                <c:pt idx="67">
                  <c:v>36.408000000000001</c:v>
                </c:pt>
              </c:numCache>
            </c:numRef>
          </c:yVal>
          <c:smooth val="1"/>
          <c:extLst>
            <c:ext xmlns:c16="http://schemas.microsoft.com/office/drawing/2014/chart" uri="{C3380CC4-5D6E-409C-BE32-E72D297353CC}">
              <c16:uniqueId val="{0000001C-EFB4-4482-B3BD-5DFCB157EDBE}"/>
            </c:ext>
          </c:extLst>
        </c:ser>
        <c:ser>
          <c:idx val="28"/>
          <c:order val="25"/>
          <c:tx>
            <c:strRef>
              <c:f>RunInformation!$G$31</c:f>
              <c:strCache>
                <c:ptCount val="1"/>
                <c:pt idx="0">
                  <c:v>2016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Comparison!$U$4:$U$71</c:f>
              <c:numCache>
                <c:formatCode>[$-409]mmmm\-yy;@</c:formatCode>
                <c:ptCount val="68"/>
                <c:pt idx="0">
                  <c:v>44593</c:v>
                </c:pt>
                <c:pt idx="1">
                  <c:v>44621</c:v>
                </c:pt>
                <c:pt idx="2">
                  <c:v>44652</c:v>
                </c:pt>
                <c:pt idx="3">
                  <c:v>44682</c:v>
                </c:pt>
                <c:pt idx="4">
                  <c:v>44713</c:v>
                </c:pt>
                <c:pt idx="5">
                  <c:v>44743</c:v>
                </c:pt>
                <c:pt idx="6">
                  <c:v>44774</c:v>
                </c:pt>
                <c:pt idx="7">
                  <c:v>44805</c:v>
                </c:pt>
                <c:pt idx="8">
                  <c:v>44835</c:v>
                </c:pt>
                <c:pt idx="9">
                  <c:v>44866</c:v>
                </c:pt>
                <c:pt idx="10">
                  <c:v>44896</c:v>
                </c:pt>
                <c:pt idx="11">
                  <c:v>44927</c:v>
                </c:pt>
                <c:pt idx="12">
                  <c:v>44958</c:v>
                </c:pt>
                <c:pt idx="13">
                  <c:v>44986</c:v>
                </c:pt>
                <c:pt idx="14">
                  <c:v>45017</c:v>
                </c:pt>
                <c:pt idx="15">
                  <c:v>45047</c:v>
                </c:pt>
                <c:pt idx="16">
                  <c:v>45078</c:v>
                </c:pt>
                <c:pt idx="17">
                  <c:v>45108</c:v>
                </c:pt>
                <c:pt idx="18">
                  <c:v>45139</c:v>
                </c:pt>
                <c:pt idx="19">
                  <c:v>45170</c:v>
                </c:pt>
                <c:pt idx="20">
                  <c:v>45200</c:v>
                </c:pt>
                <c:pt idx="21">
                  <c:v>45231</c:v>
                </c:pt>
                <c:pt idx="22">
                  <c:v>45261</c:v>
                </c:pt>
                <c:pt idx="23">
                  <c:v>45292</c:v>
                </c:pt>
                <c:pt idx="24">
                  <c:v>45323</c:v>
                </c:pt>
                <c:pt idx="25">
                  <c:v>45352</c:v>
                </c:pt>
                <c:pt idx="26">
                  <c:v>45383</c:v>
                </c:pt>
                <c:pt idx="27">
                  <c:v>45413</c:v>
                </c:pt>
                <c:pt idx="28">
                  <c:v>45444</c:v>
                </c:pt>
                <c:pt idx="29">
                  <c:v>45474</c:v>
                </c:pt>
                <c:pt idx="30">
                  <c:v>45505</c:v>
                </c:pt>
                <c:pt idx="31">
                  <c:v>45536</c:v>
                </c:pt>
                <c:pt idx="32">
                  <c:v>45566</c:v>
                </c:pt>
                <c:pt idx="33">
                  <c:v>45597</c:v>
                </c:pt>
                <c:pt idx="34">
                  <c:v>45627</c:v>
                </c:pt>
                <c:pt idx="35">
                  <c:v>45658</c:v>
                </c:pt>
                <c:pt idx="36">
                  <c:v>45689</c:v>
                </c:pt>
                <c:pt idx="37">
                  <c:v>45717</c:v>
                </c:pt>
                <c:pt idx="38">
                  <c:v>45748</c:v>
                </c:pt>
                <c:pt idx="39">
                  <c:v>45778</c:v>
                </c:pt>
                <c:pt idx="40">
                  <c:v>45809</c:v>
                </c:pt>
                <c:pt idx="41">
                  <c:v>45839</c:v>
                </c:pt>
                <c:pt idx="42">
                  <c:v>45870</c:v>
                </c:pt>
                <c:pt idx="43">
                  <c:v>45901</c:v>
                </c:pt>
                <c:pt idx="44">
                  <c:v>45931</c:v>
                </c:pt>
                <c:pt idx="45">
                  <c:v>45962</c:v>
                </c:pt>
                <c:pt idx="46">
                  <c:v>45992</c:v>
                </c:pt>
                <c:pt idx="47">
                  <c:v>46023</c:v>
                </c:pt>
                <c:pt idx="48">
                  <c:v>46054</c:v>
                </c:pt>
                <c:pt idx="49">
                  <c:v>46082</c:v>
                </c:pt>
                <c:pt idx="50">
                  <c:v>46113</c:v>
                </c:pt>
                <c:pt idx="51">
                  <c:v>46143</c:v>
                </c:pt>
                <c:pt idx="52">
                  <c:v>46174</c:v>
                </c:pt>
                <c:pt idx="53">
                  <c:v>46204</c:v>
                </c:pt>
                <c:pt idx="54">
                  <c:v>46235</c:v>
                </c:pt>
                <c:pt idx="55">
                  <c:v>46266</c:v>
                </c:pt>
                <c:pt idx="56">
                  <c:v>46296</c:v>
                </c:pt>
                <c:pt idx="57">
                  <c:v>46327</c:v>
                </c:pt>
                <c:pt idx="58">
                  <c:v>46357</c:v>
                </c:pt>
                <c:pt idx="59">
                  <c:v>46388</c:v>
                </c:pt>
                <c:pt idx="60">
                  <c:v>46419</c:v>
                </c:pt>
                <c:pt idx="61" formatCode="[$-409]mmmm\ d\,\ yyyy;@">
                  <c:v>46447</c:v>
                </c:pt>
                <c:pt idx="62" formatCode="[$-409]mmmm\ d\,\ yyyy;@">
                  <c:v>46478</c:v>
                </c:pt>
                <c:pt idx="63" formatCode="[$-409]mmmm\ d\,\ yyyy;@">
                  <c:v>46508</c:v>
                </c:pt>
                <c:pt idx="64" formatCode="[$-409]mmmm\ d\,\ yyyy;@">
                  <c:v>46539</c:v>
                </c:pt>
                <c:pt idx="65" formatCode="[$-409]mmmm\ d\,\ yyyy;@">
                  <c:v>46569</c:v>
                </c:pt>
                <c:pt idx="66" formatCode="[$-409]mmmm\ d\,\ yyyy;@">
                  <c:v>46600</c:v>
                </c:pt>
                <c:pt idx="67" formatCode="[$-409]mmmm\ d\,\ yyyy;@">
                  <c:v>46631</c:v>
                </c:pt>
              </c:numCache>
            </c:numRef>
          </c:xVal>
          <c:yVal>
            <c:numRef>
              <c:f>Comparison!$AX$4:$AX$71</c:f>
              <c:numCache>
                <c:formatCode>0.00</c:formatCode>
                <c:ptCount val="68"/>
                <c:pt idx="0">
                  <c:v>19.824999999999999</c:v>
                </c:pt>
                <c:pt idx="1">
                  <c:v>28.707999999999998</c:v>
                </c:pt>
                <c:pt idx="2">
                  <c:v>49.055</c:v>
                </c:pt>
                <c:pt idx="3">
                  <c:v>150.72900000000001</c:v>
                </c:pt>
                <c:pt idx="4">
                  <c:v>265.08199999999999</c:v>
                </c:pt>
                <c:pt idx="5">
                  <c:v>84.771000000000001</c:v>
                </c:pt>
                <c:pt idx="6">
                  <c:v>48.692999999999998</c:v>
                </c:pt>
                <c:pt idx="7">
                  <c:v>31.356999999999999</c:v>
                </c:pt>
                <c:pt idx="8">
                  <c:v>28.021999999999998</c:v>
                </c:pt>
                <c:pt idx="9">
                  <c:v>24.140999999999998</c:v>
                </c:pt>
                <c:pt idx="10">
                  <c:v>21.963000000000001</c:v>
                </c:pt>
                <c:pt idx="11">
                  <c:v>20.213000000000001</c:v>
                </c:pt>
                <c:pt idx="12">
                  <c:v>23.876999999999999</c:v>
                </c:pt>
                <c:pt idx="13">
                  <c:v>53.19</c:v>
                </c:pt>
                <c:pt idx="14">
                  <c:v>104.161</c:v>
                </c:pt>
                <c:pt idx="15">
                  <c:v>228.23</c:v>
                </c:pt>
                <c:pt idx="16">
                  <c:v>379.661</c:v>
                </c:pt>
                <c:pt idx="17">
                  <c:v>131.887</c:v>
                </c:pt>
                <c:pt idx="18">
                  <c:v>64.971999999999994</c:v>
                </c:pt>
                <c:pt idx="19">
                  <c:v>38.146999999999998</c:v>
                </c:pt>
                <c:pt idx="20">
                  <c:v>39.362000000000002</c:v>
                </c:pt>
                <c:pt idx="21">
                  <c:v>33.095999999999997</c:v>
                </c:pt>
                <c:pt idx="22">
                  <c:v>30.945</c:v>
                </c:pt>
                <c:pt idx="23">
                  <c:v>26.591000000000001</c:v>
                </c:pt>
                <c:pt idx="24">
                  <c:v>27.696999999999999</c:v>
                </c:pt>
                <c:pt idx="25">
                  <c:v>28.890999999999998</c:v>
                </c:pt>
                <c:pt idx="26">
                  <c:v>45.39</c:v>
                </c:pt>
                <c:pt idx="27">
                  <c:v>160.32</c:v>
                </c:pt>
                <c:pt idx="28">
                  <c:v>75.183999999999997</c:v>
                </c:pt>
                <c:pt idx="29">
                  <c:v>32.598999999999997</c:v>
                </c:pt>
                <c:pt idx="30">
                  <c:v>26.681999999999999</c:v>
                </c:pt>
                <c:pt idx="31">
                  <c:v>21.635000000000002</c:v>
                </c:pt>
                <c:pt idx="32">
                  <c:v>23.983000000000001</c:v>
                </c:pt>
                <c:pt idx="33">
                  <c:v>22.393999999999998</c:v>
                </c:pt>
                <c:pt idx="34">
                  <c:v>18.21</c:v>
                </c:pt>
                <c:pt idx="35">
                  <c:v>16.706</c:v>
                </c:pt>
                <c:pt idx="36">
                  <c:v>14.263999999999999</c:v>
                </c:pt>
                <c:pt idx="37">
                  <c:v>19.254000000000001</c:v>
                </c:pt>
                <c:pt idx="38">
                  <c:v>69.001999999999995</c:v>
                </c:pt>
                <c:pt idx="39">
                  <c:v>176.249</c:v>
                </c:pt>
                <c:pt idx="40">
                  <c:v>387.608</c:v>
                </c:pt>
                <c:pt idx="41">
                  <c:v>259.637</c:v>
                </c:pt>
                <c:pt idx="42">
                  <c:v>82.114999999999995</c:v>
                </c:pt>
                <c:pt idx="43">
                  <c:v>42.692</c:v>
                </c:pt>
                <c:pt idx="44">
                  <c:v>36.622</c:v>
                </c:pt>
                <c:pt idx="45">
                  <c:v>31.66</c:v>
                </c:pt>
                <c:pt idx="46">
                  <c:v>28.952999999999999</c:v>
                </c:pt>
                <c:pt idx="47">
                  <c:v>26.356000000000002</c:v>
                </c:pt>
                <c:pt idx="48">
                  <c:v>22.823</c:v>
                </c:pt>
                <c:pt idx="49">
                  <c:v>34.136000000000003</c:v>
                </c:pt>
                <c:pt idx="50">
                  <c:v>47.664999999999999</c:v>
                </c:pt>
                <c:pt idx="51">
                  <c:v>171.63300000000001</c:v>
                </c:pt>
                <c:pt idx="52">
                  <c:v>193.43700000000001</c:v>
                </c:pt>
                <c:pt idx="53">
                  <c:v>59.533000000000001</c:v>
                </c:pt>
                <c:pt idx="54">
                  <c:v>39.323</c:v>
                </c:pt>
                <c:pt idx="55">
                  <c:v>36.408000000000001</c:v>
                </c:pt>
                <c:pt idx="56">
                  <c:v>29.847000000000001</c:v>
                </c:pt>
                <c:pt idx="57">
                  <c:v>26.905000000000001</c:v>
                </c:pt>
                <c:pt idx="58">
                  <c:v>24.788</c:v>
                </c:pt>
                <c:pt idx="59">
                  <c:v>23.478000000000002</c:v>
                </c:pt>
                <c:pt idx="60">
                  <c:v>19.937000000000001</c:v>
                </c:pt>
                <c:pt idx="61">
                  <c:v>24.039000000000001</c:v>
                </c:pt>
                <c:pt idx="62">
                  <c:v>53.023000000000003</c:v>
                </c:pt>
                <c:pt idx="63">
                  <c:v>127.715</c:v>
                </c:pt>
                <c:pt idx="64">
                  <c:v>130.12899999999999</c:v>
                </c:pt>
                <c:pt idx="65">
                  <c:v>55.865000000000002</c:v>
                </c:pt>
                <c:pt idx="66">
                  <c:v>34.750999999999998</c:v>
                </c:pt>
                <c:pt idx="67">
                  <c:v>26.306999999999999</c:v>
                </c:pt>
              </c:numCache>
            </c:numRef>
          </c:yVal>
          <c:smooth val="1"/>
          <c:extLst>
            <c:ext xmlns:c16="http://schemas.microsoft.com/office/drawing/2014/chart" uri="{C3380CC4-5D6E-409C-BE32-E72D297353CC}">
              <c16:uniqueId val="{0000001D-EFB4-4482-B3BD-5DFCB157EDBE}"/>
            </c:ext>
          </c:extLst>
        </c:ser>
        <c:ser>
          <c:idx val="29"/>
          <c:order val="26"/>
          <c:tx>
            <c:strRef>
              <c:f>RunInformation!$G$32</c:f>
              <c:strCache>
                <c:ptCount val="1"/>
                <c:pt idx="0">
                  <c:v>2017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Comparison!$U$4:$U$71</c:f>
              <c:numCache>
                <c:formatCode>[$-409]mmmm\-yy;@</c:formatCode>
                <c:ptCount val="68"/>
                <c:pt idx="0">
                  <c:v>44593</c:v>
                </c:pt>
                <c:pt idx="1">
                  <c:v>44621</c:v>
                </c:pt>
                <c:pt idx="2">
                  <c:v>44652</c:v>
                </c:pt>
                <c:pt idx="3">
                  <c:v>44682</c:v>
                </c:pt>
                <c:pt idx="4">
                  <c:v>44713</c:v>
                </c:pt>
                <c:pt idx="5">
                  <c:v>44743</c:v>
                </c:pt>
                <c:pt idx="6">
                  <c:v>44774</c:v>
                </c:pt>
                <c:pt idx="7">
                  <c:v>44805</c:v>
                </c:pt>
                <c:pt idx="8">
                  <c:v>44835</c:v>
                </c:pt>
                <c:pt idx="9">
                  <c:v>44866</c:v>
                </c:pt>
                <c:pt idx="10">
                  <c:v>44896</c:v>
                </c:pt>
                <c:pt idx="11">
                  <c:v>44927</c:v>
                </c:pt>
                <c:pt idx="12">
                  <c:v>44958</c:v>
                </c:pt>
                <c:pt idx="13">
                  <c:v>44986</c:v>
                </c:pt>
                <c:pt idx="14">
                  <c:v>45017</c:v>
                </c:pt>
                <c:pt idx="15">
                  <c:v>45047</c:v>
                </c:pt>
                <c:pt idx="16">
                  <c:v>45078</c:v>
                </c:pt>
                <c:pt idx="17">
                  <c:v>45108</c:v>
                </c:pt>
                <c:pt idx="18">
                  <c:v>45139</c:v>
                </c:pt>
                <c:pt idx="19">
                  <c:v>45170</c:v>
                </c:pt>
                <c:pt idx="20">
                  <c:v>45200</c:v>
                </c:pt>
                <c:pt idx="21">
                  <c:v>45231</c:v>
                </c:pt>
                <c:pt idx="22">
                  <c:v>45261</c:v>
                </c:pt>
                <c:pt idx="23">
                  <c:v>45292</c:v>
                </c:pt>
                <c:pt idx="24">
                  <c:v>45323</c:v>
                </c:pt>
                <c:pt idx="25">
                  <c:v>45352</c:v>
                </c:pt>
                <c:pt idx="26">
                  <c:v>45383</c:v>
                </c:pt>
                <c:pt idx="27">
                  <c:v>45413</c:v>
                </c:pt>
                <c:pt idx="28">
                  <c:v>45444</c:v>
                </c:pt>
                <c:pt idx="29">
                  <c:v>45474</c:v>
                </c:pt>
                <c:pt idx="30">
                  <c:v>45505</c:v>
                </c:pt>
                <c:pt idx="31">
                  <c:v>45536</c:v>
                </c:pt>
                <c:pt idx="32">
                  <c:v>45566</c:v>
                </c:pt>
                <c:pt idx="33">
                  <c:v>45597</c:v>
                </c:pt>
                <c:pt idx="34">
                  <c:v>45627</c:v>
                </c:pt>
                <c:pt idx="35">
                  <c:v>45658</c:v>
                </c:pt>
                <c:pt idx="36">
                  <c:v>45689</c:v>
                </c:pt>
                <c:pt idx="37">
                  <c:v>45717</c:v>
                </c:pt>
                <c:pt idx="38">
                  <c:v>45748</c:v>
                </c:pt>
                <c:pt idx="39">
                  <c:v>45778</c:v>
                </c:pt>
                <c:pt idx="40">
                  <c:v>45809</c:v>
                </c:pt>
                <c:pt idx="41">
                  <c:v>45839</c:v>
                </c:pt>
                <c:pt idx="42">
                  <c:v>45870</c:v>
                </c:pt>
                <c:pt idx="43">
                  <c:v>45901</c:v>
                </c:pt>
                <c:pt idx="44">
                  <c:v>45931</c:v>
                </c:pt>
                <c:pt idx="45">
                  <c:v>45962</c:v>
                </c:pt>
                <c:pt idx="46">
                  <c:v>45992</c:v>
                </c:pt>
                <c:pt idx="47">
                  <c:v>46023</c:v>
                </c:pt>
                <c:pt idx="48">
                  <c:v>46054</c:v>
                </c:pt>
                <c:pt idx="49">
                  <c:v>46082</c:v>
                </c:pt>
                <c:pt idx="50">
                  <c:v>46113</c:v>
                </c:pt>
                <c:pt idx="51">
                  <c:v>46143</c:v>
                </c:pt>
                <c:pt idx="52">
                  <c:v>46174</c:v>
                </c:pt>
                <c:pt idx="53">
                  <c:v>46204</c:v>
                </c:pt>
                <c:pt idx="54">
                  <c:v>46235</c:v>
                </c:pt>
                <c:pt idx="55">
                  <c:v>46266</c:v>
                </c:pt>
                <c:pt idx="56">
                  <c:v>46296</c:v>
                </c:pt>
                <c:pt idx="57">
                  <c:v>46327</c:v>
                </c:pt>
                <c:pt idx="58">
                  <c:v>46357</c:v>
                </c:pt>
                <c:pt idx="59">
                  <c:v>46388</c:v>
                </c:pt>
                <c:pt idx="60">
                  <c:v>46419</c:v>
                </c:pt>
                <c:pt idx="61" formatCode="[$-409]mmmm\ d\,\ yyyy;@">
                  <c:v>46447</c:v>
                </c:pt>
                <c:pt idx="62" formatCode="[$-409]mmmm\ d\,\ yyyy;@">
                  <c:v>46478</c:v>
                </c:pt>
                <c:pt idx="63" formatCode="[$-409]mmmm\ d\,\ yyyy;@">
                  <c:v>46508</c:v>
                </c:pt>
                <c:pt idx="64" formatCode="[$-409]mmmm\ d\,\ yyyy;@">
                  <c:v>46539</c:v>
                </c:pt>
                <c:pt idx="65" formatCode="[$-409]mmmm\ d\,\ yyyy;@">
                  <c:v>46569</c:v>
                </c:pt>
                <c:pt idx="66" formatCode="[$-409]mmmm\ d\,\ yyyy;@">
                  <c:v>46600</c:v>
                </c:pt>
                <c:pt idx="67" formatCode="[$-409]mmmm\ d\,\ yyyy;@">
                  <c:v>46631</c:v>
                </c:pt>
              </c:numCache>
            </c:numRef>
          </c:xVal>
          <c:yVal>
            <c:numRef>
              <c:f>Comparison!$AY$4:$AY$71</c:f>
              <c:numCache>
                <c:formatCode>0.00</c:formatCode>
                <c:ptCount val="68"/>
                <c:pt idx="0">
                  <c:v>23.905999999999999</c:v>
                </c:pt>
                <c:pt idx="1">
                  <c:v>43.183999999999997</c:v>
                </c:pt>
                <c:pt idx="2">
                  <c:v>78.054000000000002</c:v>
                </c:pt>
                <c:pt idx="3">
                  <c:v>177.80600000000001</c:v>
                </c:pt>
                <c:pt idx="4">
                  <c:v>233.76</c:v>
                </c:pt>
                <c:pt idx="5">
                  <c:v>80.875</c:v>
                </c:pt>
                <c:pt idx="6">
                  <c:v>46.887999999999998</c:v>
                </c:pt>
                <c:pt idx="7">
                  <c:v>27.783000000000001</c:v>
                </c:pt>
                <c:pt idx="8">
                  <c:v>31.24</c:v>
                </c:pt>
                <c:pt idx="9">
                  <c:v>26.542000000000002</c:v>
                </c:pt>
                <c:pt idx="10">
                  <c:v>24.706</c:v>
                </c:pt>
                <c:pt idx="11">
                  <c:v>21.289000000000001</c:v>
                </c:pt>
                <c:pt idx="12">
                  <c:v>22.367999999999999</c:v>
                </c:pt>
                <c:pt idx="13">
                  <c:v>24.286999999999999</c:v>
                </c:pt>
                <c:pt idx="14">
                  <c:v>39.81</c:v>
                </c:pt>
                <c:pt idx="15">
                  <c:v>148.15299999999999</c:v>
                </c:pt>
                <c:pt idx="16">
                  <c:v>71.411000000000001</c:v>
                </c:pt>
                <c:pt idx="17">
                  <c:v>29.401</c:v>
                </c:pt>
                <c:pt idx="18">
                  <c:v>24.536000000000001</c:v>
                </c:pt>
                <c:pt idx="19">
                  <c:v>19.652999999999999</c:v>
                </c:pt>
                <c:pt idx="20">
                  <c:v>22.03</c:v>
                </c:pt>
                <c:pt idx="21">
                  <c:v>20.623999999999999</c:v>
                </c:pt>
                <c:pt idx="22">
                  <c:v>16.611000000000001</c:v>
                </c:pt>
                <c:pt idx="23">
                  <c:v>15.249000000000001</c:v>
                </c:pt>
                <c:pt idx="24">
                  <c:v>13.503</c:v>
                </c:pt>
                <c:pt idx="25">
                  <c:v>18.452999999999999</c:v>
                </c:pt>
                <c:pt idx="26">
                  <c:v>71.447999999999993</c:v>
                </c:pt>
                <c:pt idx="27">
                  <c:v>173.19800000000001</c:v>
                </c:pt>
                <c:pt idx="28">
                  <c:v>398.21199999999999</c:v>
                </c:pt>
                <c:pt idx="29">
                  <c:v>247.572</c:v>
                </c:pt>
                <c:pt idx="30">
                  <c:v>79.808000000000007</c:v>
                </c:pt>
                <c:pt idx="31">
                  <c:v>41.933999999999997</c:v>
                </c:pt>
                <c:pt idx="32">
                  <c:v>36.286999999999999</c:v>
                </c:pt>
                <c:pt idx="33">
                  <c:v>31.161999999999999</c:v>
                </c:pt>
                <c:pt idx="34">
                  <c:v>28.536999999999999</c:v>
                </c:pt>
                <c:pt idx="35">
                  <c:v>26.001999999999999</c:v>
                </c:pt>
                <c:pt idx="36">
                  <c:v>22.544</c:v>
                </c:pt>
                <c:pt idx="37">
                  <c:v>34.24</c:v>
                </c:pt>
                <c:pt idx="38">
                  <c:v>49.100999999999999</c:v>
                </c:pt>
                <c:pt idx="39">
                  <c:v>178.447</c:v>
                </c:pt>
                <c:pt idx="40">
                  <c:v>187.791</c:v>
                </c:pt>
                <c:pt idx="41">
                  <c:v>58.320999999999998</c:v>
                </c:pt>
                <c:pt idx="42">
                  <c:v>38.841000000000001</c:v>
                </c:pt>
                <c:pt idx="43">
                  <c:v>36.222000000000001</c:v>
                </c:pt>
                <c:pt idx="44">
                  <c:v>29.43</c:v>
                </c:pt>
                <c:pt idx="45">
                  <c:v>26.754000000000001</c:v>
                </c:pt>
                <c:pt idx="46">
                  <c:v>24.66</c:v>
                </c:pt>
                <c:pt idx="47">
                  <c:v>23.221</c:v>
                </c:pt>
                <c:pt idx="48">
                  <c:v>19.937000000000001</c:v>
                </c:pt>
                <c:pt idx="49">
                  <c:v>24.039000000000001</c:v>
                </c:pt>
                <c:pt idx="50">
                  <c:v>53.023000000000003</c:v>
                </c:pt>
                <c:pt idx="51">
                  <c:v>127.715</c:v>
                </c:pt>
                <c:pt idx="52">
                  <c:v>130.12899999999999</c:v>
                </c:pt>
                <c:pt idx="53">
                  <c:v>55.865000000000002</c:v>
                </c:pt>
                <c:pt idx="54">
                  <c:v>34.750999999999998</c:v>
                </c:pt>
                <c:pt idx="55">
                  <c:v>26.306999999999999</c:v>
                </c:pt>
                <c:pt idx="56">
                  <c:v>27.597999999999999</c:v>
                </c:pt>
                <c:pt idx="57">
                  <c:v>25.326000000000001</c:v>
                </c:pt>
                <c:pt idx="58">
                  <c:v>21.048999999999999</c:v>
                </c:pt>
                <c:pt idx="59">
                  <c:v>18.486000000000001</c:v>
                </c:pt>
                <c:pt idx="60">
                  <c:v>15.525</c:v>
                </c:pt>
                <c:pt idx="61">
                  <c:v>27.452999999999999</c:v>
                </c:pt>
                <c:pt idx="62">
                  <c:v>37.383000000000003</c:v>
                </c:pt>
                <c:pt idx="63">
                  <c:v>143.101</c:v>
                </c:pt>
                <c:pt idx="64">
                  <c:v>297.03100000000001</c:v>
                </c:pt>
                <c:pt idx="65">
                  <c:v>174.38200000000001</c:v>
                </c:pt>
                <c:pt idx="66">
                  <c:v>86.197999999999993</c:v>
                </c:pt>
                <c:pt idx="67">
                  <c:v>68.396000000000001</c:v>
                </c:pt>
              </c:numCache>
            </c:numRef>
          </c:yVal>
          <c:smooth val="1"/>
          <c:extLst>
            <c:ext xmlns:c16="http://schemas.microsoft.com/office/drawing/2014/chart" uri="{C3380CC4-5D6E-409C-BE32-E72D297353CC}">
              <c16:uniqueId val="{0000001E-EFB4-4482-B3BD-5DFCB157EDBE}"/>
            </c:ext>
          </c:extLst>
        </c:ser>
        <c:ser>
          <c:idx val="30"/>
          <c:order val="27"/>
          <c:tx>
            <c:strRef>
              <c:f>RunInformation!$G$33</c:f>
              <c:strCache>
                <c:ptCount val="1"/>
                <c:pt idx="0">
                  <c:v>2018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Comparison!$U$4:$U$71</c:f>
              <c:numCache>
                <c:formatCode>[$-409]mmmm\-yy;@</c:formatCode>
                <c:ptCount val="68"/>
                <c:pt idx="0">
                  <c:v>44593</c:v>
                </c:pt>
                <c:pt idx="1">
                  <c:v>44621</c:v>
                </c:pt>
                <c:pt idx="2">
                  <c:v>44652</c:v>
                </c:pt>
                <c:pt idx="3">
                  <c:v>44682</c:v>
                </c:pt>
                <c:pt idx="4">
                  <c:v>44713</c:v>
                </c:pt>
                <c:pt idx="5">
                  <c:v>44743</c:v>
                </c:pt>
                <c:pt idx="6">
                  <c:v>44774</c:v>
                </c:pt>
                <c:pt idx="7">
                  <c:v>44805</c:v>
                </c:pt>
                <c:pt idx="8">
                  <c:v>44835</c:v>
                </c:pt>
                <c:pt idx="9">
                  <c:v>44866</c:v>
                </c:pt>
                <c:pt idx="10">
                  <c:v>44896</c:v>
                </c:pt>
                <c:pt idx="11">
                  <c:v>44927</c:v>
                </c:pt>
                <c:pt idx="12">
                  <c:v>44958</c:v>
                </c:pt>
                <c:pt idx="13">
                  <c:v>44986</c:v>
                </c:pt>
                <c:pt idx="14">
                  <c:v>45017</c:v>
                </c:pt>
                <c:pt idx="15">
                  <c:v>45047</c:v>
                </c:pt>
                <c:pt idx="16">
                  <c:v>45078</c:v>
                </c:pt>
                <c:pt idx="17">
                  <c:v>45108</c:v>
                </c:pt>
                <c:pt idx="18">
                  <c:v>45139</c:v>
                </c:pt>
                <c:pt idx="19">
                  <c:v>45170</c:v>
                </c:pt>
                <c:pt idx="20">
                  <c:v>45200</c:v>
                </c:pt>
                <c:pt idx="21">
                  <c:v>45231</c:v>
                </c:pt>
                <c:pt idx="22">
                  <c:v>45261</c:v>
                </c:pt>
                <c:pt idx="23">
                  <c:v>45292</c:v>
                </c:pt>
                <c:pt idx="24">
                  <c:v>45323</c:v>
                </c:pt>
                <c:pt idx="25">
                  <c:v>45352</c:v>
                </c:pt>
                <c:pt idx="26">
                  <c:v>45383</c:v>
                </c:pt>
                <c:pt idx="27">
                  <c:v>45413</c:v>
                </c:pt>
                <c:pt idx="28">
                  <c:v>45444</c:v>
                </c:pt>
                <c:pt idx="29">
                  <c:v>45474</c:v>
                </c:pt>
                <c:pt idx="30">
                  <c:v>45505</c:v>
                </c:pt>
                <c:pt idx="31">
                  <c:v>45536</c:v>
                </c:pt>
                <c:pt idx="32">
                  <c:v>45566</c:v>
                </c:pt>
                <c:pt idx="33">
                  <c:v>45597</c:v>
                </c:pt>
                <c:pt idx="34">
                  <c:v>45627</c:v>
                </c:pt>
                <c:pt idx="35">
                  <c:v>45658</c:v>
                </c:pt>
                <c:pt idx="36">
                  <c:v>45689</c:v>
                </c:pt>
                <c:pt idx="37">
                  <c:v>45717</c:v>
                </c:pt>
                <c:pt idx="38">
                  <c:v>45748</c:v>
                </c:pt>
                <c:pt idx="39">
                  <c:v>45778</c:v>
                </c:pt>
                <c:pt idx="40">
                  <c:v>45809</c:v>
                </c:pt>
                <c:pt idx="41">
                  <c:v>45839</c:v>
                </c:pt>
                <c:pt idx="42">
                  <c:v>45870</c:v>
                </c:pt>
                <c:pt idx="43">
                  <c:v>45901</c:v>
                </c:pt>
                <c:pt idx="44">
                  <c:v>45931</c:v>
                </c:pt>
                <c:pt idx="45">
                  <c:v>45962</c:v>
                </c:pt>
                <c:pt idx="46">
                  <c:v>45992</c:v>
                </c:pt>
                <c:pt idx="47">
                  <c:v>46023</c:v>
                </c:pt>
                <c:pt idx="48">
                  <c:v>46054</c:v>
                </c:pt>
                <c:pt idx="49">
                  <c:v>46082</c:v>
                </c:pt>
                <c:pt idx="50">
                  <c:v>46113</c:v>
                </c:pt>
                <c:pt idx="51">
                  <c:v>46143</c:v>
                </c:pt>
                <c:pt idx="52">
                  <c:v>46174</c:v>
                </c:pt>
                <c:pt idx="53">
                  <c:v>46204</c:v>
                </c:pt>
                <c:pt idx="54">
                  <c:v>46235</c:v>
                </c:pt>
                <c:pt idx="55">
                  <c:v>46266</c:v>
                </c:pt>
                <c:pt idx="56">
                  <c:v>46296</c:v>
                </c:pt>
                <c:pt idx="57">
                  <c:v>46327</c:v>
                </c:pt>
                <c:pt idx="58">
                  <c:v>46357</c:v>
                </c:pt>
                <c:pt idx="59">
                  <c:v>46388</c:v>
                </c:pt>
                <c:pt idx="60">
                  <c:v>46419</c:v>
                </c:pt>
                <c:pt idx="61" formatCode="[$-409]mmmm\ d\,\ yyyy;@">
                  <c:v>46447</c:v>
                </c:pt>
                <c:pt idx="62" formatCode="[$-409]mmmm\ d\,\ yyyy;@">
                  <c:v>46478</c:v>
                </c:pt>
                <c:pt idx="63" formatCode="[$-409]mmmm\ d\,\ yyyy;@">
                  <c:v>46508</c:v>
                </c:pt>
                <c:pt idx="64" formatCode="[$-409]mmmm\ d\,\ yyyy;@">
                  <c:v>46539</c:v>
                </c:pt>
                <c:pt idx="65" formatCode="[$-409]mmmm\ d\,\ yyyy;@">
                  <c:v>46569</c:v>
                </c:pt>
                <c:pt idx="66" formatCode="[$-409]mmmm\ d\,\ yyyy;@">
                  <c:v>46600</c:v>
                </c:pt>
                <c:pt idx="67" formatCode="[$-409]mmmm\ d\,\ yyyy;@">
                  <c:v>46631</c:v>
                </c:pt>
              </c:numCache>
            </c:numRef>
          </c:xVal>
          <c:yVal>
            <c:numRef>
              <c:f>Comparison!$AZ$4:$AZ$71</c:f>
              <c:numCache>
                <c:formatCode>0.00</c:formatCode>
                <c:ptCount val="68"/>
                <c:pt idx="0">
                  <c:v>21.46</c:v>
                </c:pt>
                <c:pt idx="1">
                  <c:v>24.565999999999999</c:v>
                </c:pt>
                <c:pt idx="2">
                  <c:v>52.253</c:v>
                </c:pt>
                <c:pt idx="3">
                  <c:v>231.15100000000001</c:v>
                </c:pt>
                <c:pt idx="4">
                  <c:v>154.381</c:v>
                </c:pt>
                <c:pt idx="5">
                  <c:v>50.067999999999998</c:v>
                </c:pt>
                <c:pt idx="6">
                  <c:v>33.649000000000001</c:v>
                </c:pt>
                <c:pt idx="7">
                  <c:v>23.745000000000001</c:v>
                </c:pt>
                <c:pt idx="8">
                  <c:v>26.568000000000001</c:v>
                </c:pt>
                <c:pt idx="9">
                  <c:v>24.817</c:v>
                </c:pt>
                <c:pt idx="10">
                  <c:v>20.196000000000002</c:v>
                </c:pt>
                <c:pt idx="11">
                  <c:v>18.460999999999999</c:v>
                </c:pt>
                <c:pt idx="12">
                  <c:v>15.68</c:v>
                </c:pt>
                <c:pt idx="13">
                  <c:v>20.638999999999999</c:v>
                </c:pt>
                <c:pt idx="14">
                  <c:v>71.266999999999996</c:v>
                </c:pt>
                <c:pt idx="15">
                  <c:v>184.77099999999999</c:v>
                </c:pt>
                <c:pt idx="16">
                  <c:v>395.95600000000002</c:v>
                </c:pt>
                <c:pt idx="17">
                  <c:v>261.42700000000002</c:v>
                </c:pt>
                <c:pt idx="18">
                  <c:v>82.730999999999995</c:v>
                </c:pt>
                <c:pt idx="19">
                  <c:v>43.124000000000002</c:v>
                </c:pt>
                <c:pt idx="20">
                  <c:v>37.008000000000003</c:v>
                </c:pt>
                <c:pt idx="21">
                  <c:v>31.998000000000001</c:v>
                </c:pt>
                <c:pt idx="22">
                  <c:v>29.268000000000001</c:v>
                </c:pt>
                <c:pt idx="23">
                  <c:v>26.64</c:v>
                </c:pt>
                <c:pt idx="24">
                  <c:v>23.853999999999999</c:v>
                </c:pt>
                <c:pt idx="25">
                  <c:v>34.722000000000001</c:v>
                </c:pt>
                <c:pt idx="26">
                  <c:v>49.470999999999997</c:v>
                </c:pt>
                <c:pt idx="27">
                  <c:v>179.67400000000001</c:v>
                </c:pt>
                <c:pt idx="28">
                  <c:v>188.95</c:v>
                </c:pt>
                <c:pt idx="29">
                  <c:v>58.981000000000002</c:v>
                </c:pt>
                <c:pt idx="30">
                  <c:v>39.118000000000002</c:v>
                </c:pt>
                <c:pt idx="31">
                  <c:v>36.518000000000001</c:v>
                </c:pt>
                <c:pt idx="32">
                  <c:v>29.715</c:v>
                </c:pt>
                <c:pt idx="33">
                  <c:v>26.949000000000002</c:v>
                </c:pt>
                <c:pt idx="34">
                  <c:v>24.853999999999999</c:v>
                </c:pt>
                <c:pt idx="35">
                  <c:v>23.402000000000001</c:v>
                </c:pt>
                <c:pt idx="36">
                  <c:v>20.088000000000001</c:v>
                </c:pt>
                <c:pt idx="37">
                  <c:v>24.201000000000001</c:v>
                </c:pt>
                <c:pt idx="38">
                  <c:v>53.209000000000003</c:v>
                </c:pt>
                <c:pt idx="39">
                  <c:v>127.88500000000001</c:v>
                </c:pt>
                <c:pt idx="40">
                  <c:v>130.245</c:v>
                </c:pt>
                <c:pt idx="41">
                  <c:v>55.966000000000001</c:v>
                </c:pt>
                <c:pt idx="42">
                  <c:v>34.841999999999999</c:v>
                </c:pt>
                <c:pt idx="43">
                  <c:v>26.385999999999999</c:v>
                </c:pt>
                <c:pt idx="44">
                  <c:v>27.675000000000001</c:v>
                </c:pt>
                <c:pt idx="45">
                  <c:v>25.395</c:v>
                </c:pt>
                <c:pt idx="46">
                  <c:v>21.114000000000001</c:v>
                </c:pt>
                <c:pt idx="47">
                  <c:v>18.545999999999999</c:v>
                </c:pt>
                <c:pt idx="48">
                  <c:v>15.525</c:v>
                </c:pt>
                <c:pt idx="49">
                  <c:v>27.452999999999999</c:v>
                </c:pt>
                <c:pt idx="50">
                  <c:v>37.383000000000003</c:v>
                </c:pt>
                <c:pt idx="51">
                  <c:v>143.101</c:v>
                </c:pt>
                <c:pt idx="52">
                  <c:v>297.03100000000001</c:v>
                </c:pt>
                <c:pt idx="53">
                  <c:v>174.38200000000001</c:v>
                </c:pt>
                <c:pt idx="54">
                  <c:v>86.197999999999993</c:v>
                </c:pt>
                <c:pt idx="55">
                  <c:v>68.396000000000001</c:v>
                </c:pt>
                <c:pt idx="56">
                  <c:v>46.094999999999999</c:v>
                </c:pt>
                <c:pt idx="57">
                  <c:v>32.901000000000003</c:v>
                </c:pt>
                <c:pt idx="58">
                  <c:v>27.693999999999999</c:v>
                </c:pt>
                <c:pt idx="59">
                  <c:v>24.984999999999999</c:v>
                </c:pt>
                <c:pt idx="60">
                  <c:v>21.605</c:v>
                </c:pt>
                <c:pt idx="61">
                  <c:v>36.792999999999999</c:v>
                </c:pt>
                <c:pt idx="62">
                  <c:v>41.628999999999998</c:v>
                </c:pt>
                <c:pt idx="63">
                  <c:v>133.92500000000001</c:v>
                </c:pt>
                <c:pt idx="64">
                  <c:v>376.87400000000002</c:v>
                </c:pt>
                <c:pt idx="65">
                  <c:v>209.52199999999999</c:v>
                </c:pt>
                <c:pt idx="66">
                  <c:v>88.477999999999994</c:v>
                </c:pt>
                <c:pt idx="67">
                  <c:v>42.959000000000003</c:v>
                </c:pt>
              </c:numCache>
            </c:numRef>
          </c:yVal>
          <c:smooth val="1"/>
          <c:extLst>
            <c:ext xmlns:c16="http://schemas.microsoft.com/office/drawing/2014/chart" uri="{C3380CC4-5D6E-409C-BE32-E72D297353CC}">
              <c16:uniqueId val="{0000001F-EFB4-4482-B3BD-5DFCB157EDBE}"/>
            </c:ext>
          </c:extLst>
        </c:ser>
        <c:ser>
          <c:idx val="31"/>
          <c:order val="28"/>
          <c:tx>
            <c:strRef>
              <c:f>RunInformation!$G$34</c:f>
              <c:strCache>
                <c:ptCount val="1"/>
                <c:pt idx="0">
                  <c:v>2019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Comparison!$U$4:$U$71</c:f>
              <c:numCache>
                <c:formatCode>[$-409]mmmm\-yy;@</c:formatCode>
                <c:ptCount val="68"/>
                <c:pt idx="0">
                  <c:v>44593</c:v>
                </c:pt>
                <c:pt idx="1">
                  <c:v>44621</c:v>
                </c:pt>
                <c:pt idx="2">
                  <c:v>44652</c:v>
                </c:pt>
                <c:pt idx="3">
                  <c:v>44682</c:v>
                </c:pt>
                <c:pt idx="4">
                  <c:v>44713</c:v>
                </c:pt>
                <c:pt idx="5">
                  <c:v>44743</c:v>
                </c:pt>
                <c:pt idx="6">
                  <c:v>44774</c:v>
                </c:pt>
                <c:pt idx="7">
                  <c:v>44805</c:v>
                </c:pt>
                <c:pt idx="8">
                  <c:v>44835</c:v>
                </c:pt>
                <c:pt idx="9">
                  <c:v>44866</c:v>
                </c:pt>
                <c:pt idx="10">
                  <c:v>44896</c:v>
                </c:pt>
                <c:pt idx="11">
                  <c:v>44927</c:v>
                </c:pt>
                <c:pt idx="12">
                  <c:v>44958</c:v>
                </c:pt>
                <c:pt idx="13">
                  <c:v>44986</c:v>
                </c:pt>
                <c:pt idx="14">
                  <c:v>45017</c:v>
                </c:pt>
                <c:pt idx="15">
                  <c:v>45047</c:v>
                </c:pt>
                <c:pt idx="16">
                  <c:v>45078</c:v>
                </c:pt>
                <c:pt idx="17">
                  <c:v>45108</c:v>
                </c:pt>
                <c:pt idx="18">
                  <c:v>45139</c:v>
                </c:pt>
                <c:pt idx="19">
                  <c:v>45170</c:v>
                </c:pt>
                <c:pt idx="20">
                  <c:v>45200</c:v>
                </c:pt>
                <c:pt idx="21">
                  <c:v>45231</c:v>
                </c:pt>
                <c:pt idx="22">
                  <c:v>45261</c:v>
                </c:pt>
                <c:pt idx="23">
                  <c:v>45292</c:v>
                </c:pt>
                <c:pt idx="24">
                  <c:v>45323</c:v>
                </c:pt>
                <c:pt idx="25">
                  <c:v>45352</c:v>
                </c:pt>
                <c:pt idx="26">
                  <c:v>45383</c:v>
                </c:pt>
                <c:pt idx="27">
                  <c:v>45413</c:v>
                </c:pt>
                <c:pt idx="28">
                  <c:v>45444</c:v>
                </c:pt>
                <c:pt idx="29">
                  <c:v>45474</c:v>
                </c:pt>
                <c:pt idx="30">
                  <c:v>45505</c:v>
                </c:pt>
                <c:pt idx="31">
                  <c:v>45536</c:v>
                </c:pt>
                <c:pt idx="32">
                  <c:v>45566</c:v>
                </c:pt>
                <c:pt idx="33">
                  <c:v>45597</c:v>
                </c:pt>
                <c:pt idx="34">
                  <c:v>45627</c:v>
                </c:pt>
                <c:pt idx="35">
                  <c:v>45658</c:v>
                </c:pt>
                <c:pt idx="36">
                  <c:v>45689</c:v>
                </c:pt>
                <c:pt idx="37">
                  <c:v>45717</c:v>
                </c:pt>
                <c:pt idx="38">
                  <c:v>45748</c:v>
                </c:pt>
                <c:pt idx="39">
                  <c:v>45778</c:v>
                </c:pt>
                <c:pt idx="40">
                  <c:v>45809</c:v>
                </c:pt>
                <c:pt idx="41">
                  <c:v>45839</c:v>
                </c:pt>
                <c:pt idx="42">
                  <c:v>45870</c:v>
                </c:pt>
                <c:pt idx="43">
                  <c:v>45901</c:v>
                </c:pt>
                <c:pt idx="44">
                  <c:v>45931</c:v>
                </c:pt>
                <c:pt idx="45">
                  <c:v>45962</c:v>
                </c:pt>
                <c:pt idx="46">
                  <c:v>45992</c:v>
                </c:pt>
                <c:pt idx="47">
                  <c:v>46023</c:v>
                </c:pt>
                <c:pt idx="48">
                  <c:v>46054</c:v>
                </c:pt>
                <c:pt idx="49">
                  <c:v>46082</c:v>
                </c:pt>
                <c:pt idx="50">
                  <c:v>46113</c:v>
                </c:pt>
                <c:pt idx="51">
                  <c:v>46143</c:v>
                </c:pt>
                <c:pt idx="52">
                  <c:v>46174</c:v>
                </c:pt>
                <c:pt idx="53">
                  <c:v>46204</c:v>
                </c:pt>
                <c:pt idx="54">
                  <c:v>46235</c:v>
                </c:pt>
                <c:pt idx="55">
                  <c:v>46266</c:v>
                </c:pt>
                <c:pt idx="56">
                  <c:v>46296</c:v>
                </c:pt>
                <c:pt idx="57">
                  <c:v>46327</c:v>
                </c:pt>
                <c:pt idx="58">
                  <c:v>46357</c:v>
                </c:pt>
                <c:pt idx="59">
                  <c:v>46388</c:v>
                </c:pt>
                <c:pt idx="60">
                  <c:v>46419</c:v>
                </c:pt>
                <c:pt idx="61" formatCode="[$-409]mmmm\ d\,\ yyyy;@">
                  <c:v>46447</c:v>
                </c:pt>
                <c:pt idx="62" formatCode="[$-409]mmmm\ d\,\ yyyy;@">
                  <c:v>46478</c:v>
                </c:pt>
                <c:pt idx="63" formatCode="[$-409]mmmm\ d\,\ yyyy;@">
                  <c:v>46508</c:v>
                </c:pt>
                <c:pt idx="64" formatCode="[$-409]mmmm\ d\,\ yyyy;@">
                  <c:v>46539</c:v>
                </c:pt>
                <c:pt idx="65" formatCode="[$-409]mmmm\ d\,\ yyyy;@">
                  <c:v>46569</c:v>
                </c:pt>
                <c:pt idx="66" formatCode="[$-409]mmmm\ d\,\ yyyy;@">
                  <c:v>46600</c:v>
                </c:pt>
                <c:pt idx="67" formatCode="[$-409]mmmm\ d\,\ yyyy;@">
                  <c:v>46631</c:v>
                </c:pt>
              </c:numCache>
            </c:numRef>
          </c:xVal>
          <c:yVal>
            <c:numRef>
              <c:f>Comparison!$BA$4:$BA$71</c:f>
              <c:numCache>
                <c:formatCode>0.00</c:formatCode>
                <c:ptCount val="68"/>
                <c:pt idx="0">
                  <c:v>17.346</c:v>
                </c:pt>
                <c:pt idx="1">
                  <c:v>21.273</c:v>
                </c:pt>
                <c:pt idx="2">
                  <c:v>74.138999999999996</c:v>
                </c:pt>
                <c:pt idx="3">
                  <c:v>220.93299999999999</c:v>
                </c:pt>
                <c:pt idx="4">
                  <c:v>453.18099999999998</c:v>
                </c:pt>
                <c:pt idx="5">
                  <c:v>281.21899999999999</c:v>
                </c:pt>
                <c:pt idx="6">
                  <c:v>85.593999999999994</c:v>
                </c:pt>
                <c:pt idx="7">
                  <c:v>43.15</c:v>
                </c:pt>
                <c:pt idx="8">
                  <c:v>38.311</c:v>
                </c:pt>
                <c:pt idx="9">
                  <c:v>33.220999999999997</c:v>
                </c:pt>
                <c:pt idx="10">
                  <c:v>30.452999999999999</c:v>
                </c:pt>
                <c:pt idx="11">
                  <c:v>27.738</c:v>
                </c:pt>
                <c:pt idx="12">
                  <c:v>23.963000000000001</c:v>
                </c:pt>
                <c:pt idx="13">
                  <c:v>35.334000000000003</c:v>
                </c:pt>
                <c:pt idx="14">
                  <c:v>49.338999999999999</c:v>
                </c:pt>
                <c:pt idx="15">
                  <c:v>173.63399999999999</c:v>
                </c:pt>
                <c:pt idx="16">
                  <c:v>194.39500000000001</c:v>
                </c:pt>
                <c:pt idx="17">
                  <c:v>60.19</c:v>
                </c:pt>
                <c:pt idx="18">
                  <c:v>39.901000000000003</c:v>
                </c:pt>
                <c:pt idx="19">
                  <c:v>36.969000000000001</c:v>
                </c:pt>
                <c:pt idx="20">
                  <c:v>30.338000000000001</c:v>
                </c:pt>
                <c:pt idx="21">
                  <c:v>27.344999999999999</c:v>
                </c:pt>
                <c:pt idx="22">
                  <c:v>25.213000000000001</c:v>
                </c:pt>
                <c:pt idx="23">
                  <c:v>23.872</c:v>
                </c:pt>
                <c:pt idx="24">
                  <c:v>21.052</c:v>
                </c:pt>
                <c:pt idx="25">
                  <c:v>24.425000000000001</c:v>
                </c:pt>
                <c:pt idx="26">
                  <c:v>53.262</c:v>
                </c:pt>
                <c:pt idx="27">
                  <c:v>128.172</c:v>
                </c:pt>
                <c:pt idx="28">
                  <c:v>130.756</c:v>
                </c:pt>
                <c:pt idx="29">
                  <c:v>56.67</c:v>
                </c:pt>
                <c:pt idx="30">
                  <c:v>34.944000000000003</c:v>
                </c:pt>
                <c:pt idx="31">
                  <c:v>26.571999999999999</c:v>
                </c:pt>
                <c:pt idx="32">
                  <c:v>27.878</c:v>
                </c:pt>
                <c:pt idx="33">
                  <c:v>25.501999999999999</c:v>
                </c:pt>
                <c:pt idx="34">
                  <c:v>21.225000000000001</c:v>
                </c:pt>
                <c:pt idx="35">
                  <c:v>18.646999999999998</c:v>
                </c:pt>
                <c:pt idx="36">
                  <c:v>15.609</c:v>
                </c:pt>
                <c:pt idx="37">
                  <c:v>27.54</c:v>
                </c:pt>
                <c:pt idx="38">
                  <c:v>37.49</c:v>
                </c:pt>
                <c:pt idx="39">
                  <c:v>143.34299999999999</c:v>
                </c:pt>
                <c:pt idx="40">
                  <c:v>297.15499999999997</c:v>
                </c:pt>
                <c:pt idx="41">
                  <c:v>174.44399999999999</c:v>
                </c:pt>
                <c:pt idx="42">
                  <c:v>86.247</c:v>
                </c:pt>
                <c:pt idx="43">
                  <c:v>68.438999999999993</c:v>
                </c:pt>
                <c:pt idx="44">
                  <c:v>46.131999999999998</c:v>
                </c:pt>
                <c:pt idx="45">
                  <c:v>32.933</c:v>
                </c:pt>
                <c:pt idx="46">
                  <c:v>27.724</c:v>
                </c:pt>
                <c:pt idx="47">
                  <c:v>25.013000000000002</c:v>
                </c:pt>
                <c:pt idx="48">
                  <c:v>21.605</c:v>
                </c:pt>
                <c:pt idx="49">
                  <c:v>36.792999999999999</c:v>
                </c:pt>
                <c:pt idx="50">
                  <c:v>41.628999999999998</c:v>
                </c:pt>
                <c:pt idx="51">
                  <c:v>133.92500000000001</c:v>
                </c:pt>
                <c:pt idx="52">
                  <c:v>376.87400000000002</c:v>
                </c:pt>
                <c:pt idx="53">
                  <c:v>209.52199999999999</c:v>
                </c:pt>
                <c:pt idx="54">
                  <c:v>88.477999999999994</c:v>
                </c:pt>
                <c:pt idx="55">
                  <c:v>42.959000000000003</c:v>
                </c:pt>
                <c:pt idx="56">
                  <c:v>35.540999999999997</c:v>
                </c:pt>
                <c:pt idx="57">
                  <c:v>30.369</c:v>
                </c:pt>
                <c:pt idx="58">
                  <c:v>27.544</c:v>
                </c:pt>
                <c:pt idx="59">
                  <c:v>26.387</c:v>
                </c:pt>
                <c:pt idx="60">
                  <c:v>21.263999999999999</c:v>
                </c:pt>
                <c:pt idx="61">
                  <c:v>22.512</c:v>
                </c:pt>
                <c:pt idx="62">
                  <c:v>40.287999999999997</c:v>
                </c:pt>
                <c:pt idx="63">
                  <c:v>384.27699999999999</c:v>
                </c:pt>
                <c:pt idx="64">
                  <c:v>640.77099999999996</c:v>
                </c:pt>
                <c:pt idx="65">
                  <c:v>325.93900000000002</c:v>
                </c:pt>
                <c:pt idx="66">
                  <c:v>123.212</c:v>
                </c:pt>
                <c:pt idx="67">
                  <c:v>65.613</c:v>
                </c:pt>
              </c:numCache>
            </c:numRef>
          </c:yVal>
          <c:smooth val="1"/>
          <c:extLst>
            <c:ext xmlns:c16="http://schemas.microsoft.com/office/drawing/2014/chart" uri="{C3380CC4-5D6E-409C-BE32-E72D297353CC}">
              <c16:uniqueId val="{00000020-EFB4-4482-B3BD-5DFCB157EDBE}"/>
            </c:ext>
          </c:extLst>
        </c:ser>
        <c:ser>
          <c:idx val="32"/>
          <c:order val="29"/>
          <c:tx>
            <c:strRef>
              <c:f>RunInformation!$G$35</c:f>
              <c:strCache>
                <c:ptCount val="1"/>
                <c:pt idx="0">
                  <c:v>2020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Comparison!$U$4:$U$71</c:f>
              <c:numCache>
                <c:formatCode>[$-409]mmmm\-yy;@</c:formatCode>
                <c:ptCount val="68"/>
                <c:pt idx="0">
                  <c:v>44593</c:v>
                </c:pt>
                <c:pt idx="1">
                  <c:v>44621</c:v>
                </c:pt>
                <c:pt idx="2">
                  <c:v>44652</c:v>
                </c:pt>
                <c:pt idx="3">
                  <c:v>44682</c:v>
                </c:pt>
                <c:pt idx="4">
                  <c:v>44713</c:v>
                </c:pt>
                <c:pt idx="5">
                  <c:v>44743</c:v>
                </c:pt>
                <c:pt idx="6">
                  <c:v>44774</c:v>
                </c:pt>
                <c:pt idx="7">
                  <c:v>44805</c:v>
                </c:pt>
                <c:pt idx="8">
                  <c:v>44835</c:v>
                </c:pt>
                <c:pt idx="9">
                  <c:v>44866</c:v>
                </c:pt>
                <c:pt idx="10">
                  <c:v>44896</c:v>
                </c:pt>
                <c:pt idx="11">
                  <c:v>44927</c:v>
                </c:pt>
                <c:pt idx="12">
                  <c:v>44958</c:v>
                </c:pt>
                <c:pt idx="13">
                  <c:v>44986</c:v>
                </c:pt>
                <c:pt idx="14">
                  <c:v>45017</c:v>
                </c:pt>
                <c:pt idx="15">
                  <c:v>45047</c:v>
                </c:pt>
                <c:pt idx="16">
                  <c:v>45078</c:v>
                </c:pt>
                <c:pt idx="17">
                  <c:v>45108</c:v>
                </c:pt>
                <c:pt idx="18">
                  <c:v>45139</c:v>
                </c:pt>
                <c:pt idx="19">
                  <c:v>45170</c:v>
                </c:pt>
                <c:pt idx="20">
                  <c:v>45200</c:v>
                </c:pt>
                <c:pt idx="21">
                  <c:v>45231</c:v>
                </c:pt>
                <c:pt idx="22">
                  <c:v>45261</c:v>
                </c:pt>
                <c:pt idx="23">
                  <c:v>45292</c:v>
                </c:pt>
                <c:pt idx="24">
                  <c:v>45323</c:v>
                </c:pt>
                <c:pt idx="25">
                  <c:v>45352</c:v>
                </c:pt>
                <c:pt idx="26">
                  <c:v>45383</c:v>
                </c:pt>
                <c:pt idx="27">
                  <c:v>45413</c:v>
                </c:pt>
                <c:pt idx="28">
                  <c:v>45444</c:v>
                </c:pt>
                <c:pt idx="29">
                  <c:v>45474</c:v>
                </c:pt>
                <c:pt idx="30">
                  <c:v>45505</c:v>
                </c:pt>
                <c:pt idx="31">
                  <c:v>45536</c:v>
                </c:pt>
                <c:pt idx="32">
                  <c:v>45566</c:v>
                </c:pt>
                <c:pt idx="33">
                  <c:v>45597</c:v>
                </c:pt>
                <c:pt idx="34">
                  <c:v>45627</c:v>
                </c:pt>
                <c:pt idx="35">
                  <c:v>45658</c:v>
                </c:pt>
                <c:pt idx="36">
                  <c:v>45689</c:v>
                </c:pt>
                <c:pt idx="37">
                  <c:v>45717</c:v>
                </c:pt>
                <c:pt idx="38">
                  <c:v>45748</c:v>
                </c:pt>
                <c:pt idx="39">
                  <c:v>45778</c:v>
                </c:pt>
                <c:pt idx="40">
                  <c:v>45809</c:v>
                </c:pt>
                <c:pt idx="41">
                  <c:v>45839</c:v>
                </c:pt>
                <c:pt idx="42">
                  <c:v>45870</c:v>
                </c:pt>
                <c:pt idx="43">
                  <c:v>45901</c:v>
                </c:pt>
                <c:pt idx="44">
                  <c:v>45931</c:v>
                </c:pt>
                <c:pt idx="45">
                  <c:v>45962</c:v>
                </c:pt>
                <c:pt idx="46">
                  <c:v>45992</c:v>
                </c:pt>
                <c:pt idx="47">
                  <c:v>46023</c:v>
                </c:pt>
                <c:pt idx="48">
                  <c:v>46054</c:v>
                </c:pt>
                <c:pt idx="49">
                  <c:v>46082</c:v>
                </c:pt>
                <c:pt idx="50">
                  <c:v>46113</c:v>
                </c:pt>
                <c:pt idx="51">
                  <c:v>46143</c:v>
                </c:pt>
                <c:pt idx="52">
                  <c:v>46174</c:v>
                </c:pt>
                <c:pt idx="53">
                  <c:v>46204</c:v>
                </c:pt>
                <c:pt idx="54">
                  <c:v>46235</c:v>
                </c:pt>
                <c:pt idx="55">
                  <c:v>46266</c:v>
                </c:pt>
                <c:pt idx="56">
                  <c:v>46296</c:v>
                </c:pt>
                <c:pt idx="57">
                  <c:v>46327</c:v>
                </c:pt>
                <c:pt idx="58">
                  <c:v>46357</c:v>
                </c:pt>
                <c:pt idx="59">
                  <c:v>46388</c:v>
                </c:pt>
                <c:pt idx="60">
                  <c:v>46419</c:v>
                </c:pt>
                <c:pt idx="61" formatCode="[$-409]mmmm\ d\,\ yyyy;@">
                  <c:v>46447</c:v>
                </c:pt>
                <c:pt idx="62" formatCode="[$-409]mmmm\ d\,\ yyyy;@">
                  <c:v>46478</c:v>
                </c:pt>
                <c:pt idx="63" formatCode="[$-409]mmmm\ d\,\ yyyy;@">
                  <c:v>46508</c:v>
                </c:pt>
                <c:pt idx="64" formatCode="[$-409]mmmm\ d\,\ yyyy;@">
                  <c:v>46539</c:v>
                </c:pt>
                <c:pt idx="65" formatCode="[$-409]mmmm\ d\,\ yyyy;@">
                  <c:v>46569</c:v>
                </c:pt>
                <c:pt idx="66" formatCode="[$-409]mmmm\ d\,\ yyyy;@">
                  <c:v>46600</c:v>
                </c:pt>
                <c:pt idx="67" formatCode="[$-409]mmmm\ d\,\ yyyy;@">
                  <c:v>46631</c:v>
                </c:pt>
              </c:numCache>
            </c:numRef>
          </c:xVal>
          <c:yVal>
            <c:numRef>
              <c:f>Comparison!$BB$4:$BB$71</c:f>
              <c:numCache>
                <c:formatCode>0.00</c:formatCode>
                <c:ptCount val="68"/>
                <c:pt idx="0">
                  <c:v>17.850000000000001</c:v>
                </c:pt>
                <c:pt idx="1">
                  <c:v>25.379000000000001</c:v>
                </c:pt>
                <c:pt idx="2">
                  <c:v>42.61</c:v>
                </c:pt>
                <c:pt idx="3">
                  <c:v>209.983</c:v>
                </c:pt>
                <c:pt idx="4">
                  <c:v>215.386</c:v>
                </c:pt>
                <c:pt idx="5">
                  <c:v>64.962000000000003</c:v>
                </c:pt>
                <c:pt idx="6">
                  <c:v>39.21</c:v>
                </c:pt>
                <c:pt idx="7">
                  <c:v>34.844000000000001</c:v>
                </c:pt>
                <c:pt idx="8">
                  <c:v>28.890999999999998</c:v>
                </c:pt>
                <c:pt idx="9">
                  <c:v>25.988</c:v>
                </c:pt>
                <c:pt idx="10">
                  <c:v>23.905999999999999</c:v>
                </c:pt>
                <c:pt idx="11">
                  <c:v>22.652999999999999</c:v>
                </c:pt>
                <c:pt idx="12">
                  <c:v>19.190999999999999</c:v>
                </c:pt>
                <c:pt idx="13">
                  <c:v>23.327999999999999</c:v>
                </c:pt>
                <c:pt idx="14">
                  <c:v>49.332999999999998</c:v>
                </c:pt>
                <c:pt idx="15">
                  <c:v>124.258</c:v>
                </c:pt>
                <c:pt idx="16">
                  <c:v>132.834</c:v>
                </c:pt>
                <c:pt idx="17">
                  <c:v>56.332999999999998</c:v>
                </c:pt>
                <c:pt idx="18">
                  <c:v>34.618000000000002</c:v>
                </c:pt>
                <c:pt idx="19">
                  <c:v>25.905999999999999</c:v>
                </c:pt>
                <c:pt idx="20">
                  <c:v>27.161000000000001</c:v>
                </c:pt>
                <c:pt idx="21">
                  <c:v>25.271000000000001</c:v>
                </c:pt>
                <c:pt idx="22">
                  <c:v>20.878</c:v>
                </c:pt>
                <c:pt idx="23">
                  <c:v>18.286000000000001</c:v>
                </c:pt>
                <c:pt idx="24">
                  <c:v>15.792999999999999</c:v>
                </c:pt>
                <c:pt idx="25">
                  <c:v>27.111999999999998</c:v>
                </c:pt>
                <c:pt idx="26">
                  <c:v>36.76</c:v>
                </c:pt>
                <c:pt idx="27">
                  <c:v>143.333</c:v>
                </c:pt>
                <c:pt idx="28">
                  <c:v>297.89</c:v>
                </c:pt>
                <c:pt idx="29">
                  <c:v>175.12700000000001</c:v>
                </c:pt>
                <c:pt idx="30">
                  <c:v>86.194000000000003</c:v>
                </c:pt>
                <c:pt idx="31">
                  <c:v>68.338999999999999</c:v>
                </c:pt>
                <c:pt idx="32">
                  <c:v>46.042999999999999</c:v>
                </c:pt>
                <c:pt idx="33">
                  <c:v>32.768999999999998</c:v>
                </c:pt>
                <c:pt idx="34">
                  <c:v>27.587</c:v>
                </c:pt>
                <c:pt idx="35">
                  <c:v>24.882000000000001</c:v>
                </c:pt>
                <c:pt idx="36">
                  <c:v>21.492000000000001</c:v>
                </c:pt>
                <c:pt idx="37">
                  <c:v>36.65</c:v>
                </c:pt>
                <c:pt idx="38">
                  <c:v>41.484999999999999</c:v>
                </c:pt>
                <c:pt idx="39">
                  <c:v>133.78200000000001</c:v>
                </c:pt>
                <c:pt idx="40">
                  <c:v>376.82900000000001</c:v>
                </c:pt>
                <c:pt idx="41">
                  <c:v>209.44499999999999</c:v>
                </c:pt>
                <c:pt idx="42">
                  <c:v>88.400999999999996</c:v>
                </c:pt>
                <c:pt idx="43">
                  <c:v>42.892000000000003</c:v>
                </c:pt>
                <c:pt idx="44">
                  <c:v>35.475999999999999</c:v>
                </c:pt>
                <c:pt idx="45">
                  <c:v>30.309000000000001</c:v>
                </c:pt>
                <c:pt idx="46">
                  <c:v>27.486000000000001</c:v>
                </c:pt>
                <c:pt idx="47">
                  <c:v>26.33</c:v>
                </c:pt>
                <c:pt idx="48">
                  <c:v>21.263999999999999</c:v>
                </c:pt>
                <c:pt idx="49">
                  <c:v>22.512</c:v>
                </c:pt>
                <c:pt idx="50">
                  <c:v>40.287999999999997</c:v>
                </c:pt>
                <c:pt idx="51">
                  <c:v>384.27699999999999</c:v>
                </c:pt>
                <c:pt idx="52">
                  <c:v>640.77099999999996</c:v>
                </c:pt>
                <c:pt idx="53">
                  <c:v>325.93900000000002</c:v>
                </c:pt>
                <c:pt idx="54">
                  <c:v>123.212</c:v>
                </c:pt>
                <c:pt idx="55">
                  <c:v>65.613</c:v>
                </c:pt>
                <c:pt idx="56">
                  <c:v>56.921999999999997</c:v>
                </c:pt>
                <c:pt idx="57">
                  <c:v>47.561</c:v>
                </c:pt>
                <c:pt idx="58">
                  <c:v>40.978999999999999</c:v>
                </c:pt>
                <c:pt idx="59">
                  <c:v>37.311</c:v>
                </c:pt>
                <c:pt idx="60">
                  <c:v>21.263999999999999</c:v>
                </c:pt>
                <c:pt idx="61">
                  <c:v>22.512</c:v>
                </c:pt>
                <c:pt idx="62">
                  <c:v>40.287999999999997</c:v>
                </c:pt>
                <c:pt idx="63">
                  <c:v>384.27699999999999</c:v>
                </c:pt>
                <c:pt idx="64">
                  <c:v>640.77099999999996</c:v>
                </c:pt>
                <c:pt idx="65">
                  <c:v>325.93900000000002</c:v>
                </c:pt>
                <c:pt idx="66">
                  <c:v>123.212</c:v>
                </c:pt>
                <c:pt idx="67">
                  <c:v>65.613</c:v>
                </c:pt>
              </c:numCache>
            </c:numRef>
          </c:yVal>
          <c:smooth val="1"/>
          <c:extLst>
            <c:ext xmlns:c16="http://schemas.microsoft.com/office/drawing/2014/chart" uri="{C3380CC4-5D6E-409C-BE32-E72D297353CC}">
              <c16:uniqueId val="{00000021-EFB4-4482-B3BD-5DFCB157EDBE}"/>
            </c:ext>
          </c:extLst>
        </c:ser>
        <c:ser>
          <c:idx val="0"/>
          <c:order val="30"/>
          <c:tx>
            <c:v>Min</c:v>
          </c:tx>
          <c:spPr>
            <a:ln w="28575">
              <a:solidFill>
                <a:srgbClr val="000000"/>
              </a:solidFill>
              <a:prstDash val="solid"/>
            </a:ln>
          </c:spPr>
          <c:marker>
            <c:symbol val="none"/>
          </c:marker>
          <c:xVal>
            <c:numRef>
              <c:f>Comparison!$U$4:$U$71</c:f>
              <c:numCache>
                <c:formatCode>[$-409]mmmm\-yy;@</c:formatCode>
                <c:ptCount val="68"/>
                <c:pt idx="0">
                  <c:v>44593</c:v>
                </c:pt>
                <c:pt idx="1">
                  <c:v>44621</c:v>
                </c:pt>
                <c:pt idx="2">
                  <c:v>44652</c:v>
                </c:pt>
                <c:pt idx="3">
                  <c:v>44682</c:v>
                </c:pt>
                <c:pt idx="4">
                  <c:v>44713</c:v>
                </c:pt>
                <c:pt idx="5">
                  <c:v>44743</c:v>
                </c:pt>
                <c:pt idx="6">
                  <c:v>44774</c:v>
                </c:pt>
                <c:pt idx="7">
                  <c:v>44805</c:v>
                </c:pt>
                <c:pt idx="8">
                  <c:v>44835</c:v>
                </c:pt>
                <c:pt idx="9">
                  <c:v>44866</c:v>
                </c:pt>
                <c:pt idx="10">
                  <c:v>44896</c:v>
                </c:pt>
                <c:pt idx="11">
                  <c:v>44927</c:v>
                </c:pt>
                <c:pt idx="12">
                  <c:v>44958</c:v>
                </c:pt>
                <c:pt idx="13">
                  <c:v>44986</c:v>
                </c:pt>
                <c:pt idx="14">
                  <c:v>45017</c:v>
                </c:pt>
                <c:pt idx="15">
                  <c:v>45047</c:v>
                </c:pt>
                <c:pt idx="16">
                  <c:v>45078</c:v>
                </c:pt>
                <c:pt idx="17">
                  <c:v>45108</c:v>
                </c:pt>
                <c:pt idx="18">
                  <c:v>45139</c:v>
                </c:pt>
                <c:pt idx="19">
                  <c:v>45170</c:v>
                </c:pt>
                <c:pt idx="20">
                  <c:v>45200</c:v>
                </c:pt>
                <c:pt idx="21">
                  <c:v>45231</c:v>
                </c:pt>
                <c:pt idx="22">
                  <c:v>45261</c:v>
                </c:pt>
                <c:pt idx="23">
                  <c:v>45292</c:v>
                </c:pt>
                <c:pt idx="24">
                  <c:v>45323</c:v>
                </c:pt>
                <c:pt idx="25">
                  <c:v>45352</c:v>
                </c:pt>
                <c:pt idx="26">
                  <c:v>45383</c:v>
                </c:pt>
                <c:pt idx="27">
                  <c:v>45413</c:v>
                </c:pt>
                <c:pt idx="28">
                  <c:v>45444</c:v>
                </c:pt>
                <c:pt idx="29">
                  <c:v>45474</c:v>
                </c:pt>
                <c:pt idx="30">
                  <c:v>45505</c:v>
                </c:pt>
                <c:pt idx="31">
                  <c:v>45536</c:v>
                </c:pt>
                <c:pt idx="32">
                  <c:v>45566</c:v>
                </c:pt>
                <c:pt idx="33">
                  <c:v>45597</c:v>
                </c:pt>
                <c:pt idx="34">
                  <c:v>45627</c:v>
                </c:pt>
                <c:pt idx="35">
                  <c:v>45658</c:v>
                </c:pt>
                <c:pt idx="36">
                  <c:v>45689</c:v>
                </c:pt>
                <c:pt idx="37">
                  <c:v>45717</c:v>
                </c:pt>
                <c:pt idx="38">
                  <c:v>45748</c:v>
                </c:pt>
                <c:pt idx="39">
                  <c:v>45778</c:v>
                </c:pt>
                <c:pt idx="40">
                  <c:v>45809</c:v>
                </c:pt>
                <c:pt idx="41">
                  <c:v>45839</c:v>
                </c:pt>
                <c:pt idx="42">
                  <c:v>45870</c:v>
                </c:pt>
                <c:pt idx="43">
                  <c:v>45901</c:v>
                </c:pt>
                <c:pt idx="44">
                  <c:v>45931</c:v>
                </c:pt>
                <c:pt idx="45">
                  <c:v>45962</c:v>
                </c:pt>
                <c:pt idx="46">
                  <c:v>45992</c:v>
                </c:pt>
                <c:pt idx="47">
                  <c:v>46023</c:v>
                </c:pt>
                <c:pt idx="48">
                  <c:v>46054</c:v>
                </c:pt>
                <c:pt idx="49">
                  <c:v>46082</c:v>
                </c:pt>
                <c:pt idx="50">
                  <c:v>46113</c:v>
                </c:pt>
                <c:pt idx="51">
                  <c:v>46143</c:v>
                </c:pt>
                <c:pt idx="52">
                  <c:v>46174</c:v>
                </c:pt>
                <c:pt idx="53">
                  <c:v>46204</c:v>
                </c:pt>
                <c:pt idx="54">
                  <c:v>46235</c:v>
                </c:pt>
                <c:pt idx="55">
                  <c:v>46266</c:v>
                </c:pt>
                <c:pt idx="56">
                  <c:v>46296</c:v>
                </c:pt>
                <c:pt idx="57">
                  <c:v>46327</c:v>
                </c:pt>
                <c:pt idx="58">
                  <c:v>46357</c:v>
                </c:pt>
                <c:pt idx="59">
                  <c:v>46388</c:v>
                </c:pt>
                <c:pt idx="60">
                  <c:v>46419</c:v>
                </c:pt>
                <c:pt idx="61" formatCode="[$-409]mmmm\ d\,\ yyyy;@">
                  <c:v>46447</c:v>
                </c:pt>
                <c:pt idx="62" formatCode="[$-409]mmmm\ d\,\ yyyy;@">
                  <c:v>46478</c:v>
                </c:pt>
                <c:pt idx="63" formatCode="[$-409]mmmm\ d\,\ yyyy;@">
                  <c:v>46508</c:v>
                </c:pt>
                <c:pt idx="64" formatCode="[$-409]mmmm\ d\,\ yyyy;@">
                  <c:v>46539</c:v>
                </c:pt>
                <c:pt idx="65" formatCode="[$-409]mmmm\ d\,\ yyyy;@">
                  <c:v>46569</c:v>
                </c:pt>
                <c:pt idx="66" formatCode="[$-409]mmmm\ d\,\ yyyy;@">
                  <c:v>46600</c:v>
                </c:pt>
                <c:pt idx="67" formatCode="[$-409]mmmm\ d\,\ yyyy;@">
                  <c:v>46631</c:v>
                </c:pt>
              </c:numCache>
            </c:numRef>
          </c:xVal>
          <c:yVal>
            <c:numRef>
              <c:f>Comparison!$V$4:$V$71</c:f>
              <c:numCache>
                <c:formatCode>0.00</c:formatCode>
                <c:ptCount val="68"/>
                <c:pt idx="0">
                  <c:v>18</c:v>
                </c:pt>
                <c:pt idx="1">
                  <c:v>28</c:v>
                </c:pt>
                <c:pt idx="2">
                  <c:v>55.09</c:v>
                </c:pt>
                <c:pt idx="3">
                  <c:v>143</c:v>
                </c:pt>
                <c:pt idx="4">
                  <c:v>176.08</c:v>
                </c:pt>
                <c:pt idx="5">
                  <c:v>60.83</c:v>
                </c:pt>
                <c:pt idx="6">
                  <c:v>42.45</c:v>
                </c:pt>
                <c:pt idx="7">
                  <c:v>29.04</c:v>
                </c:pt>
                <c:pt idx="8">
                  <c:v>31.78</c:v>
                </c:pt>
                <c:pt idx="9">
                  <c:v>29.44</c:v>
                </c:pt>
                <c:pt idx="10">
                  <c:v>25.53</c:v>
                </c:pt>
                <c:pt idx="11">
                  <c:v>24.35</c:v>
                </c:pt>
                <c:pt idx="12">
                  <c:v>22.84</c:v>
                </c:pt>
                <c:pt idx="13">
                  <c:v>35.01</c:v>
                </c:pt>
                <c:pt idx="14">
                  <c:v>63.86</c:v>
                </c:pt>
                <c:pt idx="15">
                  <c:v>159.11000000000001</c:v>
                </c:pt>
                <c:pt idx="16">
                  <c:v>163.98</c:v>
                </c:pt>
                <c:pt idx="17">
                  <c:v>53.27</c:v>
                </c:pt>
                <c:pt idx="18">
                  <c:v>42.11</c:v>
                </c:pt>
                <c:pt idx="19">
                  <c:v>28.8</c:v>
                </c:pt>
                <c:pt idx="20">
                  <c:v>32.1</c:v>
                </c:pt>
                <c:pt idx="21">
                  <c:v>30.03</c:v>
                </c:pt>
                <c:pt idx="22">
                  <c:v>26.31</c:v>
                </c:pt>
                <c:pt idx="23">
                  <c:v>25.02</c:v>
                </c:pt>
                <c:pt idx="24">
                  <c:v>23.37</c:v>
                </c:pt>
                <c:pt idx="25">
                  <c:v>37.51</c:v>
                </c:pt>
                <c:pt idx="26">
                  <c:v>78.28</c:v>
                </c:pt>
                <c:pt idx="27">
                  <c:v>203.17</c:v>
                </c:pt>
                <c:pt idx="28">
                  <c:v>250.18</c:v>
                </c:pt>
                <c:pt idx="29">
                  <c:v>86.42</c:v>
                </c:pt>
                <c:pt idx="30">
                  <c:v>55.63</c:v>
                </c:pt>
                <c:pt idx="31">
                  <c:v>35.31</c:v>
                </c:pt>
                <c:pt idx="32">
                  <c:v>32.1</c:v>
                </c:pt>
                <c:pt idx="33">
                  <c:v>30.03</c:v>
                </c:pt>
                <c:pt idx="34">
                  <c:v>26.31</c:v>
                </c:pt>
                <c:pt idx="35">
                  <c:v>25.02</c:v>
                </c:pt>
                <c:pt idx="36">
                  <c:v>23.37</c:v>
                </c:pt>
                <c:pt idx="37">
                  <c:v>37.51</c:v>
                </c:pt>
                <c:pt idx="38">
                  <c:v>78.28</c:v>
                </c:pt>
                <c:pt idx="39">
                  <c:v>203.17</c:v>
                </c:pt>
                <c:pt idx="40">
                  <c:v>250.18</c:v>
                </c:pt>
                <c:pt idx="41">
                  <c:v>86.42</c:v>
                </c:pt>
                <c:pt idx="42">
                  <c:v>55.63</c:v>
                </c:pt>
                <c:pt idx="43">
                  <c:v>35.31</c:v>
                </c:pt>
                <c:pt idx="44">
                  <c:v>32.1</c:v>
                </c:pt>
                <c:pt idx="45">
                  <c:v>30.03</c:v>
                </c:pt>
                <c:pt idx="46">
                  <c:v>26.31</c:v>
                </c:pt>
                <c:pt idx="47">
                  <c:v>25.02</c:v>
                </c:pt>
                <c:pt idx="48">
                  <c:v>23.37</c:v>
                </c:pt>
                <c:pt idx="49">
                  <c:v>37.51</c:v>
                </c:pt>
                <c:pt idx="50">
                  <c:v>78.28</c:v>
                </c:pt>
                <c:pt idx="51">
                  <c:v>203.17</c:v>
                </c:pt>
                <c:pt idx="52">
                  <c:v>250.18</c:v>
                </c:pt>
                <c:pt idx="53">
                  <c:v>86.42</c:v>
                </c:pt>
                <c:pt idx="54">
                  <c:v>55.63</c:v>
                </c:pt>
                <c:pt idx="55">
                  <c:v>35.31</c:v>
                </c:pt>
                <c:pt idx="56">
                  <c:v>32.1</c:v>
                </c:pt>
                <c:pt idx="57">
                  <c:v>30.03</c:v>
                </c:pt>
                <c:pt idx="58">
                  <c:v>26.31</c:v>
                </c:pt>
                <c:pt idx="59">
                  <c:v>25.02</c:v>
                </c:pt>
                <c:pt idx="60">
                  <c:v>23.37</c:v>
                </c:pt>
                <c:pt idx="61">
                  <c:v>37.51</c:v>
                </c:pt>
                <c:pt idx="62">
                  <c:v>78.28</c:v>
                </c:pt>
                <c:pt idx="63">
                  <c:v>203.17</c:v>
                </c:pt>
                <c:pt idx="64">
                  <c:v>250.18</c:v>
                </c:pt>
                <c:pt idx="65">
                  <c:v>86.42</c:v>
                </c:pt>
                <c:pt idx="66">
                  <c:v>55.63</c:v>
                </c:pt>
                <c:pt idx="67">
                  <c:v>35.31</c:v>
                </c:pt>
              </c:numCache>
            </c:numRef>
          </c:yVal>
          <c:smooth val="1"/>
          <c:extLst>
            <c:ext xmlns:c16="http://schemas.microsoft.com/office/drawing/2014/chart" uri="{C3380CC4-5D6E-409C-BE32-E72D297353CC}">
              <c16:uniqueId val="{00000022-EFB4-4482-B3BD-5DFCB157EDBE}"/>
            </c:ext>
          </c:extLst>
        </c:ser>
        <c:ser>
          <c:idx val="1"/>
          <c:order val="31"/>
          <c:tx>
            <c:v>Max</c:v>
          </c:tx>
          <c:spPr>
            <a:ln w="28575">
              <a:solidFill>
                <a:srgbClr val="000000"/>
              </a:solidFill>
              <a:prstDash val="solid"/>
            </a:ln>
          </c:spPr>
          <c:marker>
            <c:symbol val="none"/>
          </c:marker>
          <c:xVal>
            <c:numRef>
              <c:f>Comparison!$U$4:$U$71</c:f>
              <c:numCache>
                <c:formatCode>[$-409]mmmm\-yy;@</c:formatCode>
                <c:ptCount val="68"/>
                <c:pt idx="0">
                  <c:v>44593</c:v>
                </c:pt>
                <c:pt idx="1">
                  <c:v>44621</c:v>
                </c:pt>
                <c:pt idx="2">
                  <c:v>44652</c:v>
                </c:pt>
                <c:pt idx="3">
                  <c:v>44682</c:v>
                </c:pt>
                <c:pt idx="4">
                  <c:v>44713</c:v>
                </c:pt>
                <c:pt idx="5">
                  <c:v>44743</c:v>
                </c:pt>
                <c:pt idx="6">
                  <c:v>44774</c:v>
                </c:pt>
                <c:pt idx="7">
                  <c:v>44805</c:v>
                </c:pt>
                <c:pt idx="8">
                  <c:v>44835</c:v>
                </c:pt>
                <c:pt idx="9">
                  <c:v>44866</c:v>
                </c:pt>
                <c:pt idx="10">
                  <c:v>44896</c:v>
                </c:pt>
                <c:pt idx="11">
                  <c:v>44927</c:v>
                </c:pt>
                <c:pt idx="12">
                  <c:v>44958</c:v>
                </c:pt>
                <c:pt idx="13">
                  <c:v>44986</c:v>
                </c:pt>
                <c:pt idx="14">
                  <c:v>45017</c:v>
                </c:pt>
                <c:pt idx="15">
                  <c:v>45047</c:v>
                </c:pt>
                <c:pt idx="16">
                  <c:v>45078</c:v>
                </c:pt>
                <c:pt idx="17">
                  <c:v>45108</c:v>
                </c:pt>
                <c:pt idx="18">
                  <c:v>45139</c:v>
                </c:pt>
                <c:pt idx="19">
                  <c:v>45170</c:v>
                </c:pt>
                <c:pt idx="20">
                  <c:v>45200</c:v>
                </c:pt>
                <c:pt idx="21">
                  <c:v>45231</c:v>
                </c:pt>
                <c:pt idx="22">
                  <c:v>45261</c:v>
                </c:pt>
                <c:pt idx="23">
                  <c:v>45292</c:v>
                </c:pt>
                <c:pt idx="24">
                  <c:v>45323</c:v>
                </c:pt>
                <c:pt idx="25">
                  <c:v>45352</c:v>
                </c:pt>
                <c:pt idx="26">
                  <c:v>45383</c:v>
                </c:pt>
                <c:pt idx="27">
                  <c:v>45413</c:v>
                </c:pt>
                <c:pt idx="28">
                  <c:v>45444</c:v>
                </c:pt>
                <c:pt idx="29">
                  <c:v>45474</c:v>
                </c:pt>
                <c:pt idx="30">
                  <c:v>45505</c:v>
                </c:pt>
                <c:pt idx="31">
                  <c:v>45536</c:v>
                </c:pt>
                <c:pt idx="32">
                  <c:v>45566</c:v>
                </c:pt>
                <c:pt idx="33">
                  <c:v>45597</c:v>
                </c:pt>
                <c:pt idx="34">
                  <c:v>45627</c:v>
                </c:pt>
                <c:pt idx="35">
                  <c:v>45658</c:v>
                </c:pt>
                <c:pt idx="36">
                  <c:v>45689</c:v>
                </c:pt>
                <c:pt idx="37">
                  <c:v>45717</c:v>
                </c:pt>
                <c:pt idx="38">
                  <c:v>45748</c:v>
                </c:pt>
                <c:pt idx="39">
                  <c:v>45778</c:v>
                </c:pt>
                <c:pt idx="40">
                  <c:v>45809</c:v>
                </c:pt>
                <c:pt idx="41">
                  <c:v>45839</c:v>
                </c:pt>
                <c:pt idx="42">
                  <c:v>45870</c:v>
                </c:pt>
                <c:pt idx="43">
                  <c:v>45901</c:v>
                </c:pt>
                <c:pt idx="44">
                  <c:v>45931</c:v>
                </c:pt>
                <c:pt idx="45">
                  <c:v>45962</c:v>
                </c:pt>
                <c:pt idx="46">
                  <c:v>45992</c:v>
                </c:pt>
                <c:pt idx="47">
                  <c:v>46023</c:v>
                </c:pt>
                <c:pt idx="48">
                  <c:v>46054</c:v>
                </c:pt>
                <c:pt idx="49">
                  <c:v>46082</c:v>
                </c:pt>
                <c:pt idx="50">
                  <c:v>46113</c:v>
                </c:pt>
                <c:pt idx="51">
                  <c:v>46143</c:v>
                </c:pt>
                <c:pt idx="52">
                  <c:v>46174</c:v>
                </c:pt>
                <c:pt idx="53">
                  <c:v>46204</c:v>
                </c:pt>
                <c:pt idx="54">
                  <c:v>46235</c:v>
                </c:pt>
                <c:pt idx="55">
                  <c:v>46266</c:v>
                </c:pt>
                <c:pt idx="56">
                  <c:v>46296</c:v>
                </c:pt>
                <c:pt idx="57">
                  <c:v>46327</c:v>
                </c:pt>
                <c:pt idx="58">
                  <c:v>46357</c:v>
                </c:pt>
                <c:pt idx="59">
                  <c:v>46388</c:v>
                </c:pt>
                <c:pt idx="60">
                  <c:v>46419</c:v>
                </c:pt>
                <c:pt idx="61" formatCode="[$-409]mmmm\ d\,\ yyyy;@">
                  <c:v>46447</c:v>
                </c:pt>
                <c:pt idx="62" formatCode="[$-409]mmmm\ d\,\ yyyy;@">
                  <c:v>46478</c:v>
                </c:pt>
                <c:pt idx="63" formatCode="[$-409]mmmm\ d\,\ yyyy;@">
                  <c:v>46508</c:v>
                </c:pt>
                <c:pt idx="64" formatCode="[$-409]mmmm\ d\,\ yyyy;@">
                  <c:v>46539</c:v>
                </c:pt>
                <c:pt idx="65" formatCode="[$-409]mmmm\ d\,\ yyyy;@">
                  <c:v>46569</c:v>
                </c:pt>
                <c:pt idx="66" formatCode="[$-409]mmmm\ d\,\ yyyy;@">
                  <c:v>46600</c:v>
                </c:pt>
                <c:pt idx="67" formatCode="[$-409]mmmm\ d\,\ yyyy;@">
                  <c:v>46631</c:v>
                </c:pt>
              </c:numCache>
            </c:numRef>
          </c:xVal>
          <c:yVal>
            <c:numRef>
              <c:f>Comparison!$W$4:$W$71</c:f>
              <c:numCache>
                <c:formatCode>0.00</c:formatCode>
                <c:ptCount val="68"/>
                <c:pt idx="0">
                  <c:v>18</c:v>
                </c:pt>
                <c:pt idx="1">
                  <c:v>28</c:v>
                </c:pt>
                <c:pt idx="2">
                  <c:v>108.92</c:v>
                </c:pt>
                <c:pt idx="3">
                  <c:v>282.70999999999998</c:v>
                </c:pt>
                <c:pt idx="4">
                  <c:v>348.12</c:v>
                </c:pt>
                <c:pt idx="5">
                  <c:v>120.26</c:v>
                </c:pt>
                <c:pt idx="6">
                  <c:v>72.55</c:v>
                </c:pt>
                <c:pt idx="7">
                  <c:v>42.97</c:v>
                </c:pt>
                <c:pt idx="8">
                  <c:v>40.729999999999997</c:v>
                </c:pt>
                <c:pt idx="9">
                  <c:v>31.51</c:v>
                </c:pt>
                <c:pt idx="10">
                  <c:v>26.37</c:v>
                </c:pt>
                <c:pt idx="11">
                  <c:v>24.8</c:v>
                </c:pt>
                <c:pt idx="12">
                  <c:v>23.41</c:v>
                </c:pt>
                <c:pt idx="13">
                  <c:v>40.409999999999997</c:v>
                </c:pt>
                <c:pt idx="14">
                  <c:v>93.19</c:v>
                </c:pt>
                <c:pt idx="15">
                  <c:v>246.31</c:v>
                </c:pt>
                <c:pt idx="16">
                  <c:v>334.22</c:v>
                </c:pt>
                <c:pt idx="17">
                  <c:v>140.19</c:v>
                </c:pt>
                <c:pt idx="18">
                  <c:v>69.47</c:v>
                </c:pt>
                <c:pt idx="19">
                  <c:v>41.13</c:v>
                </c:pt>
                <c:pt idx="20">
                  <c:v>40.69</c:v>
                </c:pt>
                <c:pt idx="21">
                  <c:v>31.46</c:v>
                </c:pt>
                <c:pt idx="22">
                  <c:v>26.31</c:v>
                </c:pt>
                <c:pt idx="23">
                  <c:v>25.02</c:v>
                </c:pt>
                <c:pt idx="24">
                  <c:v>23.37</c:v>
                </c:pt>
                <c:pt idx="25">
                  <c:v>37.51</c:v>
                </c:pt>
                <c:pt idx="26">
                  <c:v>78.28</c:v>
                </c:pt>
                <c:pt idx="27">
                  <c:v>203.17</c:v>
                </c:pt>
                <c:pt idx="28">
                  <c:v>250.18</c:v>
                </c:pt>
                <c:pt idx="29">
                  <c:v>86.42</c:v>
                </c:pt>
                <c:pt idx="30">
                  <c:v>55.63</c:v>
                </c:pt>
                <c:pt idx="31">
                  <c:v>35.31</c:v>
                </c:pt>
                <c:pt idx="32">
                  <c:v>40.69</c:v>
                </c:pt>
                <c:pt idx="33">
                  <c:v>31.46</c:v>
                </c:pt>
                <c:pt idx="34">
                  <c:v>26.31</c:v>
                </c:pt>
                <c:pt idx="35">
                  <c:v>25.02</c:v>
                </c:pt>
                <c:pt idx="36">
                  <c:v>23.37</c:v>
                </c:pt>
                <c:pt idx="37">
                  <c:v>37.51</c:v>
                </c:pt>
                <c:pt idx="38">
                  <c:v>78.28</c:v>
                </c:pt>
                <c:pt idx="39">
                  <c:v>203.17</c:v>
                </c:pt>
                <c:pt idx="40">
                  <c:v>250.18</c:v>
                </c:pt>
                <c:pt idx="41">
                  <c:v>86.42</c:v>
                </c:pt>
                <c:pt idx="42">
                  <c:v>55.63</c:v>
                </c:pt>
                <c:pt idx="43">
                  <c:v>35.31</c:v>
                </c:pt>
                <c:pt idx="44">
                  <c:v>40.69</c:v>
                </c:pt>
                <c:pt idx="45">
                  <c:v>31.46</c:v>
                </c:pt>
                <c:pt idx="46">
                  <c:v>26.31</c:v>
                </c:pt>
                <c:pt idx="47">
                  <c:v>25.02</c:v>
                </c:pt>
                <c:pt idx="48">
                  <c:v>23.37</c:v>
                </c:pt>
                <c:pt idx="49">
                  <c:v>37.51</c:v>
                </c:pt>
                <c:pt idx="50">
                  <c:v>78.28</c:v>
                </c:pt>
                <c:pt idx="51">
                  <c:v>203.17</c:v>
                </c:pt>
                <c:pt idx="52">
                  <c:v>250.18</c:v>
                </c:pt>
                <c:pt idx="53">
                  <c:v>86.42</c:v>
                </c:pt>
                <c:pt idx="54">
                  <c:v>55.63</c:v>
                </c:pt>
                <c:pt idx="55">
                  <c:v>35.31</c:v>
                </c:pt>
                <c:pt idx="56">
                  <c:v>40.69</c:v>
                </c:pt>
                <c:pt idx="57">
                  <c:v>31.46</c:v>
                </c:pt>
                <c:pt idx="58">
                  <c:v>26.31</c:v>
                </c:pt>
                <c:pt idx="59">
                  <c:v>25.02</c:v>
                </c:pt>
                <c:pt idx="60">
                  <c:v>23.37</c:v>
                </c:pt>
                <c:pt idx="61">
                  <c:v>37.51</c:v>
                </c:pt>
                <c:pt idx="62">
                  <c:v>78.28</c:v>
                </c:pt>
                <c:pt idx="63">
                  <c:v>203.17</c:v>
                </c:pt>
                <c:pt idx="64">
                  <c:v>250.18</c:v>
                </c:pt>
                <c:pt idx="65">
                  <c:v>86.42</c:v>
                </c:pt>
                <c:pt idx="66">
                  <c:v>55.63</c:v>
                </c:pt>
                <c:pt idx="67">
                  <c:v>35.31</c:v>
                </c:pt>
              </c:numCache>
            </c:numRef>
          </c:yVal>
          <c:smooth val="1"/>
          <c:extLst>
            <c:ext xmlns:c16="http://schemas.microsoft.com/office/drawing/2014/chart" uri="{C3380CC4-5D6E-409C-BE32-E72D297353CC}">
              <c16:uniqueId val="{00000023-EFB4-4482-B3BD-5DFCB157EDBE}"/>
            </c:ext>
          </c:extLst>
        </c:ser>
        <c:ser>
          <c:idx val="2"/>
          <c:order val="32"/>
          <c:tx>
            <c:v>Most</c:v>
          </c:tx>
          <c:spPr>
            <a:ln w="28575">
              <a:solidFill>
                <a:srgbClr val="000000"/>
              </a:solidFill>
              <a:prstDash val="solid"/>
            </a:ln>
          </c:spPr>
          <c:marker>
            <c:symbol val="none"/>
          </c:marker>
          <c:xVal>
            <c:numRef>
              <c:f>Comparison!$U$4:$U$71</c:f>
              <c:numCache>
                <c:formatCode>[$-409]mmmm\-yy;@</c:formatCode>
                <c:ptCount val="68"/>
                <c:pt idx="0">
                  <c:v>44593</c:v>
                </c:pt>
                <c:pt idx="1">
                  <c:v>44621</c:v>
                </c:pt>
                <c:pt idx="2">
                  <c:v>44652</c:v>
                </c:pt>
                <c:pt idx="3">
                  <c:v>44682</c:v>
                </c:pt>
                <c:pt idx="4">
                  <c:v>44713</c:v>
                </c:pt>
                <c:pt idx="5">
                  <c:v>44743</c:v>
                </c:pt>
                <c:pt idx="6">
                  <c:v>44774</c:v>
                </c:pt>
                <c:pt idx="7">
                  <c:v>44805</c:v>
                </c:pt>
                <c:pt idx="8">
                  <c:v>44835</c:v>
                </c:pt>
                <c:pt idx="9">
                  <c:v>44866</c:v>
                </c:pt>
                <c:pt idx="10">
                  <c:v>44896</c:v>
                </c:pt>
                <c:pt idx="11">
                  <c:v>44927</c:v>
                </c:pt>
                <c:pt idx="12">
                  <c:v>44958</c:v>
                </c:pt>
                <c:pt idx="13">
                  <c:v>44986</c:v>
                </c:pt>
                <c:pt idx="14">
                  <c:v>45017</c:v>
                </c:pt>
                <c:pt idx="15">
                  <c:v>45047</c:v>
                </c:pt>
                <c:pt idx="16">
                  <c:v>45078</c:v>
                </c:pt>
                <c:pt idx="17">
                  <c:v>45108</c:v>
                </c:pt>
                <c:pt idx="18">
                  <c:v>45139</c:v>
                </c:pt>
                <c:pt idx="19">
                  <c:v>45170</c:v>
                </c:pt>
                <c:pt idx="20">
                  <c:v>45200</c:v>
                </c:pt>
                <c:pt idx="21">
                  <c:v>45231</c:v>
                </c:pt>
                <c:pt idx="22">
                  <c:v>45261</c:v>
                </c:pt>
                <c:pt idx="23">
                  <c:v>45292</c:v>
                </c:pt>
                <c:pt idx="24">
                  <c:v>45323</c:v>
                </c:pt>
                <c:pt idx="25">
                  <c:v>45352</c:v>
                </c:pt>
                <c:pt idx="26">
                  <c:v>45383</c:v>
                </c:pt>
                <c:pt idx="27">
                  <c:v>45413</c:v>
                </c:pt>
                <c:pt idx="28">
                  <c:v>45444</c:v>
                </c:pt>
                <c:pt idx="29">
                  <c:v>45474</c:v>
                </c:pt>
                <c:pt idx="30">
                  <c:v>45505</c:v>
                </c:pt>
                <c:pt idx="31">
                  <c:v>45536</c:v>
                </c:pt>
                <c:pt idx="32">
                  <c:v>45566</c:v>
                </c:pt>
                <c:pt idx="33">
                  <c:v>45597</c:v>
                </c:pt>
                <c:pt idx="34">
                  <c:v>45627</c:v>
                </c:pt>
                <c:pt idx="35">
                  <c:v>45658</c:v>
                </c:pt>
                <c:pt idx="36">
                  <c:v>45689</c:v>
                </c:pt>
                <c:pt idx="37">
                  <c:v>45717</c:v>
                </c:pt>
                <c:pt idx="38">
                  <c:v>45748</c:v>
                </c:pt>
                <c:pt idx="39">
                  <c:v>45778</c:v>
                </c:pt>
                <c:pt idx="40">
                  <c:v>45809</c:v>
                </c:pt>
                <c:pt idx="41">
                  <c:v>45839</c:v>
                </c:pt>
                <c:pt idx="42">
                  <c:v>45870</c:v>
                </c:pt>
                <c:pt idx="43">
                  <c:v>45901</c:v>
                </c:pt>
                <c:pt idx="44">
                  <c:v>45931</c:v>
                </c:pt>
                <c:pt idx="45">
                  <c:v>45962</c:v>
                </c:pt>
                <c:pt idx="46">
                  <c:v>45992</c:v>
                </c:pt>
                <c:pt idx="47">
                  <c:v>46023</c:v>
                </c:pt>
                <c:pt idx="48">
                  <c:v>46054</c:v>
                </c:pt>
                <c:pt idx="49">
                  <c:v>46082</c:v>
                </c:pt>
                <c:pt idx="50">
                  <c:v>46113</c:v>
                </c:pt>
                <c:pt idx="51">
                  <c:v>46143</c:v>
                </c:pt>
                <c:pt idx="52">
                  <c:v>46174</c:v>
                </c:pt>
                <c:pt idx="53">
                  <c:v>46204</c:v>
                </c:pt>
                <c:pt idx="54">
                  <c:v>46235</c:v>
                </c:pt>
                <c:pt idx="55">
                  <c:v>46266</c:v>
                </c:pt>
                <c:pt idx="56">
                  <c:v>46296</c:v>
                </c:pt>
                <c:pt idx="57">
                  <c:v>46327</c:v>
                </c:pt>
                <c:pt idx="58">
                  <c:v>46357</c:v>
                </c:pt>
                <c:pt idx="59">
                  <c:v>46388</c:v>
                </c:pt>
                <c:pt idx="60">
                  <c:v>46419</c:v>
                </c:pt>
                <c:pt idx="61" formatCode="[$-409]mmmm\ d\,\ yyyy;@">
                  <c:v>46447</c:v>
                </c:pt>
                <c:pt idx="62" formatCode="[$-409]mmmm\ d\,\ yyyy;@">
                  <c:v>46478</c:v>
                </c:pt>
                <c:pt idx="63" formatCode="[$-409]mmmm\ d\,\ yyyy;@">
                  <c:v>46508</c:v>
                </c:pt>
                <c:pt idx="64" formatCode="[$-409]mmmm\ d\,\ yyyy;@">
                  <c:v>46539</c:v>
                </c:pt>
                <c:pt idx="65" formatCode="[$-409]mmmm\ d\,\ yyyy;@">
                  <c:v>46569</c:v>
                </c:pt>
                <c:pt idx="66" formatCode="[$-409]mmmm\ d\,\ yyyy;@">
                  <c:v>46600</c:v>
                </c:pt>
                <c:pt idx="67" formatCode="[$-409]mmmm\ d\,\ yyyy;@">
                  <c:v>46631</c:v>
                </c:pt>
              </c:numCache>
            </c:numRef>
          </c:xVal>
          <c:yVal>
            <c:numRef>
              <c:f>Comparison!$X$4:$X$71</c:f>
              <c:numCache>
                <c:formatCode>0.00</c:formatCode>
                <c:ptCount val="68"/>
                <c:pt idx="0">
                  <c:v>18</c:v>
                </c:pt>
                <c:pt idx="1">
                  <c:v>28</c:v>
                </c:pt>
                <c:pt idx="2">
                  <c:v>55</c:v>
                </c:pt>
                <c:pt idx="3">
                  <c:v>195</c:v>
                </c:pt>
                <c:pt idx="4">
                  <c:v>250</c:v>
                </c:pt>
                <c:pt idx="5">
                  <c:v>85</c:v>
                </c:pt>
                <c:pt idx="6">
                  <c:v>50</c:v>
                </c:pt>
                <c:pt idx="7">
                  <c:v>34</c:v>
                </c:pt>
                <c:pt idx="8">
                  <c:v>35.15</c:v>
                </c:pt>
                <c:pt idx="9">
                  <c:v>30.49</c:v>
                </c:pt>
                <c:pt idx="10">
                  <c:v>26.31</c:v>
                </c:pt>
                <c:pt idx="11">
                  <c:v>25.02</c:v>
                </c:pt>
                <c:pt idx="12">
                  <c:v>23.37</c:v>
                </c:pt>
                <c:pt idx="13">
                  <c:v>37.51</c:v>
                </c:pt>
                <c:pt idx="14">
                  <c:v>78.28</c:v>
                </c:pt>
                <c:pt idx="15">
                  <c:v>203.17</c:v>
                </c:pt>
                <c:pt idx="16">
                  <c:v>250.18</c:v>
                </c:pt>
                <c:pt idx="17">
                  <c:v>86.42</c:v>
                </c:pt>
                <c:pt idx="18">
                  <c:v>55.63</c:v>
                </c:pt>
                <c:pt idx="19">
                  <c:v>35.31</c:v>
                </c:pt>
                <c:pt idx="20">
                  <c:v>36.049999999999997</c:v>
                </c:pt>
                <c:pt idx="21">
                  <c:v>30.88</c:v>
                </c:pt>
                <c:pt idx="22">
                  <c:v>26.31</c:v>
                </c:pt>
                <c:pt idx="23">
                  <c:v>25.02</c:v>
                </c:pt>
                <c:pt idx="24">
                  <c:v>23.37</c:v>
                </c:pt>
                <c:pt idx="25">
                  <c:v>37.51</c:v>
                </c:pt>
                <c:pt idx="26">
                  <c:v>78.28</c:v>
                </c:pt>
                <c:pt idx="27">
                  <c:v>203.17</c:v>
                </c:pt>
                <c:pt idx="28">
                  <c:v>250.18</c:v>
                </c:pt>
                <c:pt idx="29">
                  <c:v>86.42</c:v>
                </c:pt>
                <c:pt idx="30">
                  <c:v>55.63</c:v>
                </c:pt>
                <c:pt idx="31">
                  <c:v>35.31</c:v>
                </c:pt>
                <c:pt idx="32">
                  <c:v>36.049999999999997</c:v>
                </c:pt>
                <c:pt idx="33">
                  <c:v>30.88</c:v>
                </c:pt>
                <c:pt idx="34">
                  <c:v>26.31</c:v>
                </c:pt>
                <c:pt idx="35">
                  <c:v>25.02</c:v>
                </c:pt>
                <c:pt idx="36">
                  <c:v>23.37</c:v>
                </c:pt>
                <c:pt idx="37">
                  <c:v>37.51</c:v>
                </c:pt>
                <c:pt idx="38">
                  <c:v>78.28</c:v>
                </c:pt>
                <c:pt idx="39">
                  <c:v>203.17</c:v>
                </c:pt>
                <c:pt idx="40">
                  <c:v>250.18</c:v>
                </c:pt>
                <c:pt idx="41">
                  <c:v>86.42</c:v>
                </c:pt>
                <c:pt idx="42">
                  <c:v>55.63</c:v>
                </c:pt>
                <c:pt idx="43">
                  <c:v>35.31</c:v>
                </c:pt>
                <c:pt idx="44">
                  <c:v>36.049999999999997</c:v>
                </c:pt>
                <c:pt idx="45">
                  <c:v>30.88</c:v>
                </c:pt>
                <c:pt idx="46">
                  <c:v>26.31</c:v>
                </c:pt>
                <c:pt idx="47">
                  <c:v>25.02</c:v>
                </c:pt>
                <c:pt idx="48">
                  <c:v>23.37</c:v>
                </c:pt>
                <c:pt idx="49">
                  <c:v>37.51</c:v>
                </c:pt>
                <c:pt idx="50">
                  <c:v>78.28</c:v>
                </c:pt>
                <c:pt idx="51">
                  <c:v>203.17</c:v>
                </c:pt>
                <c:pt idx="52">
                  <c:v>250.18</c:v>
                </c:pt>
                <c:pt idx="53">
                  <c:v>86.42</c:v>
                </c:pt>
                <c:pt idx="54">
                  <c:v>55.63</c:v>
                </c:pt>
                <c:pt idx="55">
                  <c:v>35.31</c:v>
                </c:pt>
                <c:pt idx="56">
                  <c:v>36.049999999999997</c:v>
                </c:pt>
                <c:pt idx="57">
                  <c:v>30.88</c:v>
                </c:pt>
                <c:pt idx="58">
                  <c:v>26.31</c:v>
                </c:pt>
                <c:pt idx="59">
                  <c:v>25.02</c:v>
                </c:pt>
                <c:pt idx="60">
                  <c:v>23.37</c:v>
                </c:pt>
                <c:pt idx="61">
                  <c:v>37.51</c:v>
                </c:pt>
                <c:pt idx="62">
                  <c:v>78.28</c:v>
                </c:pt>
                <c:pt idx="63">
                  <c:v>203.17</c:v>
                </c:pt>
                <c:pt idx="64">
                  <c:v>250.18</c:v>
                </c:pt>
                <c:pt idx="65">
                  <c:v>86.42</c:v>
                </c:pt>
                <c:pt idx="66">
                  <c:v>55.63</c:v>
                </c:pt>
                <c:pt idx="67">
                  <c:v>35.31</c:v>
                </c:pt>
              </c:numCache>
            </c:numRef>
          </c:yVal>
          <c:smooth val="1"/>
          <c:extLst>
            <c:ext xmlns:c16="http://schemas.microsoft.com/office/drawing/2014/chart" uri="{C3380CC4-5D6E-409C-BE32-E72D297353CC}">
              <c16:uniqueId val="{00000024-EFB4-4482-B3BD-5DFCB157EDBE}"/>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1" val="0"/>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C$15"/>
</file>

<file path=xl/ctrlProps/ctrlProp18.xml><?xml version="1.0" encoding="utf-8"?>
<formControlPr xmlns="http://schemas.microsoft.com/office/spreadsheetml/2009/9/main" objectType="CheckBox" checked="Checked" fmlaLink="$B$29"/>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Lines="12" dropStyle="combo" dx="16" fmlaLink="$B$3" fmlaRange="RunInformation!$J$3:$J$14" sel="2" val="0"/>
</file>

<file path=xl/ctrlProps/ctrlProp26.xml><?xml version="1.0" encoding="utf-8"?>
<formControlPr xmlns="http://schemas.microsoft.com/office/spreadsheetml/2009/9/main" objectType="Drop" dropStyle="combo" dx="16" fmlaLink="$D$3" fmlaRange="RunInformation!$K$3:$K$52" sel="14" val="12"/>
</file>

<file path=xl/ctrlProps/ctrlProp27.xml><?xml version="1.0" encoding="utf-8"?>
<formControlPr xmlns="http://schemas.microsoft.com/office/spreadsheetml/2009/9/main" objectType="GBox"/>
</file>

<file path=xl/ctrlProps/ctrlProp28.xml><?xml version="1.0" encoding="utf-8"?>
<formControlPr xmlns="http://schemas.microsoft.com/office/spreadsheetml/2009/9/main" objectType="GBox"/>
</file>

<file path=xl/ctrlProps/ctrlProp29.xml><?xml version="1.0" encoding="utf-8"?>
<formControlPr xmlns="http://schemas.microsoft.com/office/spreadsheetml/2009/9/main" objectType="Label" lockText="1"/>
</file>

<file path=xl/ctrlProps/ctrlProp30.xml><?xml version="1.0" encoding="utf-8"?>
<formControlPr xmlns="http://schemas.microsoft.com/office/spreadsheetml/2009/9/main" objectType="CheckBox" checked="Checked" fmlaLink="$C$19"/>
</file>

<file path=xl/ctrlProps/ctrlProp31.xml><?xml version="1.0" encoding="utf-8"?>
<formControlPr xmlns="http://schemas.microsoft.com/office/spreadsheetml/2009/9/main" objectType="GBox"/>
</file>

<file path=xl/ctrlProps/ctrlProp32.xml><?xml version="1.0" encoding="utf-8"?>
<formControlPr xmlns="http://schemas.microsoft.com/office/spreadsheetml/2009/9/main" objectType="CheckBox" checked="Checked" fmlaLink="$B$34" lockText="1" noThreeD="1"/>
</file>

<file path=xl/ctrlProps/ctrlProp33.xml><?xml version="1.0" encoding="utf-8"?>
<formControlPr xmlns="http://schemas.microsoft.com/office/spreadsheetml/2009/9/main" objectType="CheckBox" checked="Checked" fmlaLink="$C$34" lockText="1" noThreeD="1"/>
</file>

<file path=xl/ctrlProps/ctrlProp34.xml><?xml version="1.0" encoding="utf-8"?>
<formControlPr xmlns="http://schemas.microsoft.com/office/spreadsheetml/2009/9/main" objectType="CheckBox" checked="Checked" fmlaLink="$D$34"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Radio" firstButton="1" fmlaLink="$C$41" lockText="1" noThreeD="1"/>
</file>

<file path=xl/ctrlProps/ctrlProp38.xml><?xml version="1.0" encoding="utf-8"?>
<formControlPr xmlns="http://schemas.microsoft.com/office/spreadsheetml/2009/9/main" objectType="Radio" checked="Checked" lockText="1" noThreeD="1"/>
</file>

<file path=xl/ctrlProps/ctrlProp39.xml><?xml version="1.0" encoding="utf-8"?>
<formControlPr xmlns="http://schemas.microsoft.com/office/spreadsheetml/2009/9/main" objectType="CheckBox" checked="Checked" fmlaLink="$C$20"/>
</file>

<file path=xl/ctrlProps/ctrlProp40.xml><?xml version="1.0" encoding="utf-8"?>
<formControlPr xmlns="http://schemas.microsoft.com/office/spreadsheetml/2009/9/main" objectType="CheckBox" checked="Checked" fmlaLink="$C$21"/>
</file>

<file path=xl/ctrlProps/ctrlProp41.xml><?xml version="1.0" encoding="utf-8"?>
<formControlPr xmlns="http://schemas.microsoft.com/office/spreadsheetml/2009/9/main" objectType="CheckBox" checked="Checked" fmlaLink="$C$22"/>
</file>

<file path=xl/ctrlProps/ctrlProp42.xml><?xml version="1.0" encoding="utf-8"?>
<formControlPr xmlns="http://schemas.microsoft.com/office/spreadsheetml/2009/9/main" objectType="CheckBox" checked="Checked" fmlaLink="$C$23"/>
</file>

<file path=xl/ctrlProps/ctrlProp43.xml><?xml version="1.0" encoding="utf-8"?>
<formControlPr xmlns="http://schemas.microsoft.com/office/spreadsheetml/2009/9/main" objectType="CheckBox" checked="Checked" fmlaLink="$C$24"/>
</file>

<file path=xl/ctrlProps/ctrlProp44.xml><?xml version="1.0" encoding="utf-8"?>
<formControlPr xmlns="http://schemas.microsoft.com/office/spreadsheetml/2009/9/main" objectType="CheckBox" checked="Checked" fmlaLink="$C$25"/>
</file>

<file path=xl/ctrlProps/ctrlProp45.xml><?xml version="1.0" encoding="utf-8"?>
<formControlPr xmlns="http://schemas.microsoft.com/office/spreadsheetml/2009/9/main" objectType="CheckBox" checked="Checked" fmlaLink="$C$26"/>
</file>

<file path=xl/ctrlProps/ctrlProp46.xml><?xml version="1.0" encoding="utf-8"?>
<formControlPr xmlns="http://schemas.microsoft.com/office/spreadsheetml/2009/9/main" objectType="CheckBox" checked="Checked" fmlaLink="$C$27"/>
</file>

<file path=xl/ctrlProps/ctrlProp47.xml><?xml version="1.0" encoding="utf-8"?>
<formControlPr xmlns="http://schemas.microsoft.com/office/spreadsheetml/2009/9/main" objectType="CheckBox" checked="Checked" fmlaLink="$C$28"/>
</file>

<file path=xl/ctrlProps/ctrlProp48.xml><?xml version="1.0" encoding="utf-8"?>
<formControlPr xmlns="http://schemas.microsoft.com/office/spreadsheetml/2009/9/main" objectType="CheckBox" checked="Checked" fmlaLink="$C$29"/>
</file>

<file path=xl/ctrlProps/ctrlProp49.xml><?xml version="1.0" encoding="utf-8"?>
<formControlPr xmlns="http://schemas.microsoft.com/office/spreadsheetml/2009/9/main" objectType="Radio" firstButton="1" fmlaLink="RunInformation!$AZ$4" lockText="1" noThreeD="1"/>
</file>

<file path=xl/ctrlProps/ctrlProp50.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23</xdr:row>
          <xdr:rowOff>161925</xdr:rowOff>
        </xdr:from>
        <xdr:to>
          <xdr:col>2</xdr:col>
          <xdr:colOff>0</xdr:colOff>
          <xdr:row>25</xdr:row>
          <xdr:rowOff>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24</xdr:row>
          <xdr:rowOff>152400</xdr:rowOff>
        </xdr:from>
        <xdr:to>
          <xdr:col>2</xdr:col>
          <xdr:colOff>0</xdr:colOff>
          <xdr:row>25</xdr:row>
          <xdr:rowOff>180975</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25</xdr:row>
          <xdr:rowOff>161925</xdr:rowOff>
        </xdr:from>
        <xdr:to>
          <xdr:col>2</xdr:col>
          <xdr:colOff>0</xdr:colOff>
          <xdr:row>27</xdr:row>
          <xdr:rowOff>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26</xdr:row>
          <xdr:rowOff>161925</xdr:rowOff>
        </xdr:from>
        <xdr:to>
          <xdr:col>2</xdr:col>
          <xdr:colOff>0</xdr:colOff>
          <xdr:row>28</xdr:row>
          <xdr:rowOff>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13</xdr:row>
          <xdr:rowOff>161925</xdr:rowOff>
        </xdr:from>
        <xdr:to>
          <xdr:col>2</xdr:col>
          <xdr:colOff>0</xdr:colOff>
          <xdr:row>15</xdr:row>
          <xdr:rowOff>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161925</xdr:rowOff>
        </xdr:from>
        <xdr:to>
          <xdr:col>2</xdr:col>
          <xdr:colOff>457200</xdr:colOff>
          <xdr:row>15</xdr:row>
          <xdr:rowOff>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27</xdr:row>
          <xdr:rowOff>161925</xdr:rowOff>
        </xdr:from>
        <xdr:to>
          <xdr:col>2</xdr:col>
          <xdr:colOff>0</xdr:colOff>
          <xdr:row>29</xdr:row>
          <xdr:rowOff>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14</xdr:row>
          <xdr:rowOff>161925</xdr:rowOff>
        </xdr:from>
        <xdr:to>
          <xdr:col>2</xdr:col>
          <xdr:colOff>0</xdr:colOff>
          <xdr:row>16</xdr:row>
          <xdr:rowOff>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180975</xdr:rowOff>
        </xdr:from>
        <xdr:to>
          <xdr:col>2</xdr:col>
          <xdr:colOff>457200</xdr:colOff>
          <xdr:row>16</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15</xdr:row>
          <xdr:rowOff>161925</xdr:rowOff>
        </xdr:from>
        <xdr:to>
          <xdr:col>2</xdr:col>
          <xdr:colOff>0</xdr:colOff>
          <xdr:row>17</xdr:row>
          <xdr:rowOff>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457200</xdr:colOff>
          <xdr:row>17</xdr:row>
          <xdr:rowOff>28575</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16</xdr:row>
          <xdr:rowOff>161925</xdr:rowOff>
        </xdr:from>
        <xdr:to>
          <xdr:col>2</xdr:col>
          <xdr:colOff>0</xdr:colOff>
          <xdr:row>18</xdr:row>
          <xdr:rowOff>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457200</xdr:colOff>
          <xdr:row>18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17</xdr:row>
          <xdr:rowOff>152400</xdr:rowOff>
        </xdr:from>
        <xdr:to>
          <xdr:col>2</xdr:col>
          <xdr:colOff>0</xdr:colOff>
          <xdr:row>18</xdr:row>
          <xdr:rowOff>180975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457200</xdr:colOff>
          <xdr:row>19</xdr:row>
          <xdr:rowOff>28575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68</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18</xdr:row>
          <xdr:rowOff>161925</xdr:rowOff>
        </xdr:from>
        <xdr:to>
          <xdr:col>2</xdr:col>
          <xdr:colOff>0</xdr:colOff>
          <xdr:row>20</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457200</xdr:colOff>
          <xdr:row>20</xdr:row>
          <xdr:rowOff>28575</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19</xdr:row>
          <xdr:rowOff>161925</xdr:rowOff>
        </xdr:from>
        <xdr:to>
          <xdr:col>2</xdr:col>
          <xdr:colOff>0</xdr:colOff>
          <xdr:row>21</xdr:row>
          <xdr:rowOff>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9525</xdr:rowOff>
        </xdr:from>
        <xdr:to>
          <xdr:col>2</xdr:col>
          <xdr:colOff>457200</xdr:colOff>
          <xdr:row>21</xdr:row>
          <xdr:rowOff>38100</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20</xdr:row>
          <xdr:rowOff>161925</xdr:rowOff>
        </xdr:from>
        <xdr:to>
          <xdr:col>2</xdr:col>
          <xdr:colOff>0</xdr:colOff>
          <xdr:row>22</xdr:row>
          <xdr:rowOff>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457200</xdr:colOff>
          <xdr:row>22</xdr:row>
          <xdr:rowOff>28575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21</xdr:row>
          <xdr:rowOff>161925</xdr:rowOff>
        </xdr:from>
        <xdr:to>
          <xdr:col>2</xdr:col>
          <xdr:colOff>0</xdr:colOff>
          <xdr:row>23</xdr:row>
          <xdr:rowOff>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2</xdr:col>
          <xdr:colOff>457200</xdr:colOff>
          <xdr:row>23</xdr:row>
          <xdr:rowOff>28575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22</xdr:row>
          <xdr:rowOff>161925</xdr:rowOff>
        </xdr:from>
        <xdr:to>
          <xdr:col>2</xdr:col>
          <xdr:colOff>0</xdr:colOff>
          <xdr:row>24</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2</xdr:col>
          <xdr:colOff>457200</xdr:colOff>
          <xdr:row>24</xdr:row>
          <xdr:rowOff>28575</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180975</xdr:rowOff>
        </xdr:from>
        <xdr:to>
          <xdr:col>2</xdr:col>
          <xdr:colOff>457200</xdr:colOff>
          <xdr:row>25</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161925</xdr:rowOff>
        </xdr:from>
        <xdr:to>
          <xdr:col>2</xdr:col>
          <xdr:colOff>457200</xdr:colOff>
          <xdr:row>26</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161925</xdr:rowOff>
        </xdr:from>
        <xdr:to>
          <xdr:col>2</xdr:col>
          <xdr:colOff>457200</xdr:colOff>
          <xdr:row>27</xdr:row>
          <xdr:rowOff>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161925</xdr:rowOff>
        </xdr:from>
        <xdr:to>
          <xdr:col>2</xdr:col>
          <xdr:colOff>457200</xdr:colOff>
          <xdr:row>28</xdr:row>
          <xdr:rowOff>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27</xdr:row>
          <xdr:rowOff>161925</xdr:rowOff>
        </xdr:from>
        <xdr:to>
          <xdr:col>2</xdr:col>
          <xdr:colOff>457200</xdr:colOff>
          <xdr:row>29</xdr:row>
          <xdr:rowOff>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2020</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NC2LOC.espmvol.5yr.adj.espmvol_55" connectionId="8" xr16:uid="{D169E180-5809-4D1C-AF87-AFEA883D50FA}"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5yr.adj.espmvol_55" connectionId="6" xr16:uid="{C3742C70-046F-432D-A9B0-CA5EB75E2F12}"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5yr.adj.espmvol_55" connectionId="15" xr16:uid="{A40DEC50-7257-4857-B198-EE3628256CDE}"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5yr.adj.espmvol_55" connectionId="14" xr16:uid="{6E704297-3327-43BD-AEAD-23CB8F83CF46}"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5yr.adj.espmvol_55" connectionId="13" xr16:uid="{BFAA23B0-3493-4D70-8445-DECE8ED2CB83}"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5yr.adj.espmvol_55" connectionId="12" xr16:uid="{0A121FCD-B8FC-4BF8-83D7-83930E97C243}"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5yr.adj.espmvol_55" connectionId="11" xr16:uid="{B2C29E28-6890-482F-BC8C-498EAD3F4F06}"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5yr.adj.espmvol_55" connectionId="10" xr16:uid="{73332059-21AB-40EF-AB76-8ED241C40F89}"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5yr.adj.espmvol_55" connectionId="9" xr16:uid="{8292F0E5-1920-4AD2-86E1-ED0DA5D176D5}"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5yr.adj.espmvol_55" connectionId="7" xr16:uid="{8E1F8915-6F39-4499-890C-B86CEC230595}"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5yr.adj.espmvol_55" connectionId="3" xr16:uid="{F72CFEF9-8A9D-420C-985E-01D59D3EC455}"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5yr.adj.espmvol_56" connectionId="1" xr16:uid="{487B53EF-48A6-4916-AA65-0F213629399B}"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GJNC2LOC.espmvol.5yr.adj.espmvol_54" connectionId="8" xr16:uid="{17F6658C-C53C-430C-BF26-97CA4472BA78}"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RGC2.espmvol.5yr.adj.espmvol_54" connectionId="6" xr16:uid="{323B266D-9516-4A81-9F8A-4687CB4F7121}"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YDLC2.espmvol.5yr.adj.espmvol_54" connectionId="15" xr16:uid="{4687A2F5-6BE4-4C2A-A454-A449EBF262A3}"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VCRC2.espmvol.5yr.adj.espmvol_54" connectionId="14" xr16:uid="{7800ECE9-9A92-404E-8CDA-B9A8F5919445}"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TPIC2.espmvol.5yr.adj.espmvol_54" connectionId="13" xr16:uid="{A8866409-7728-46D1-BEF4-0DFFB54E4273}"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NVRN5.espmvol.5yr.adj.espmvol_54" connectionId="12" xr16:uid="{4EEA27F9-A5B5-4416-87C8-B3836F3080C6}"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MPSC2.espmvol.5yr.adj.espmvol_54" connectionId="11" xr16:uid="{46D65813-28C6-42B0-AC75-34710B751E1F}"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GRNU1.espmvol.5yr.adj.espmvol_54" connectionId="10" xr16:uid="{47263076-E607-4109-B377-010E05535C2F}"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GLDA3.espmvol.5yr.adj.espmvol_54" connectionId="9" xr16:uid="{76121934-5B63-4176-85F1-FCE7271C11FA}"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GBRW4.espmvol.5yr.adj.espmvol_54" connectionId="7" xr16:uid="{E52BBD75-758F-4ED2-8B3C-C02A2204B47C}"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CLSC2.espmvol.5yr.adj.espmvol_54" connectionId="3" xr16:uid="{517F6719-31C8-4530-AFE9-0F4F676C5A37}"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BMDC2.espmvol.5yr.adj.espmvol_55" connectionId="1" xr16:uid="{36EAA7B3-FCD0-4C59-85B1-71AE08FE3586}"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GJNC2LOC.espmvol.5yr.adj.espmvol_53" connectionId="8" xr16:uid="{AA5EE2B9-E736-49DD-BF24-9B37F0045541}"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DRGC2.espmvol.5yr.adj.espmvol_53" connectionId="6" xr16:uid="{BA652734-CEBC-40D5-90FD-E9714BA6AD81}"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YDLC2.espmvol.5yr.adj.espmvol_53" connectionId="15" xr16:uid="{9BB05048-E340-4B07-8735-B6E8AE01182B}"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VCRC2.espmvol.5yr.adj.espmvol_53" connectionId="14" xr16:uid="{52AFBD97-B011-4017-A29F-0ED6CCD7EBBC}"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TPIC2.espmvol.5yr.adj.espmvol_53" connectionId="13" xr16:uid="{FDDA5B67-37E0-44BC-85CF-0BC4D1424B63}"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NVRN5.espmvol.5yr.adj.espmvol_53" connectionId="12" xr16:uid="{528BC8B7-D515-4D4B-BA13-4B45AA9DCB19}"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MPSC2.espmvol.5yr.adj.espmvol_53" connectionId="11" xr16:uid="{B8C892D7-F338-4EA4-8599-0AFBC2A2C521}"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GRNU1.espmvol.5yr.adj.espmvol_53" connectionId="10" xr16:uid="{858CC076-FFF0-414B-A7BE-169B1D73D3F7}"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GLDA3.espmvol.5yr.adj.espmvol_53" connectionId="9" xr16:uid="{D543D475-F3EC-49A4-95A1-5C923FFBEE25}"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GBRW4.espmvol.5yr.adj.espmvol_53" connectionId="7" xr16:uid="{E9E84997-2F0F-43AA-9FB5-398A46E5B51B}"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CLSC2.espmvol.5yr.adj.espmvol_53" connectionId="3" xr16:uid="{0EEA7E07-E8E1-426F-83A7-55134F385623}"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BMDC2.espmvol.5yr.adj.espmvol_54" connectionId="1" xr16:uid="{64242BD7-DEA0-4258-98D9-7483DC7E1705}"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GJNC2LOC.espmvol.5yr.adj.espmvol_52" connectionId="8" xr16:uid="{86218B0B-77F3-4951-BA25-6E8F117B0716}"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DRGC2.espmvol.5yr.adj.espmvol_52" connectionId="6" xr16:uid="{2D95B54D-02DE-4737-8D6F-EAD3C1A19CF4}"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YDLC2.espmvol.5yr.adj.espmvol_52" connectionId="15" xr16:uid="{30B3FE17-772C-4E8F-A1CF-AF98B302B26E}"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VCRC2.espmvol.5yr.adj.espmvol_52" connectionId="14" xr16:uid="{6E99441E-1DB5-4A24-BBD8-184D9FFE2CED}"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TPIC2.espmvol.5yr.adj.espmvol_52" connectionId="13" xr16:uid="{B585DB20-D929-4BB2-B022-A4F4E3B7AB3B}"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NVRN5.espmvol.5yr.adj.espmvol_52" connectionId="12" xr16:uid="{83F7DA3F-DE94-455E-9708-BDA7EFCBC6A8}"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MPSC2.espmvol.5yr.adj.espmvol_52" connectionId="11" xr16:uid="{B69770BE-3DC2-4182-A4F6-6C9C1CD3A8FF}"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GRNU1.espmvol.5yr.adj.espmvol_52" connectionId="10" xr16:uid="{5B37E434-5EE5-4DDA-AC79-085B58D57D69}"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GLDA3.espmvol.5yr.adj.espmvol_52" connectionId="9" xr16:uid="{00805880-85CB-4A10-94CB-F5CE87B093B6}"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GBRW4.espmvol.5yr.adj.espmvol_52" connectionId="7" xr16:uid="{B09A1B50-2B54-4058-B63A-08598407C09F}"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CLSC2.espmvol.5yr.adj.espmvol_52" connectionId="3" xr16:uid="{F54F0359-B8BA-4396-AA8F-02FADD0F15F7}"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BMDC2.espmvol.5yr.adj.espmvol_53" connectionId="1" xr16:uid="{542C0B88-F16F-4322-9C4B-6F4F91F61BC5}"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GJNC2LOC.espmvol.5yr.adj.espmvol_51" connectionId="8" xr16:uid="{F46DCDD0-2B91-4E87-A151-D67C79E1BEC1}"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DRGC2.espmvol.5yr.adj.espmvol_51" connectionId="6" xr16:uid="{0AB38A6A-BB6F-4860-A35C-E892C4B7569A}"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YDLC2.espmvol.5yr.adj.espmvol_51" connectionId="15" xr16:uid="{F4BF53C0-E5E6-42F6-AB65-5887A6DEB483}"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VCRC2.espmvol.5yr.adj.espmvol_51" connectionId="14" xr16:uid="{99A3BC19-15FA-40BD-AC7D-307DF971EB83}"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TPIC2.espmvol.5yr.adj.espmvol_51" connectionId="13" xr16:uid="{B9552840-5393-4F2D-A7E5-83B902B9042C}"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NVRN5.espmvol.5yr.adj.espmvol_51" connectionId="12" xr16:uid="{56A5071E-D775-44B9-A49B-C18598C017ED}"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MPSC2.espmvol.5yr.adj.espmvol_51" connectionId="11" xr16:uid="{332BFD0B-DA9A-4BA8-8245-F93A9917E533}"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GRNU1.espmvol.5yr.adj.espmvol_51" connectionId="10" xr16:uid="{9D5C5E32-F235-470B-9447-7B51C1227ED5}"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GLDA3.espmvol.5yr.adj.espmvol_51" connectionId="9" xr16:uid="{79652DF1-5E5C-4E12-B066-DAA97C78CABD}"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GBRW4.espmvol.5yr.adj.espmvol_51" connectionId="7" xr16:uid="{509E4B76-C1F1-4E84-8A3B-170ED9A13D20}"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CLSC2.espmvol.5yr.adj.espmvol_51" connectionId="3" xr16:uid="{B156CF97-AACC-4CC2-9EB1-C1BA4CB918C6}"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BMDC2.espmvol.5yr.adj.espmvol_52" connectionId="1" xr16:uid="{96BE317F-C339-45E2-9443-307E9A657FF9}"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GRNU1.espmvol.5yr.adj.espmvol_48" connectionId="10" xr16:uid="{C5E6B7C9-86A2-42AC-A514-6ACA3CD55A35}"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CLSC2.espmvol.5yr.adj.espmvol_24" connectionId="3" xr16:uid="{BFCC9FE9-D412-4D2E-85BA-82858F03A1A0}"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YDLC2.espmvol.5yr.adj.espmvol_15" connectionId="15" xr16:uid="{BB970A0D-B40F-455C-9768-2E06490AF4C9}"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NVRN5.espmvol.5yr.adj.espmvol_20" connectionId="12" xr16:uid="{A22D1368-2EA4-44FF-947F-980401CEC7EB}"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BMDC2.espmvol.5yr.adj.espmvol_21" connectionId="1" xr16:uid="{E6C823BB-D20F-4380-BB35-057C68F18136}"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DRGC2.espmvol.5yr.adj.espmvol_26" connectionId="6" xr16:uid="{96DFF288-C06C-4E20-BC4C-EC7F34DFA524}"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BMDC2.espmvol.5yr.adj.espmvol_46" connectionId="1" xr16:uid="{0510B343-1725-4E42-8303-C5066B15217C}"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BMDC2.espmvol.5yr.adj.espmvol_24" connectionId="1" xr16:uid="{527019B5-C983-4A83-9386-3B4A34B608B0}"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DRGC2.espmvol.5yr.adj.espmvol_8" connectionId="6" xr16:uid="{F974DD95-0D63-4F65-A8D4-A556946C657D}"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GRNU1.espmvol.5yr.adj.espmvol_19" connectionId="10" xr16:uid="{FA4F13B5-A0E1-4365-A4D6-05B64700B57B}"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MPSC2.espmvol.5yr.adj.espmvol_12" connectionId="11" xr16:uid="{BE71EF2C-3AED-4283-BEFC-B7F46FBA6D4A}"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BMDC2.espmvol.5yr.adj.espmvol_10" connectionId="1" xr16:uid="{2B85DA01-4D36-4A7C-BD23-03E759C88E1F}"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GLDA3.espmvol.5yr.adj.espmvol_49" connectionId="9" xr16:uid="{566099B8-AF77-410E-9C19-7DF421D8374B}"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BMDC2.espmvol.5yr.adj.espmvol_7" connectionId="1" xr16:uid="{59431FA0-287B-4F0D-9B08-FEC08360DDE4}"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MPSC2.espmvol.5yr.adj.espmvol_18" connectionId="11" xr16:uid="{33E07CAF-C23F-4CAD-96E4-F8FC50441E27}"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GRNU1.espmvol.5yr.adj.espmvol_34" connectionId="10" xr16:uid="{9C1F9140-F1DB-404C-8515-296FF2F1739D}"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GRNU1.espmvol.5yr.adj.espmvol_43" connectionId="10" xr16:uid="{EFABF569-0C4F-4EAD-BDF6-F0243C9CD7E5}"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BMDC2.espmvol.5yr.adj.espmvol_25" connectionId="1" xr16:uid="{1B3456CB-F190-49C9-ADBD-9039EDC18CAC}"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NVRN5.espmvol.5yr.adj.espmvol_6" connectionId="12" xr16:uid="{4C7A78CD-F498-4325-9523-5B8A356E6D40}"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GBRW4.espmvol.5yr.adj.espmvol_5" connectionId="7" xr16:uid="{3C1820E5-2EA5-4E0F-B1CC-3ECA658C7540}"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CLSC2.espmvol.5yr.adj.espmvol_1" connectionId="3" xr16:uid="{3E334227-5C57-4514-B2EF-9D9639CD8C85}"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BMDC2.espmvol.5yr.adj.espmvol_14" connectionId="1" xr16:uid="{F61D78F7-5F9D-415D-ABD3-1980B8D6228F}"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GJNC2LOC.espmvol.5yr.adj.espmvol_4" connectionId="8" xr16:uid="{B1B87896-1713-4D21-9EEB-7FD09D9BA408}"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GRNU1.espmvol.5yr.adj.espmvol_13" connectionId="10" xr16:uid="{B8482034-5AEE-4C61-8F61-F208586C5553}"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BMDC2.espmvol.5yr.adj.espmvol_45" connectionId="1" xr16:uid="{923982EB-6766-4856-9DAF-F5D70796A0B0}"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CLSC2.espmvol.5yr.adj.espmvol_21" connectionId="3" xr16:uid="{CD6718D4-D6CE-4F1B-BCFC-6524F11B5912}"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GJNC2LOC.espmvol.5yr.adj.espmvol_47" connectionId="8" xr16:uid="{5EE6AD65-7BD6-4B84-A06A-BDF33CC049E8}"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DRGC2.espmvol.5yr.adj.espmvol_34" connectionId="6" xr16:uid="{9D792504-773A-43F4-9285-1F925DFE89B9}"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GLDA3.espmvol.5yr.adj.espmvol_31" connectionId="9" xr16:uid="{B86B57C6-7676-40C3-B8B9-AA24BB46C2FD}"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GRNU1.espmvol.5yr.adj.espmvol_9" connectionId="10" xr16:uid="{3EDCFD34-9EF2-42FE-A262-A26972D18953}"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YDLC2.espmvol.5yr.adj.espmvol_13" connectionId="15" xr16:uid="{09FF2822-F681-42C8-AE63-30979ACF56B8}"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GRNU1.espmvol.5yr.adj.espmvol_6" connectionId="10" xr16:uid="{5B79522F-5A0F-4FEA-95B2-FC3EC1CB3597}"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GRNU1.espmvol.5yr.adj.espmvol_32" connectionId="10" xr16:uid="{1AE0B135-79C5-4D75-8D58-3A93E397CCF2}"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GBRW4.espmvol.5yr.adj.espmvol_26" connectionId="7" xr16:uid="{539895E1-F787-4976-9FA7-FC2A08FE2492}"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GBRW4.espmvol.5yr.adj.espmvol_18" connectionId="7" xr16:uid="{87E1D686-C2DD-42A1-B44C-6C43A5EBC287}"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GLDA3.espmvol.5yr.adj.espmvol_25" connectionId="9" xr16:uid="{784765C5-E37A-4E61-8C6E-FDFF27AAC105}"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GBRW4.espmvol.5yr.adj.espmvol_7" connectionId="7" xr16:uid="{40546F6A-412F-43DF-A241-107E51F116A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GBRW4.espmvol.5yr.adj.espmvol_39" connectionId="7" xr16:uid="{0893AE28-62FB-424A-99DF-39727AEE42E2}"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DRGC2.espmvol.5yr.adj.espmvol_43" connectionId="6" xr16:uid="{527B9643-B33C-416E-8E49-6DDCF30586DC}"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YDLC2.espmvol.5yr.adj.espmvol_18" connectionId="15" xr16:uid="{0106DCCE-E5AC-4F67-BCE4-C1AE163D0D2A}"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GLDA3.espmvol.5yr.adj.espmvol_20" connectionId="9" xr16:uid="{3395C87D-0B5F-415F-87D9-915F0F3B8793}"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CLSC2.espmvol.5yr.adj.espmvol_16" connectionId="3" xr16:uid="{601E2605-0062-4C2D-905D-9AB4A2A67353}"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GBRW4.espmvol.5yr.adj.espmvol_38" connectionId="7" xr16:uid="{B9FBF4ED-4076-4050-9476-ABDF42317E86}"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NVRN5.espmvol.5yr.adj.espmvol_41" connectionId="12" xr16:uid="{9D3E5679-22EF-400C-A121-6E7130163222}"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TPIC2.espmvol.5yr.adj.espmvol_12" connectionId="13" xr16:uid="{430B347E-C006-43DE-AA59-00F6DC82076A}"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DRGC2.espmvol.5yr.adj.espmvol_48" connectionId="6" xr16:uid="{CD21BDC7-4EAC-4561-9C7F-89BA4E56750F}"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GBRW4.espmvol.5yr.adj.espmvol_12" connectionId="7" xr16:uid="{3999D862-2F23-4CD5-BB3F-FE0AB61F1B63}"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GLDA3.espmvol.5yr.adj.espmvol_27" connectionId="9" xr16:uid="{186FE2D7-5004-4D46-A843-9263D90DE7C3}"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BMDC2.espmvol.5yr.adj.espmvol_32" connectionId="1" xr16:uid="{85636A0D-5DB2-4E52-8248-983461042E35}"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TPIC2.espmvol.5yr.adj.espmvol_23" connectionId="13" xr16:uid="{59EBB105-79D5-4EFD-9696-CCA9D5EEBD17}"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DRGC2.espmvol.5yr.adj.espmvol_9" connectionId="6" xr16:uid="{197C9E66-E9B3-44E3-BFA6-764350F30972}"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VCRC2.espmvol.5yr.adj.espmvol_16" connectionId="14" xr16:uid="{FBB8838F-76BB-44E2-88BF-E9B1E431EA76}"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NVRN5.espmvol.5yr.adj.espmvol_24" connectionId="12" xr16:uid="{E7B0F764-5C74-4DB4-9C61-316DDA9E1D91}"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CLSC2.espmvol.5yr.adj.espmvol_34" connectionId="3" xr16:uid="{8AC7C692-E9BE-49E3-B23D-B9BF2CC39414}"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GLDA3.espmvol.5yr.adj.espmvol_36" connectionId="9" xr16:uid="{6881CDED-673C-4251-A9D1-0D5E15F23C2D}"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VCRC2.espmvol.5yr.adj.espmvol_9" connectionId="14" xr16:uid="{2516D41B-46A6-429F-B543-8BD77661DA2A}"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GLDA3.espmvol.5yr.adj.espmvol_46" connectionId="9" xr16:uid="{885A8AB2-624D-42CD-A9E1-698E74F0CDF7}"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YDLC2.espmvol.5yr.adj.espmvol_49" connectionId="15" xr16:uid="{5EE18CC0-1C66-4506-8DB1-0980834B8C6E}"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DRGC2.espmvol.5yr.adj.espmvol_6" connectionId="6" xr16:uid="{450772AD-01C3-4B62-AE39-62259732C0A3}"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CLSC2.espmvol.5yr.adj.espmvol_11" connectionId="3" xr16:uid="{3D622B93-C0B0-4540-AFC5-1EDE83E63ABD}"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VCRC2.espmvol.5yr.adj.espmvol_42" connectionId="14" xr16:uid="{00CDB620-6E3B-41D0-A65A-3CD3B6468CF9}"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BMDC2.espmvol.5yr.adj.espmvol_1" connectionId="1" xr16:uid="{9035F49F-EA2D-4B2E-B47E-7A6795991F23}"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GJNC2LOC.espmvol.5yr.adj.espmvol_45" connectionId="8" xr16:uid="{E2F46138-742E-4115-BFE3-69044FDE8636}"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GBRW4.espmvol.5yr.adj.espmvol_45" connectionId="7" xr16:uid="{177FCE7D-E1B5-4874-A3E7-2737A7A5085F}"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GLDA3.espmvol.5yr.adj.espmvol_33" connectionId="9" xr16:uid="{D1E52814-34D1-4F3E-AF23-E00D3ACB8B97}"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GJNC2LOC.espmvol.5yr.adj.espmvol_1" connectionId="8" xr16:uid="{E2CACDCD-DB38-4A63-A173-FB911266F827}"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NVRN5.espmvol.5yr.adj.espmvol_17" connectionId="12" xr16:uid="{1A8B79EA-5B7A-43C2-8336-A9460A50D8AA}"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BMDC2.espmvol.5yr.adj.espmvol" connectionId="1" xr16:uid="{DF9BB24A-4BDB-4AEB-BC24-FDD593ABC69F}"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GRNU1.espmvol.5yr.adj.espmvol_40" connectionId="10" xr16:uid="{7649DEC3-0F8A-4ABB-9B7C-72921F0CFF99}"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CLSC2.espmvol.5yr.adj.espmvol_10" connectionId="3" xr16:uid="{1A61DFDA-14B8-43FF-B1CA-9318E942C6D4}"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BMDC2.espmvol.5yr.adj.espmvol_34" connectionId="1" xr16:uid="{D881F87B-61A4-474A-A6ED-6EA74FB88D71}"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YDLC2.espmvol.5yr.adj.espmvol_41" connectionId="15" xr16:uid="{860198D8-432E-4510-92B5-3124B2912ABD}"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GLDA3.espmvol.5yr.adj.espmvol_3" connectionId="9" xr16:uid="{C897FE71-210C-4758-8358-74701DCAA79B}"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GBRW4.espmvol.5yr.adj.espmvol_47" connectionId="7" xr16:uid="{16CA2A31-47DF-488B-BEF2-669CF8D4C84F}"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GJNC2LOC.espmvol.5yr.adj.espmvol_9" connectionId="8" xr16:uid="{4DAB592F-C431-4182-B27E-D7B0605F2993}"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YDLC2.espmvol.5yr.adj.espmvol_45" connectionId="15" xr16:uid="{98A079E7-B221-4612-81D1-E1DB80AACEB3}"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GJNC2LOC.espmvol.5yr.adj.espmvol_28" connectionId="8" xr16:uid="{744E8513-0599-4873-B4FD-E8ABBA36A079}"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CLSC2.espmvol.5yr.adj.espmvol_29" connectionId="3" xr16:uid="{DF5B2B24-C84E-48B0-83B8-215510D55C57}"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YDLC2.espmvol.5yr.adj.espmvol_40" connectionId="15" xr16:uid="{3C8313C7-3747-47DF-B454-7E459AEEF2BC}"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GBRW4.espmvol.5yr.adj.espmvol_21" connectionId="7" xr16:uid="{E74114D5-C4B5-4A89-AF8A-B2809EE915BF}"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GJNC2LOC.espmvol.5yr.adj.espmvol_3" connectionId="8" xr16:uid="{4EB782B5-58AD-4503-B80E-99F8F706FFAE}"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GJNC2LOC.espmvol.5yr.adj.espmvol_39" connectionId="8" xr16:uid="{BCDF2587-940A-4B52-9DC2-F245170FBF84}"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GRNU1.espmvol.5yr.adj.espmvol_50" connectionId="10" xr16:uid="{242C518F-D8BC-4CE3-9C9A-978C42B2D99E}"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GLDA3.espmvol.5yr.adj.espmvol_8" connectionId="9" xr16:uid="{8328D507-3FA0-4B83-A11F-37FD3991B948}"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MPSC2.espmvol.5yr.adj.espmvol_30" connectionId="11" xr16:uid="{80893B3D-BFA1-46BF-9BC9-A271E7782BBC}"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VCRC2.espmvol.5yr.adj.espmvol_19" connectionId="14" xr16:uid="{60A1D5D8-9619-4D26-B0C6-2F123F406001}"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CLSC2.espmvol.5yr.adj.espmvol_15" connectionId="3" xr16:uid="{BCE0A1C3-C29A-412E-85EB-428204DDC474}"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GLDA3.espmvol.5yr.adj.espmvol_11" connectionId="9" xr16:uid="{BC5B5864-E3FF-4787-9778-74D9065072E9}"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GBRW4.espmvol.5yr.adj.espmvol_13" connectionId="7" xr16:uid="{FA93BC2B-88B7-4406-87FA-8597768293E3}"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GJNC2LOC.espmvol.5yr.adj.espmvol_34" connectionId="8" xr16:uid="{AC7BE9BB-E0AF-4674-8E87-158288F76E72}"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CLSC2.espmvol.5yr.adj.espmvol_48" connectionId="3" xr16:uid="{49D624BF-1EE1-4721-BF2E-D7BB653CFE51}"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MPSC2.espmvol.5yr.adj.espmvol_31" connectionId="11" xr16:uid="{0262A9BC-85E8-4A2E-B83B-EAEA8842E42F}"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GJNC2LOC.espmvol.5yr.adj.espmvol_20" connectionId="8" xr16:uid="{898D3731-62A6-4D32-8254-7AA97FED50A8}"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DRGC2.espmvol.5yr.adj.espmvol_20" connectionId="6" xr16:uid="{A2652DC0-AF15-4C87-865E-B0803F6FC953}"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NVRN5.espmvol.5yr.adj.espmvol_35" connectionId="12" xr16:uid="{30AE1F88-E199-4922-8BEA-89C5AE6C320D}"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TPIC2.espmvol.5yr.adj.espmvol_44" connectionId="13" xr16:uid="{F632934C-283B-4012-B918-EAF25AD64C71}"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MPSC2.espmvol.5yr.adj.espmvol_27" connectionId="11" xr16:uid="{49858588-8DF7-4F9E-8395-7EA85F8DE5EA}"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DRGC2.espmvol.5yr.adj.espmvol_35" connectionId="6" xr16:uid="{572C594D-0745-4552-B772-60B19BB46A83}"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CLSC2.espmvol.5yr.adj.espmvol_25" connectionId="3" xr16:uid="{3DF73CE2-0598-4FB9-BC22-3FF438661604}"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CLSC2.espmvol.5yr.adj.espmvol_38" connectionId="3" xr16:uid="{1D4E22F8-8AD4-44AB-B11F-33709DE4E42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NVRN5.espmvol.5yr.adj.espmvol_26" connectionId="12" xr16:uid="{83827CAB-6046-4A22-9929-25BE8A7BE5B2}"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TPIC2.espmvol.5yr.adj.espmvol_28" connectionId="13" xr16:uid="{8C96E805-F33A-4B3E-AD16-A5F52A1DA12F}"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MPSC2.espmvol.5yr.adj.espmvol_43" connectionId="11" xr16:uid="{F0AA67E1-75FF-4313-AE6E-93A5C9F58A21}"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DRGC2.espmvol.5yr.adj.espmvol_10" connectionId="6" xr16:uid="{12FC4B8E-2EA8-44E3-AD78-C6E4382087E7}"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BMDC2.espmvol.5yr.adj.espmvol_50" connectionId="1" xr16:uid="{D7373CD3-BCD1-47CA-B0AA-AF79081B4370}"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BMDC2.espmvol.5yr.adj.espmvol_43" connectionId="1" xr16:uid="{3A4F2E5C-2AF3-48EB-AF17-FA7B61FF9563}"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BMDC2.espmvol.5yr.adj.espmvol_15" connectionId="1" xr16:uid="{58F3BE2D-0C19-41BF-9C79-9EEA2F08A00F}"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BMDC2.espmvol.5yr.adj.espmvol_27" connectionId="1" xr16:uid="{FC77F7AA-D71A-47C4-8CB9-E25DDC4D163A}"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GJNC2LOC.espmvol.5yr.adj.espmvol_36" connectionId="8" xr16:uid="{F37C7065-FC89-4B84-927D-1B4E39EF18F7}"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VCRC2.espmvol.5yr.adj.espmvol_35" connectionId="14" xr16:uid="{78ECB9FC-5F5D-4281-BB23-4F70E5C761CC}"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NVRN5.espmvol.5yr.adj.espmvol_38" connectionId="12" xr16:uid="{AE65A88D-E2ED-4562-B526-8F94CC488DE7}"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TPIC2.espmvol.5yr.adj.espmvol_36" connectionId="13" xr16:uid="{44B995C6-C624-468C-908B-D13354D7C5FA}"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GJNC2LOC.espmvol.5yr.adj.espmvol_21" connectionId="8" xr16:uid="{3A52826F-9FCC-4706-8259-56F3A412CD4A}"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YDLC2.espmvol.5yr.adj.espmvol_16" connectionId="15" xr16:uid="{91C4795E-7A35-4CA4-9212-25ED5EAD86D5}"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MPSC2.espmvol.5yr.adj.espmvol_46" connectionId="11" xr16:uid="{630B51D2-93DE-4DB2-8900-AF5D27993E6E}"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GLDA3.espmvol.5yr.adj.espmvol_19" connectionId="9" xr16:uid="{F8D4F5A2-7DB4-4A40-8592-764BC77ADF0E}"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GBRW4.espmvol.5yr.adj.espmvol_23" connectionId="7" xr16:uid="{7753AB49-82B5-44AD-8AD4-0489BA20F28E}"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GRNU1.espmvol.5yr.adj.espmvol_24" connectionId="10" xr16:uid="{6C45BAE4-7290-4892-B2A3-D18E21FF9781}"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NVRN5.espmvol.5yr.adj.espmvol_27" connectionId="12" xr16:uid="{BA680EA0-E6D3-4DDF-9792-ACF13E99D7B6}"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GJNC2LOC.espmvol.5yr.adj.espmvol_49" connectionId="8" xr16:uid="{38E7CA08-ACC1-40CC-BE8C-F76B29D0B956}"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MPSC2.espmvol.5yr.adj.espmvol_32" connectionId="11" xr16:uid="{0BA08962-ADE6-4B00-BC78-7F4164F8C8E3}"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GRNU1.espmvol.5yr.adj.espmvol_5" connectionId="10" xr16:uid="{FC325276-44E4-49CC-BA88-C46DF9933468}"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DRGC2.espmvol.5yr.adj.espmvol_15" connectionId="6" xr16:uid="{CE67272C-434E-4398-90D1-9F313E68D71F}"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GBRW4.espmvol.5yr.adj.espmvol_40" connectionId="7" xr16:uid="{8AEEB942-6CC4-4923-9724-A415E7ED64FB}"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MPSC2.espmvol.5yr.adj.espmvol_28" connectionId="11" xr16:uid="{3F10D6A6-A35F-4907-856F-792AF7A76C2A}"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YDLC2.espmvol.5yr.adj.espmvol_19" connectionId="15" xr16:uid="{AEBBAD5E-BBC7-4B24-AB63-48FBC528893A}"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GRNU1.espmvol.5yr.adj.espmvol_39" connectionId="10" xr16:uid="{A5E2C221-EECA-4187-BDA5-AAB8153C3826}"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TPIC2.espmvol.5yr.adj.espmvol_37" connectionId="13" xr16:uid="{EABFD987-6052-42AF-B696-D4E24B00E318}"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NVRN5.espmvol.5yr.adj.espmvol_28" connectionId="12" xr16:uid="{690A33B8-552F-40F4-90C5-ECC8562D25C5}"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YDLC2.espmvol.5yr.adj.espmvol_9" connectionId="15" xr16:uid="{38BDE91A-D8FB-4DE3-8F76-80A4CA92DE5D}"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YDLC2.espmvol.5yr.adj.espmvol" connectionId="15" xr16:uid="{470AFEAF-810D-4F69-A797-EAE9284BCFB7}"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GRNU1.espmvol.5yr.adj.espmvol_47" connectionId="10" xr16:uid="{64F615EC-918C-4D09-BA7D-BBB9BA22E6AE}"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YDLC2.espmvol.5yr.adj.espmvol_22" connectionId="15" xr16:uid="{2E70919C-BB8D-4F27-8290-B302B9C6E796}"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BMDC2.espmvol.5yr.adj.espmvol_6" connectionId="1" xr16:uid="{C80832FA-D570-43DC-8C25-94B7DCA3E76C}"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MPSC2.espmvol.5yr.adj.espmvol_3" connectionId="11" xr16:uid="{7EC7B85B-6539-40B3-AE2E-D652D91B1C19}"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CLSC2.espmvol.5yr.adj.espmvol_13" connectionId="3" xr16:uid="{AC40542A-175F-4C49-A99A-8F466443C061}"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YDLC2.espmvol.5yr.adj.espmvol_26" connectionId="15" xr16:uid="{F989D544-ACBD-4A34-BB35-35F1787A949A}"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YDLC2.espmvol.5yr.adj.espmvol_4" connectionId="15" xr16:uid="{8541449D-8811-47C7-B248-857FE2440F01}"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DRGC2.espmvol.5yr.adj.espmvol_21" connectionId="6" xr16:uid="{A4897859-8467-4BC1-B976-2B485684D0F4}"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VCRC2.espmvol.5yr.adj.espmvol_11" connectionId="14" xr16:uid="{D3D01A82-3E2E-4590-A09E-DC20AE2AF75A}"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NVRN5.espmvol.5yr.adj.espmvol_50" connectionId="12" xr16:uid="{D627A031-8D03-4B2B-88EC-F90A2545A026}"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VCRC2.espmvol.5yr.adj.espmvol_39" connectionId="14" xr16:uid="{67AB8664-65A5-4491-9D07-813CFA0F75C6}"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VCRC2.espmvol.5yr.adj.espmvol_10" connectionId="14" xr16:uid="{421CD80F-DD79-43EF-9742-E51C722DEFA3}"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GLDA3.espmvol.5yr.adj.espmvol_40" connectionId="9" xr16:uid="{9FE29DF4-1CE7-4808-94DD-F204988C86FD}"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VCRC2.espmvol.5yr.adj.espmvol_43" connectionId="14" xr16:uid="{A544DF7E-22E5-4974-8F27-BA37FC76E7A3}"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MPSC2.espmvol.5yr.adj.espmvol_33" connectionId="11" xr16:uid="{97DD84D6-3661-4204-A017-B25880BC44FB}"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VCRC2.espmvol.5yr.adj.espmvol_22" connectionId="14" xr16:uid="{2CADB0B7-1215-4A1C-93E0-94539BD49EEA}"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TPIC2.espmvol.5yr.adj.espmvol_40" connectionId="13" xr16:uid="{80EA0D18-6BA8-4A46-A155-0D8F132360E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CLSC2.espmvol.5yr.adj.espmvol_5" connectionId="3" xr16:uid="{17DE8D7B-59CB-415D-91B5-238A6403665E}"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GRNU1.espmvol.5yr.adj.espmvol_14" connectionId="10" xr16:uid="{33EEA4B4-49F0-4FC8-805C-F77AA30B3DC6}"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BMDC2.espmvol.5yr.adj.espmvol_38" connectionId="1" xr16:uid="{BEBCF7B9-706E-4BF2-864D-3B8460D90D01}"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NVRN5.espmvol.5yr.adj.espmvol_14" connectionId="12" xr16:uid="{3D0CDC19-8734-4F16-8838-28C4D16D80FC}"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GLDA3.espmvol.5yr.adj.espmvol_48" connectionId="9" xr16:uid="{406EF4CE-B834-407A-8076-588C916F7E07}"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DRGC2.espmvol.5yr.adj.espmvol_33" connectionId="6" xr16:uid="{AC663255-EF22-45D2-9213-E257EEADC8D6}"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TPIC2.espmvol.5yr.adj.espmvol_29" connectionId="13" xr16:uid="{2145FEE7-037C-4B57-B9CE-7E6727569DFC}"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DRGC2.espmvol.5yr.adj.espmvol" connectionId="6" xr16:uid="{54FF6AC4-6688-4862-9AE8-42B4F578ACE2}"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NVRN5.espmvol.5yr.adj.espmvol_3" connectionId="12" xr16:uid="{3D8B5601-8185-4AA8-B3B6-54ACA19E34C3}"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DRGC2.espmvol.5yr.adj.espmvol_18" connectionId="6" xr16:uid="{78D7E2CB-B2EF-44DC-AF36-1C48DCC3E9D1}"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MPSC2.espmvol.5yr.adj.espmvol_4" connectionId="11" xr16:uid="{E725CE19-5166-4951-90B4-58AAB99690B3}"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DRGC2.espmvol.5yr.adj.espmvol_3" connectionId="6" xr16:uid="{BB8EDD9B-B89B-4EB6-BA2E-76FF96A31FB1}"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CLSC2.espmvol.5yr.adj.espmvol_39" connectionId="3" xr16:uid="{BC673C1C-45D3-4EC4-B5D1-4217FF595946}"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MPSC2.espmvol.5yr.adj.espmvol_36" connectionId="11" xr16:uid="{1FBA77FE-9AAE-4D73-B009-57F529CECE80}"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GBRW4.espmvol.5yr.adj.espmvol_25" connectionId="7" xr16:uid="{49F56915-7847-4A2B-9E55-6DFA866B511E}"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YDLC2.espmvol.5yr.adj.espmvol_31" connectionId="15" xr16:uid="{BCA70825-65C5-4EA9-A400-A4E46ADF9364}"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GBRW4.espmvol.5yr.adj.espmvol_49" connectionId="7" xr16:uid="{8D4FA299-8F09-43BF-9D4F-599EF8523418}"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YDLC2.espmvol.5yr.adj.espmvol_35" connectionId="15" xr16:uid="{F7A31E19-58CE-4BE1-831C-DE9D3CEBCB05}"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TPIC2.espmvol.5yr.adj.espmvol_43" connectionId="13" xr16:uid="{86A8E26F-5E91-4CC7-B391-E9EAFC3C66DD}"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MPSC2.espmvol.5yr.adj.espmvol_39" connectionId="11" xr16:uid="{28D7C08D-B17F-40E6-A6EA-F618B5F61617}"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GRNU1.espmvol.5yr.adj.espmvol" connectionId="10" xr16:uid="{B3E416B8-DF7F-4284-9F7F-4F27701D31F2}"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YDLC2.espmvol.5yr.adj.espmvol_14" connectionId="15" xr16:uid="{DF0B2D4C-15C7-4E4E-88A8-97823CBBE6E6}"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YDLC2.espmvol.5yr.adj.espmvol_42" connectionId="15" xr16:uid="{D0D56151-29C7-47C7-ADE4-BF4892724A29}"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GBRW4.espmvol.5yr.adj.espmvol_8" connectionId="7" xr16:uid="{B3F0BDFA-6C1A-4E11-B286-F925CBF29F52}"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MPSC2.espmvol.5yr.adj.espmvol_37" connectionId="11" xr16:uid="{2A9753CB-89A1-4393-AB6D-A629133296C5}"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CLSC2.espmvol.5yr.adj.espmvol_32" connectionId="3" xr16:uid="{A15E3B79-3FD4-4ED2-85BD-723CD7DE68BB}"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VCRC2.espmvol.5yr.adj.espmvol_2" connectionId="14" xr16:uid="{FC6D76BA-3390-4EDE-89E4-D7D409DBD97D}"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BMDC2.espmvol.5yr.adj.espmvol_36" connectionId="1" xr16:uid="{0DD0DCE7-C4B3-46E6-BE63-3F57DCC0E09E}"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TPIC2.espmvol.5yr.adj.espmvol_25" connectionId="13" xr16:uid="{6798C48F-5A37-4778-A8E1-62BCEBB8759B}"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TPIC2.espmvol.5yr.adj.espmvol_46" connectionId="13" xr16:uid="{69757894-2DEF-4206-A8DA-7D0349BBDB65}"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CLSC2.espmvol.5yr.adj.espmvol_50" connectionId="3" xr16:uid="{E92C9E17-FA96-4992-88BD-81B5F0AF7195}"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NVRN5.espmvol.5yr.adj.espmvol_5" connectionId="12" xr16:uid="{BB0B9CD4-C80D-4893-89DA-14E460AB84C1}"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MPSC2.espmvol.5yr.adj.espmvol_11" connectionId="11" xr16:uid="{85CABA26-84BD-4E2D-B1AE-CE2441AEA3C9}"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DRGC2.espmvol.5yr.adj.espmvol_41" connectionId="6" xr16:uid="{22481D6F-4630-4271-AC30-3D5445E11015}"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YDLC2.espmvol.5yr.adj.espmvol_17" connectionId="15" xr16:uid="{0F854036-9BC1-4752-A6A6-45066B2CA1F5}"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VCRC2.espmvol.5yr.adj.espmvol_34" connectionId="14" xr16:uid="{E2B1B65A-8834-436F-96C0-6E33D39321AE}"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TPIC2.espmvol.5yr.adj.espmvol_16" connectionId="13" xr16:uid="{A4E511F3-1E84-4434-BC7F-0113FE57C0B6}"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GLDA3.espmvol.5yr.adj.espmvol_16" connectionId="9" xr16:uid="{FFEC50CC-1803-4873-8AC3-8B39D6F5EEA9}"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YDLC2.espmvol.5yr.adj.espmvol_27" connectionId="15" xr16:uid="{7DA2D210-CB76-4F22-9C89-FC8A4D25F3AA}"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NVRN5.espmvol.5yr.adj.espmvol_1" connectionId="12" xr16:uid="{02772764-763E-4581-90C1-DB51680695D1}"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DRGC2.espmvol.5yr.adj.espmvol_40" connectionId="6" xr16:uid="{2058FA7A-74B9-4FD1-BD58-2DA39FE6263A}"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MPSC2.espmvol.5yr.adj.espmvol_20" connectionId="11" xr16:uid="{EC05352C-DD50-469D-9EBB-2D1F838B2E3E}"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GLDA3.espmvol.5yr.adj.espmvol_42" connectionId="9" xr16:uid="{35505788-36BE-435E-BF5A-7824BA5506E6}"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GLDA3.espmvol.5yr.adj.espmvol_18" connectionId="9" xr16:uid="{24181FF3-845E-47F0-AE81-8167994ED419}"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DRGC2.espmvol.5yr.adj.espmvol_14" connectionId="6" xr16:uid="{36625827-B731-4C2E-B713-EF2342BAF09C}"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TPIC2.espmvol.5yr.adj.espmvol_3" connectionId="13" xr16:uid="{A8F036BA-FA69-402A-957D-08195B7D4DAB}"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GJNC2LOC.espmvol.5yr.adj.espmvol_32" connectionId="8" xr16:uid="{5D9F09AF-9BD2-4533-AC76-7446AAF0A246}"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NVRN5.espmvol.5yr.adj.espmvol_47" connectionId="12" xr16:uid="{2BB9BA67-A5DF-47C1-8507-BD13D8997217}"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NVRN5.espmvol.5yr.adj.espmvol_9" connectionId="12" xr16:uid="{FFE6EE21-C3A2-400A-8902-9A6479235771}"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DRGC2.espmvol.5yr.adj.espmvol_45" connectionId="6" xr16:uid="{A7A29CF0-BE91-4B21-9612-CF41F6D7147E}"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GJNC2LOC.espmvol.5yr.adj.espmvol_2" connectionId="8" xr16:uid="{3E5D046E-DA68-4B30-9CEF-394B318F0545}"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GBRW4.espmvol.5yr.adj.espmvol_1" connectionId="7" xr16:uid="{D1643878-697A-4C7E-A53D-DC7D1F324769}"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GJNC2LOC.espmvol.5yr.adj.espmvol_41" connectionId="8" xr16:uid="{5C0DDDF3-4AE5-47F4-8121-1BEB1C18A3A6}"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TPIC2.espmvol.5yr.adj.espmvol_10" connectionId="13" xr16:uid="{5BD6E6D7-401B-4DF3-81E2-C031F252B2B0}"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MPSC2.espmvol.5yr.adj.espmvol_44" connectionId="11" xr16:uid="{FA7F5E86-BA16-4CA8-8782-999D2E683380}"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GBRW4.espmvol.5yr.adj.espmvol_41" connectionId="7" xr16:uid="{F6B6B690-EB37-4143-8D83-E79ACB330B38}"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BMDC2.espmvol.5yr.adj.espmvol_39" connectionId="1" xr16:uid="{FA876874-D3BF-4592-9B20-55F015E482F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YDLC2.espmvol.5yr.adj.espmvol_10" connectionId="15" xr16:uid="{CC4C68D2-D6CA-4E4D-8B9D-976646E3F974}"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MPSC2.espmvol.5yr.adj.espmvol_14" connectionId="11" xr16:uid="{B476A686-71A9-426E-B1F1-896CFB80F620}"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VCRC2.espmvol.5yr.adj.espmvol_50" connectionId="14" xr16:uid="{A985E8A6-F7FC-4BC8-9EC1-D50F5F71D9C8}"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CLSC2.espmvol.5yr.adj.espmvol_12" connectionId="3" xr16:uid="{71F3532C-5777-425D-99FD-35B95E6BE306}"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MPSC2.espmvol.5yr.adj.espmvol_40" connectionId="11" xr16:uid="{21E289DE-8340-46CA-932B-5AF3F553B9D2}"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GRNU1.espmvol.5yr.adj.espmvol_20" connectionId="10" xr16:uid="{50C7D7CA-46BE-4883-ABAA-E6C598710BD1}"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GLDA3.espmvol.5yr.adj.espmvol_15" connectionId="9" xr16:uid="{2C93D067-A439-44A8-90B3-8C5B06737BDE}"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GLDA3.espmvol.5yr.adj.espmvol_13" connectionId="9" xr16:uid="{463128C2-54A3-4A50-9035-6999A8EBFE12}"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YDLC2.espmvol.5yr.adj.espmvol_21" connectionId="15" xr16:uid="{7185EF1B-6C19-44FD-BD63-5B3C91128DCE}"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VCRC2.espmvol.5yr.adj.espmvol_5" connectionId="14" xr16:uid="{79AAB71B-2349-4F11-A1CD-ED5DB07C3510}"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YDLC2.espmvol.5yr.adj.espmvol_2" connectionId="15" xr16:uid="{2B4A1AFD-187E-4C07-BD8D-3B1AFB1859EB}"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CLSC2.espmvol.5yr.adj.espmvol_45" connectionId="3" xr16:uid="{40A00A68-EE32-4F3D-8A40-5005612CFED9}"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GJNC2LOC.espmvol.5yr.adj.espmvol_29" connectionId="8" xr16:uid="{A8AF4781-1C90-4EDE-9CDF-707374907D3B}"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TPIC2.espmvol.5yr.adj.espmvol_4" connectionId="13" xr16:uid="{3805EBCA-81B7-4866-A04A-709AD2C89D7D}"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VCRC2.espmvol.5yr.adj.espmvol_29" connectionId="14" xr16:uid="{8CD9DAD5-40A2-4AEA-B7C7-C3E6CA5F6441}"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VCRC2.espmvol.5yr.adj.espmvol_46" connectionId="14" xr16:uid="{9CEFA192-F3D8-4875-943A-A9FD77513F41}"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MPSC2.espmvol.5yr.adj.espmvol_48" connectionId="11" xr16:uid="{587B91D7-66A0-4AF9-97D0-A568F5D3181A}"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GBRW4.espmvol.5yr.adj.espmvol_50" connectionId="7" xr16:uid="{4368E3A5-D0A7-44A8-98D0-44D1ECAADA5A}"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DRGC2.espmvol.5yr.adj.espmvol_13" connectionId="6" xr16:uid="{4F5AA169-F10D-419B-8EDC-9E8BEE7C7157}"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YDLC2.espmvol.5yr.adj.espmvol_29" connectionId="15" xr16:uid="{DF258E7C-4918-4239-8945-D12E517391D6}"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GJNC2LOC.espmvol.5yr.adj.espmvol_19" connectionId="8" xr16:uid="{8223A39C-D722-4E6D-AC9E-9A4757508FFA}"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GRNU1.espmvol.5yr.adj.espmvol_38" connectionId="10" xr16:uid="{3E476F30-C256-4390-A042-64DE7FA3C5D2}"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BMDC2.espmvol.5yr.adj.espmvol_16" connectionId="1" xr16:uid="{E2F7C500-DCD7-43F5-AAE1-B05178C3340E}"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VCRC2.espmvol.5yr.adj.espmvol_23" connectionId="14" xr16:uid="{51ACE22F-ECF3-4D39-B3FF-0ECA1E7FA7F4}"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BMDC2.espmvol.5yr.adj.espmvol_13" connectionId="1" xr16:uid="{1DC3C02B-7B47-4476-B160-50F591CA5DB9}"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YDLC2.espmvol.5yr.adj.espmvol_6" connectionId="15" xr16:uid="{057760A6-6373-432A-823C-110088D50173}"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BMDC2.espmvol.5yr.adj.espmvol_3" connectionId="1" xr16:uid="{6974A066-DFC3-43F6-89F0-E841742F3C57}"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MPSC2.espmvol.5yr.adj.espmvol_35" connectionId="11" xr16:uid="{E84A7E59-6066-46CC-9F06-3E63DF52DF71}"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VCRC2.espmvol.5yr.adj.espmvol_6" connectionId="14" xr16:uid="{94A7855C-CA7B-479E-8BB0-4CFAE24E8B04}"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GBRW4.espmvol.5yr.adj.espmvol_10" connectionId="7" xr16:uid="{44E3A5C5-1C8B-4012-B219-7EF7FB17672B}"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CLSC2.espmvol.5yr.adj.espmvol_4" connectionId="3" xr16:uid="{5643410F-02F4-4464-AA2C-D07AEAF11FF8}"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TPIC2.espmvol.5yr.adj.espmvol_30" connectionId="13" xr16:uid="{624E83C0-2507-4B4F-8B58-532582D986B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NVRN5.espmvol.5yr.adj.espmvol_13" connectionId="12" xr16:uid="{8FF62BE2-88C8-44D1-ACBB-9AD0343B5E16}"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TPIC2.espmvol.5yr.adj.espmvol_32" connectionId="13" xr16:uid="{6383BE40-C9E5-40EB-8317-B5AA73ACD576}"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GLDA3.espmvol.5yr.adj.espmvol_7" connectionId="9" xr16:uid="{64D824B9-B7AC-4787-A627-863F1B07E452}"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MPSC2.espmvol.5yr.adj.espmvol_34" connectionId="11" xr16:uid="{C7106CB1-6078-4D09-AEA1-F526DC3B67F7}"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YDLC2.espmvol.5yr.adj.espmvol_23" connectionId="15" xr16:uid="{9E4EAEE8-3505-4378-B2D3-D6CFA624913C}"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GJNC2LOC.espmvol.5yr.adj.espmvol_12" connectionId="8" xr16:uid="{FB310481-DF15-4135-8091-EB71B4F10A24}"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VCRC2.espmvol.5yr.adj.espmvol_12" connectionId="14" xr16:uid="{A76A534C-51D2-4E73-AEC4-A23E70288E12}"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DRGC2.espmvol.5yr.adj.espmvol_25" connectionId="6" xr16:uid="{7673FC19-C8D8-47E0-87D6-5A13C3D8CAAB}"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GRNU1.espmvol.5yr.adj.espmvol_45" connectionId="10" xr16:uid="{BD5A8BB6-92E8-4D7E-A5B2-E997EC2CF4FA}"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DRGC2.espmvol.5yr.adj.espmvol_30" connectionId="6" xr16:uid="{D40B452E-9B5F-4406-A072-8A71F59F5DC2}"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TPIC2.espmvol.5yr.adj.espmvol_47" connectionId="13" xr16:uid="{9B1E4E73-3DD1-492B-B2A7-C802FAD93AC9}"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GRNU1.espmvol.5yr.adj.espmvol_49" connectionId="10" xr16:uid="{B765AF06-021F-4E4B-A39F-B158E72849A3}"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BMDC2.espmvol.5yr.adj.espmvol_2" connectionId="1" xr16:uid="{89171EA0-AD56-42FC-8EE2-9A3D07D852C0}"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VCRC2.espmvol.5yr.adj.espmvol_18" connectionId="14" xr16:uid="{F6E6CC0E-F044-4BA4-AEBE-EA6E19D17160}"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YDLC2.espmvol.5yr.adj.espmvol_32" connectionId="15" xr16:uid="{49E6913D-042E-4422-A6DE-9263A06038F0}"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BMDC2.espmvol.5yr.adj.espmvol_31" connectionId="1" xr16:uid="{29D1CD2F-6865-4110-BE67-E5DC23C3C10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TPIC2.espmvol.5yr.adj.espmvol_21" connectionId="13" xr16:uid="{315C962F-158B-46A2-B2C1-71AA592C1031}"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VCRC2.espmvol.5yr.adj.espmvol_31" connectionId="14" xr16:uid="{EC51FA72-B71E-48B8-901D-2CC6E85EE057}"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GJNC2LOC.espmvol.5yr.adj.espmvol_44" connectionId="8" xr16:uid="{F4117320-C14A-4C2F-B6F2-9FA9871920C8}"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NVRN5.espmvol.5yr.adj.espmvol_19" connectionId="12" xr16:uid="{CAB72DC8-3876-4C6C-935A-9048E8DEE1C1}"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VCRC2.espmvol.5yr.adj.espmvol_13" connectionId="14" xr16:uid="{19BBE619-866E-42B7-BA3D-B3C8D22E6652}"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VCRC2.espmvol.5yr.adj.espmvol_28" connectionId="14" xr16:uid="{EF26EEF7-9917-4183-B530-B44BBD6A3DDE}"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NVRN5.espmvol.5yr.adj.espmvol_29" connectionId="12" xr16:uid="{69899782-35C5-45AB-A50B-4990B967AB42}"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GRNU1.espmvol.5yr.adj.espmvol_23" connectionId="10" xr16:uid="{97AD4062-029A-4249-A654-A259AC0C45ED}"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TPIC2.espmvol.5yr.adj.espmvol_38" connectionId="13" xr16:uid="{BC5B060E-F6CA-4B1E-A1E8-A9F7E3698FF2}"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NVRN5.espmvol.5yr.adj.espmvol" connectionId="12" xr16:uid="{D9B8896D-C766-4F3F-92CA-4B33E5EA336A}"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VCRC2.espmvol.5yr.adj.espmvol_17" connectionId="14" xr16:uid="{DC1C0B62-274C-429B-93AB-CCA2AF3D1129}"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GBRW4.espmvol.5yr.adj.espmvol_33" connectionId="7" xr16:uid="{A86E9E11-B8B8-4A4F-9ECC-951A9A5E58FC}"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BMDC2.espmvol.5yr.adj.espmvol_37" connectionId="1" xr16:uid="{9032DD4A-0677-41DF-AC3F-A028BC3B772D}"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MPSC2.espmvol.5yr.adj.espmvol_38" connectionId="11" xr16:uid="{21FB4A4D-FFDB-4423-A968-587B966F5155}"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YDLC2.espmvol.5yr.adj.espmvol_50" connectionId="15" xr16:uid="{337871A3-16D4-4300-B786-37787A60F239}"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TPIC2.espmvol.5yr.adj.espmvol_7" connectionId="13" xr16:uid="{86E82D94-C69C-43F0-BF7D-66EA37FA05B2}"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GJNC2LOC.espmvol.5yr.adj.espmvol_18" connectionId="8" xr16:uid="{84412244-895A-4959-BC4F-3FC7405CC954}"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YDLC2.espmvol.5yr.adj.espmvol_34" connectionId="15" xr16:uid="{513C917F-1A83-4EAA-82AD-E02747C13E6C}"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TPIC2.espmvol.5yr.adj.espmvol_42" connectionId="13" xr16:uid="{107DD0C6-2775-4390-BAB6-60DE086C3549}"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GBRW4.espmvol.5yr.adj.espmvol_15" connectionId="7" xr16:uid="{7A84FBAF-10FA-411F-A082-688003596C6A}"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GRNU1.espmvol.5yr.adj.espmvol_30" connectionId="10" xr16:uid="{539A82D3-5872-443A-A814-7107F2E986BD}"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CLSC2.espmvol.5yr.adj.espmvol_27" connectionId="3" xr16:uid="{8F029829-C55A-44CE-A953-8078EDFC10DE}"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YDLC2.espmvol.5yr.adj.espmvol_46" connectionId="15" xr16:uid="{CD029FCC-BC5D-4C14-9ECB-0662B8DDA253}"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MPSC2.espmvol.5yr.adj.espmvol_45" connectionId="11" xr16:uid="{1F05FF6C-B462-4121-85DC-0EF2ADEB6764}"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GBRW4.espmvol.5yr.adj.espmvol" connectionId="7" xr16:uid="{B12D2702-345E-4996-AB32-A67B9F8BE785}"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GLDA3.espmvol.5yr.adj.espmvol_12" connectionId="9" xr16:uid="{98CB0278-21A7-4B26-98A5-8B133F6FB50E}"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TPIC2.espmvol.5yr.adj.espmvol_11" connectionId="13" xr16:uid="{3BADE917-5E60-4AA9-BCEC-A0522D43EFC5}"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GRNU1.espmvol.5yr.adj.espmvol_37" connectionId="10" xr16:uid="{AFC71F6A-1621-43F4-A2BA-4E70CFF713D1}"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GJNC2LOC.espmvol.5yr.adj.espmvol_30" connectionId="8" xr16:uid="{3DDB6216-196C-46E0-876A-81BDA53BB6A1}"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TPIC2.espmvol.5yr.adj.espmvol_17" connectionId="13" xr16:uid="{D32E0528-8933-43B9-8263-C021B5970B13}"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BMDC2.espmvol.5yr.adj.espmvol_4" connectionId="1" xr16:uid="{2A0B7AB6-C94E-4294-B04B-E0819962A27A}"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NVRN5.espmvol.5yr.adj.espmvol_48" connectionId="12" xr16:uid="{3D23E973-6301-4280-8700-8FFA188B7EE8}"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CLSC2.espmvol.5yr.adj.espmvol_31" connectionId="3" xr16:uid="{A6A3EBA7-ADAF-4757-B445-5698D5712B5F}"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GJNC2LOC.espmvol.5yr.adj.espmvol_5" connectionId="8" xr16:uid="{4A678103-A1EA-4079-8289-B24335AA0D3C}"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NVRN5.espmvol.5yr.adj.espmvol_7" connectionId="12" xr16:uid="{9884E07A-A625-41D0-903C-8CDA3DFCD97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DRGC2.espmvol.5yr.adj.espmvol_19" connectionId="6" xr16:uid="{72FC01C7-F3C6-4DE2-83AA-4EBC6A9D04D7}"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CLSC2.espmvol.5yr.adj.espmvol_43" connectionId="3" xr16:uid="{5B032645-B2F3-4474-8AEA-B48F0DC49FB6}"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MPSC2.espmvol.5yr.adj.espmvol_26" connectionId="11" xr16:uid="{99C5CAED-B79E-45F3-844D-2453BF371AAE}"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GRNU1.espmvol.5yr.adj.espmvol_31" connectionId="10" xr16:uid="{978C0296-8ECC-457E-A6E2-DB1D736FE8DC}"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MPSC2.espmvol.5yr.adj.espmvol_1" connectionId="11" xr16:uid="{D678C182-00BA-4F55-9792-2A38AA1A04BA}"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GBRW4.espmvol.5yr.adj.espmvol_14" connectionId="7" xr16:uid="{3A929748-AA20-4485-8908-609D94A9F3A3}"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GLDA3.espmvol.5yr.adj.espmvol_43" connectionId="9" xr16:uid="{C6D8AAEB-E3B8-4575-BE66-06CD87A07546}"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YDLC2.espmvol.5yr.adj.espmvol_43" connectionId="15" xr16:uid="{1EFADD95-8F97-40F7-B629-38BCE5AB3E00}"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MPSC2.espmvol.5yr.adj.espmvol_49" connectionId="11" xr16:uid="{E8A31F58-0102-462A-92A2-3D6E319B1139}"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GBRW4.espmvol.5yr.adj.espmvol_22" connectionId="7" xr16:uid="{1E9EC9EF-ED02-405F-8450-1038A5487E0A}"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MPSC2.espmvol.5yr.adj.espmvol_9" connectionId="11" xr16:uid="{20DE2F88-7B04-4965-A4BD-CD7C31E38658}"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GLDA3.espmvol.5yr.adj.espmvol_24" connectionId="9" xr16:uid="{7BAEBE0F-1315-41A0-A282-985539CCE17C}"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GJNC2LOC.espmvol.5yr.adj.espmvol_23" connectionId="8" xr16:uid="{E3F33A04-B16D-4D48-9B33-F2CFB8DBD54F}"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CLSC2.espmvol.5yr.adj.espmvol_20" connectionId="3" xr16:uid="{315D7216-9465-4C14-B4A8-162D38E1E382}"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DRGC2.espmvol.5yr.adj.espmvol_36" connectionId="6" xr16:uid="{B42960CE-A65B-4179-870E-4C15079B307A}"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DRGC2.espmvol.5yr.adj.espmvol_12" connectionId="6" xr16:uid="{9B4228EE-68C8-4A20-99D0-3434D4B7EA2B}"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GLDA3.espmvol.5yr.adj.espmvol_44" connectionId="9" xr16:uid="{5638275A-C372-484B-AF03-71D3E85F17FB}"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TPIC2.espmvol.5yr.adj.espmvol_26" connectionId="13" xr16:uid="{9246D2FD-CCD8-4A9B-A5F0-03CAF9BA6809}"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CLSC2.espmvol.5yr.adj.espmvol_36" connectionId="3" xr16:uid="{70DF3B92-F761-4A94-968A-A912945800E4}"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VCRC2.espmvol.5yr.adj.espmvol_14" connectionId="14" xr16:uid="{931704DC-C7AB-495B-B15D-844EAE68131C}"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GJNC2LOC.espmvol.5yr.adj.espmvol" connectionId="8" xr16:uid="{324CD7A5-95A2-48D7-BB4C-08095084E342}"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CLSC2.espmvol.5yr.adj.espmvol" connectionId="3" xr16:uid="{46C813EF-71DA-44D7-A781-A590F465CD2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TPIC2.espmvol.5yr.adj.espmvol_15" connectionId="13" xr16:uid="{CB8A41E7-E820-441D-9696-5CB12D3C0C84}"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BMDC2.espmvol.5yr.adj.espmvol_41" connectionId="1" xr16:uid="{F01B8CD1-C7EB-4FEE-800D-E81745461536}"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BMDC2.espmvol.5yr.adj.espmvol_12" connectionId="1" xr16:uid="{D346303B-079E-4588-9129-B582BECF1040}"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VCRC2.espmvol.5yr.adj.espmvol" connectionId="14" xr16:uid="{CA164DA4-77C1-4FE8-BEB4-89886683BB22}"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VCRC2.espmvol.5yr.adj.espmvol_47" connectionId="14" xr16:uid="{7D4FEB03-607A-49E7-9A24-CDE5A7606918}"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GBRW4.espmvol.5yr.adj.espmvol_6" connectionId="7" xr16:uid="{C70141BA-F1D6-492B-8E69-CC5D0895A201}"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DRGC2.espmvol.5yr.adj.espmvol_44" connectionId="6" xr16:uid="{19C2A2F8-F1F4-46D7-8415-F0C3EB767EDB}"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DRGC2.espmvol.5yr.adj.espmvol_29" connectionId="6" xr16:uid="{6052956B-EB02-493B-8B63-B65B8BCA534D}"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GJNC2LOC.espmvol.5yr.adj.espmvol_13" connectionId="8" xr16:uid="{6CDD6246-66A7-40A1-89DF-7CDC9D25499B}"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YDLC2.espmvol.5yr.adj.espmvol_1" connectionId="15" xr16:uid="{B7A7F904-8D15-4D18-8295-F6A563C7A2B5}"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YDLC2.espmvol.5yr.adj.espmvol_12" connectionId="15" xr16:uid="{8995C709-D629-45E8-BEA8-F285C92D6720}"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GJNC2LOC.espmvol.5yr.adj.espmvol_42" connectionId="8" xr16:uid="{138FB47C-E519-4940-8E1B-A41480DDFC78}"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VCRC2.espmvol.5yr.adj.espmvol_32" connectionId="14" xr16:uid="{18D9591E-E66B-4C50-A78C-ADB18DB2BD8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TPIC2.espmvol.5yr.adj.espmvol_48" connectionId="13" xr16:uid="{7873D3AD-070E-4FCB-AC29-4625DE395973}"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DRGC2.espmvol.5yr.adj.espmvol_50" connectionId="6" xr16:uid="{187E7F4E-489A-41E6-9ED1-F16B76F1567C}"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NVRN5.espmvol.5yr.adj.espmvol_23" connectionId="12" xr16:uid="{A695F4F5-D3F7-4BF2-B044-2E625FA889C1}"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TPIC2.espmvol.5yr.adj.espmvol_9" connectionId="13" xr16:uid="{C72595DB-C4CD-4F85-9BBA-B7766A087160}"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YDLC2.espmvol.5yr.adj.espmvol_25" connectionId="15" xr16:uid="{7B70789B-37BB-454E-BDD5-0D8E8D1D4207}"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DRGC2.espmvol.5yr.adj.espmvol_2" connectionId="6" xr16:uid="{B2C5A267-807A-46A6-B01F-86373FFCCB91}"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GJNC2LOC.espmvol.5yr.adj.espmvol_10" connectionId="8" xr16:uid="{48875F49-C37F-4B6A-93D5-09B240FD6017}"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DRGC2.espmvol.5yr.adj.espmvol_23" connectionId="6" xr16:uid="{B475E745-C684-4546-810F-2F6576468E1F}"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CLSC2.espmvol.5yr.adj.espmvol_44" connectionId="3" xr16:uid="{13ED1D59-61F9-4EED-B2BA-84DD20F9FFF9}"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DRGC2.espmvol.5yr.adj.espmvol_32" connectionId="6" xr16:uid="{73C76320-E53F-4F20-876D-0D8198939F8A}"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GLDA3.espmvol.5yr.adj.espmvol_41" connectionId="9" xr16:uid="{100A8C87-3D3A-4780-B199-8C6C67B783EF}"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BMDC2.espmvol.5yr.adj.espmvol_40" connectionId="1" xr16:uid="{09E42CF6-7E08-4372-8375-3520759E1B0C}"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YDLC2.espmvol.5yr.adj.espmvol_33" connectionId="15" xr16:uid="{4ACF1562-90FB-44D8-80CA-3F0FD527B7CD}"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DRGC2.espmvol.5yr.adj.espmvol_16" connectionId="6" xr16:uid="{07996512-C1FC-42EC-862D-77EBB0F012DF}"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GLDA3.espmvol.5yr.adj.espmvol_37" connectionId="9" xr16:uid="{5A1A3192-0CF7-42DD-BC85-D9D5CCD55F7E}"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YDLC2.espmvol.5yr.adj.espmvol_39" connectionId="15" xr16:uid="{7A249E49-EC1D-4D5D-AF3F-FC2878B4AF93}"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DRGC2.espmvol.5yr.adj.espmvol_11" connectionId="6" xr16:uid="{444F798B-8F25-4FAF-89B2-420EF7F52510}"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NVRN5.espmvol.5yr.adj.espmvol_25" connectionId="12" xr16:uid="{91B3F92F-6612-4C2D-98F5-51FAED24BDC3}"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GBRW4.espmvol.5yr.adj.espmvol_42" connectionId="7" xr16:uid="{21593FD2-784D-4A2F-8084-5E34E3C2893F}"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VCRC2.espmvol.5yr.adj.espmvol_4" connectionId="14" xr16:uid="{C9AAE5AE-306F-4CE6-87C9-B3FD213ACE63}"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DRGC2.espmvol.5yr.adj.espmvol_46" connectionId="6" xr16:uid="{E0594540-9A06-4B17-80A4-373BC65DF18E}"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GRNU1.espmvol.5yr.adj.espmvol_36" connectionId="10" xr16:uid="{6859CB55-14CD-4A94-8FEA-298E1D1ADED5}"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CLSC2.espmvol.5yr.adj.espmvol_17" connectionId="3" xr16:uid="{0915E186-49B9-4402-8D02-609A32FB2804}"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DRGC2.espmvol.5yr.adj.espmvol_37" connectionId="6" xr16:uid="{58428463-8A37-4254-A0BC-0E244F933AC3}"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GRNU1.espmvol.5yr.adj.espmvol_28" connectionId="10" xr16:uid="{8678DEDA-2E8A-47CB-8C30-E5D595F0F0A3}"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MPSC2.espmvol.5yr.adj.espmvol_21" connectionId="11" xr16:uid="{EBDBEA51-C481-4429-BA45-432A7B19AA63}"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GRNU1.espmvol.5yr.adj.espmvol_16" connectionId="10" xr16:uid="{A5DFD6F4-861F-46E1-B8E3-20BBEA9B3577}"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CLSC2.espmvol.5yr.adj.espmvol_19" connectionId="3" xr16:uid="{BDCA001C-0AB5-413F-9929-1F4031ADF925}"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GRNU1.espmvol.5yr.adj.espmvol_2" connectionId="10" xr16:uid="{DBB9AB5A-33D0-4699-9F30-F65939F8C0B3}"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YDLC2.espmvol.5yr.adj.espmvol_47" connectionId="15" xr16:uid="{01219D03-A538-492C-8582-630F9BF781F4}"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NVRN5.espmvol.5yr.adj.espmvol_49" connectionId="12" xr16:uid="{31A5EDE9-29C3-4B17-9782-EEE56D60AF64}"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GJNC2LOC.espmvol.5yr.adj.espmvol_11" connectionId="8" xr16:uid="{D212A194-D926-4586-B3EA-3F860331738A}"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CLSC2.espmvol.5yr.adj.espmvol_23" connectionId="3" xr16:uid="{5418145D-CD3E-47F1-8C79-E5609516B902}"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MPSC2.espmvol.5yr.adj.espmvol_13" connectionId="11" xr16:uid="{1CDC18C6-B438-4F65-801C-25DBD7C0B86B}"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VCRC2.espmvol.5yr.adj.espmvol_36" connectionId="14" xr16:uid="{C167DFCB-4BCE-427D-B6B9-98E117B46DC3}"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GJNC2LOC.espmvol.5yr.adj.espmvol_33" connectionId="8" xr16:uid="{68F1E2AE-4C8A-4CBF-A174-FFB22FC55172}"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GBRW4.espmvol.5yr.adj.espmvol_31" connectionId="7" xr16:uid="{A29A133E-384C-40FA-8794-0EE2412700E3}"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GRNU1.espmvol.5yr.adj.espmvol_17" connectionId="10" xr16:uid="{A47EF3C0-0443-44CE-BDDE-85CBD4EC2289}"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GBRW4.espmvol.5yr.adj.espmvol_19" connectionId="7" xr16:uid="{967EAECB-07D6-484F-A8AF-94A9A482967D}"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NVRN5.espmvol.5yr.adj.espmvol_10" connectionId="12" xr16:uid="{515FB650-6540-461E-BD73-2BE90BFE592B}"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GLDA3.espmvol.5yr.adj.espmvol_32" connectionId="9" xr16:uid="{E2C672DB-892C-4FC1-A7E8-C9353A21E3EC}"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VCRC2.espmvol.5yr.adj.espmvol_30" connectionId="14" xr16:uid="{A72A8F40-C973-4198-B6BF-6DAA68C8FF65}"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MPSC2.espmvol.5yr.adj.espmvol_22" connectionId="11" xr16:uid="{F4A67441-6BF0-4378-9A6C-EC6AAEC13FD7}"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NVRN5.espmvol.5yr.adj.espmvol_22" connectionId="12" xr16:uid="{A2CBBC95-DD91-4249-B765-9B58CBE33751}"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GBRW4.espmvol.5yr.adj.espmvol_32" connectionId="7" xr16:uid="{744F2B02-4A21-4E1C-AECA-E3854FEF2376}"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GBRW4.espmvol.5yr.adj.espmvol_44" connectionId="7" xr16:uid="{E27A47EA-DB89-4DCE-B9FB-B8D2301151C0}"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NVRN5.espmvol.5yr.adj.espmvol_36" connectionId="12" xr16:uid="{9BF388F4-B756-483E-AA5B-B28F4A0C852F}"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GLDA3.espmvol.5yr.adj.espmvol_38" connectionId="9" xr16:uid="{A4B4FA28-242F-414D-947B-02BB9C8F8AF0}"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BMDC2.espmvol.5yr.adj.espmvol_47" connectionId="1" xr16:uid="{6F2DAD19-4E44-46D7-80C5-AB7239682C48}"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YDLC2.espmvol.5yr.adj.espmvol_38" connectionId="15" xr16:uid="{6F64A648-9E28-44D5-82F4-0A0A43C02177}"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NVRN5.espmvol.5yr.adj.espmvol_30" connectionId="12" xr16:uid="{A92D73F8-B9BA-4015-BFBF-E1B5D858BC33}"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GRNU1.espmvol.5yr.adj.espmvol_26" connectionId="10" xr16:uid="{0802F061-BBFD-4079-9DA7-9F8AB57B2520}"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YDLC2.espmvol.5yr.adj.espmvol_5" connectionId="15" xr16:uid="{729364CB-A745-4E51-B840-74E380B7B333}"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GRNU1.espmvol.5yr.adj.espmvol_27" connectionId="10" xr16:uid="{660F24A0-46A9-4263-88B4-D7241204C021}"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BMDC2.espmvol.5yr.adj.espmvol_18" connectionId="1" xr16:uid="{501AF401-5A8A-45CE-A85F-B72A063F30C8}"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GLDA3.espmvol.5yr.adj.espmvol_23" connectionId="9" xr16:uid="{DAD68351-DB73-4165-B271-A95E5AE8AC23}"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GJNC2LOC.espmvol.5yr.adj.espmvol_26" connectionId="8" xr16:uid="{5965AFA2-2FE4-45C7-A647-AEFE06673778}"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GJNC2LOC.espmvol.5yr.adj.espmvol_7" connectionId="8" xr16:uid="{D0C57665-A00E-4DB8-AB92-A22953C5995E}"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GJNC2LOC.espmvol.5yr.adj.espmvol_46" connectionId="8" xr16:uid="{84DE6DB7-73D0-45CF-94EE-B701D6609E32}"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VCRC2.espmvol.5yr.adj.espmvol_48" connectionId="14" xr16:uid="{57CCE723-482F-481D-9C3C-497E9F5A3972}"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VCRC2.espmvol.5yr.adj.espmvol_44" connectionId="14" xr16:uid="{8E8B09A1-FEE8-449E-AB62-F1F4970D376E}"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TPIC2.espmvol.5yr.adj.espmvol_35" connectionId="13" xr16:uid="{A203287D-C93D-40D9-861D-2458E809BD51}"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GLDA3.espmvol.5yr.adj.espmvol_14" connectionId="9" xr16:uid="{EF08E431-FE89-49C0-8DBB-29B6FC774267}"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GRNU1.espmvol.5yr.adj.espmvol_35" connectionId="10" xr16:uid="{4EE3867A-CFE2-4AAA-BD74-6C6D04990E25}"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GJNC2LOC.espmvol.5yr.adj.espmvol_50" connectionId="8" xr16:uid="{366C2EB3-75A7-473D-9AA0-8B1A367CDBAD}"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GBRW4.espmvol.5yr.adj.espmvol_43" connectionId="7" xr16:uid="{5640F488-09B7-4BAD-8B34-3AF33F9DB5E8}"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MPSC2.espmvol.5yr.adj.espmvol_19" connectionId="11" xr16:uid="{11AD11BC-EC66-455B-B119-9E59BA37DD23}"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VCRC2.espmvol.5yr.adj.espmvol_7" connectionId="14" xr16:uid="{D4CB9D8B-5B05-4770-8CFD-A887608C61DA}"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CLSC2.espmvol.5yr.adj.espmvol_6" connectionId="3" xr16:uid="{8E37BF57-79A7-4FF6-9C2A-8A7B6E266918}"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GJNC2LOC.espmvol.5yr.adj.espmvol_35" connectionId="8" xr16:uid="{62E6D739-DF25-420E-98AD-8C04C10251E9}"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GLDA3.espmvol.5yr.adj.espmvol_30" connectionId="9" xr16:uid="{C858DA24-BF1E-4D44-8551-4AE3402FE344}"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GRNU1.espmvol.5yr.adj.espmvol_11" connectionId="10" xr16:uid="{31C42164-EFBA-4055-A6FC-7F7DAC9CDD81}"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YDLC2.espmvol.5yr.adj.espmvol_24" connectionId="15" xr16:uid="{5A4CC231-FDC7-41B6-815C-370AD106E668}"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GBRW4.espmvol.5yr.adj.espmvol_11" connectionId="7" xr16:uid="{9CE87D63-CD0D-4AB6-8D96-FEFC7803BF59}"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BMDC2.espmvol.5yr.adj.espmvol_29" connectionId="2" xr16:uid="{659D8040-3513-416D-B101-8DAFF4C4006E}"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MPSC2.espmvol.5yr.adj.espmvol_24" connectionId="11" xr16:uid="{B1FB0E5E-8AF1-44E8-B328-E6661787FD35}"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CLSC2.espmvol.5yr.adj.espmvol_30" connectionId="3" xr16:uid="{33BFC725-A3B1-4485-8B63-58D508C5E171}"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GJNC2LOC.espmvol.5yr.adj.espmvol_24" connectionId="8" xr16:uid="{9CD8AEDE-BFA3-431B-BFCA-E1A27B632620}"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DRGC2.espmvol.5yr.adj.espmvol_24" connectionId="6" xr16:uid="{470DD3E4-09FB-46DF-82A5-7E6AFE53F672}"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GBRW4.espmvol.5yr.adj.espmvol_30" connectionId="7" xr16:uid="{93FDBC10-8EAE-4049-A989-28A65040DF2B}"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YDLC2.espmvol.5yr.adj.espmvol_44" connectionId="15" xr16:uid="{2B4279FB-8E0D-45F7-B7EF-EA655BCB0A2E}"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YDLC2.espmvol.5yr.adj.espmvol_3" connectionId="15" xr16:uid="{7EFF6399-E84A-4D3C-9858-A50E324C36A7}"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GLDA3.espmvol.5yr.adj.espmvol_1" connectionId="9" xr16:uid="{DA9FBB88-91AD-44B4-8ADB-340010E5DFE6}"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MPSC2.espmvol.5yr.adj.espmvol_2" connectionId="11" xr16:uid="{593FF192-17D5-41EF-8374-9B7FA397F45C}"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CLSC2.espmvol.5yr.adj.espmvol_46" connectionId="3" xr16:uid="{67E78078-C6A4-4252-9878-D8ACE58DF2DD}"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DRGC2.espmvol.5yr.adj.espmvol_47" connectionId="6" xr16:uid="{CE25E3A1-DF80-4067-AECD-8E8AFC8CCED2}"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TPIC2.espmvol.5yr.adj.espmvol_49" connectionId="13" xr16:uid="{61358DEB-2511-44E7-B9BE-605D89090A43}"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GRNU1.espmvol.5yr.adj.espmvol_18" connectionId="10" xr16:uid="{900D7E70-33D3-4A0D-BF32-2C5EE07A4247}"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GLDA3.espmvol.5yr.adj.espmvol_45" connectionId="9" xr16:uid="{E6682259-9E4D-4907-A5A9-95DFFBA208D3}"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BMDC2.espmvol.5yr.adj.espmvol_8" connectionId="1" xr16:uid="{BFA59B31-9C2E-45DC-B464-284D27D39B8F}"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GRNU1.espmvol.5yr.adj.espmvol_41" connectionId="10" xr16:uid="{D31D0755-0CEB-4E44-BDAA-9CA6397E9B25}"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CLSC2.espmvol.5yr.adj.espmvol_28" connectionId="3" xr16:uid="{1B7E6C84-EFE8-4C54-9B3A-291B4FC8F8DA}"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NVRN5.espmvol.5yr.adj.espmvol_12" connectionId="12" xr16:uid="{786D11F3-F238-45C5-AB45-46124D8848EA}"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MPSC2.espmvol.5yr.adj.espmvol_8" connectionId="11" xr16:uid="{A12B74FE-5321-48A4-932E-A999CED02F13}"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GRNU1.espmvol.5yr.adj.espmvol_21" connectionId="10" xr16:uid="{38F68A12-48E3-4831-8F8E-F967D9F0A81F}"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YDLC2.espmvol.5yr.adj.espmvol_37" connectionId="15" xr16:uid="{F0C97915-25CB-4D47-B8FF-C33AB4FFB7AC}"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GBRW4.espmvol.5yr.adj.espmvol_3" connectionId="7" xr16:uid="{6B9241F4-C1ED-4908-A3E6-F2A3968CF3E6}"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TPIC2.espmvol.5yr.adj.espmvol_41" connectionId="13" xr16:uid="{0D2C2EAF-9C58-49D7-9528-05AA55F9D38A}"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GRNU1.espmvol.5yr.adj.espmvol_25" connectionId="10" xr16:uid="{474EAE89-CB9B-4CBC-BA40-6931113F162F}"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BMDC2.espmvol.5yr.adj.espmvol_30" connectionId="1" xr16:uid="{2AA628D5-5486-4E1A-B262-8303F3399246}"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BMDC2.espmvol.5yr.adj.espmvol_26" connectionId="1" xr16:uid="{26D7FF33-6177-47DF-9BF8-D2F9CC9414D2}"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DRGC2.espmvol.5yr.adj.espmvol_17" connectionId="6" xr16:uid="{676E7A3A-1991-4C01-98E8-0E49CD60B03E}"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NVRN5.espmvol.5yr.adj.espmvol_31" connectionId="12" xr16:uid="{42486B9F-922C-4317-95A7-482FB480BA0C}"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GRNU1.espmvol.5yr.adj.espmvol_29" connectionId="10" xr16:uid="{64895C6A-2744-43DD-9233-ADA6AB91D9E3}"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MPSC2.espmvol.5yr.adj.espmvol_15" connectionId="11" xr16:uid="{038CC57C-5BB0-45C5-ACF7-E5AA9F586816}"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MPSC2.espmvol.5yr.adj.espmvol_10" connectionId="11" xr16:uid="{C1B1E40F-431A-4A37-ADE5-96C8C5A709DD}"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GBRW4.espmvol.5yr.adj.espmvol_35" connectionId="7" xr16:uid="{C663B280-D74D-4928-A0CD-B553CE981FA2}"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BMDC2.espmvol.5yr.adj.espmvol_33" connectionId="1" xr16:uid="{C6EC7269-6750-4ACA-964E-2DD69BD47502}"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DRGC2.espmvol.5yr.adj.espmvol_31" connectionId="6" xr16:uid="{C58F3D52-0A79-47FC-847A-C24F3D4BA9FA}"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MPSC2.espmvol.5yr.adj.espmvol_41" connectionId="11" xr16:uid="{0BCE0564-2B33-48B3-852E-9ABA7FFF218A}"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NVRN5.espmvol.5yr.adj.espmvol_45" connectionId="12" xr16:uid="{BD762166-136F-4951-AA2A-8710A7DD8686}"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MPSC2.espmvol.5yr.adj.espmvol_29" connectionId="11" xr16:uid="{F97C9224-531E-4726-9F6F-D25D582BB439}"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BMDC2.espmvol.5yr.adj.espmvol_11" connectionId="1" xr16:uid="{4C2FAFF4-4984-4575-8400-64E02C08946A}"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BMDC2.espmvol.5yr.adj.espmvol_48" connectionId="1" xr16:uid="{F51D14EF-1544-42DE-8B36-0083433854ED}"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YDLC2.espmvol.5yr.adj.espmvol_48" connectionId="15" xr16:uid="{C4DCBFC1-25C5-41BD-AD8B-23DA0B921390}"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VCRC2.espmvol.5yr.adj.espmvol_41" connectionId="14" xr16:uid="{DF8F96DD-8A15-45F6-90C1-768C7F42CB0B}"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BMDC2.espmvol.5yr.adj.espmvol_35" connectionId="1" xr16:uid="{3CFB4BC9-2B42-4C77-9AEA-791770A7CC2D}"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GLDA3.espmvol.5yr.adj.espmvol_34" connectionId="9" xr16:uid="{C79E9228-6AE2-4235-B0F7-DE6A0B342173}"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BMDC2.espmvol.5yr.adj.espmvol_20" connectionId="1" xr16:uid="{A01EF721-63EC-48CA-880D-5242747C49CE}"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BMDC2.espmvol.5yr.adj.espmvol_44" connectionId="1" xr16:uid="{140A230F-CA8E-478D-8D3A-A8EAA5281E7F}"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DRGC2.espmvol.5yr.adj.espmvol_4" connectionId="6" xr16:uid="{9B92A832-906F-426B-97B7-8756D0FFD523}"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VCRC2.espmvol.5yr.adj.espmvol_8" connectionId="14" xr16:uid="{21DDEB5D-6B22-4715-8215-ED2D4EFC5AA4}"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GRNU1.espmvol.5yr.adj.espmvol_44" connectionId="10" xr16:uid="{679D2FD4-CAFB-4DF6-8831-E66522A0692B}"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MPSC2.espmvol.5yr.adj.espmvol" connectionId="11" xr16:uid="{3AD1AEC8-BCC5-4D01-ADAE-0C538B7433E2}"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NVRN5.espmvol.5yr.adj.espmvol_43" connectionId="12" xr16:uid="{72C81C7E-DB7F-44DB-81E1-FA30F5599AA5}"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NVRN5.espmvol.5yr.adj.espmvol_39" connectionId="12" xr16:uid="{8930FFBC-8850-4464-9398-455D01F31E1C}"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VCRC2.espmvol.5yr.adj.espmvol_40" connectionId="14" xr16:uid="{CF851D40-5E68-48C5-BB34-450FC7103386}"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GBRW4.espmvol.5yr.adj.espmvol_34" connectionId="7" xr16:uid="{F6FAE2F3-69B1-4676-99F5-35F06CB766AB}"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NVRN5.espmvol.5yr.adj.espmvol_44" connectionId="12" xr16:uid="{CADA8269-D10B-4865-9ED1-66DEFB801678}"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TPIC2.espmvol.5yr.adj.espmvol_24" connectionId="13" xr16:uid="{F2AE8A25-09B8-4DE4-AAAF-0C4FB77DE5B6}"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GBRW4.espmvol.5yr.adj.espmvol_46" connectionId="7" xr16:uid="{FB3A6F2F-83C9-48AC-BD03-35E9A81917DD}"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VCRC2.espmvol.5yr.adj.espmvol_38" connectionId="14" xr16:uid="{5E6555DC-D55B-4329-B3BE-E47373D73A8D}"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MPSC2.espmvol.5yr.adj.espmvol_5" connectionId="11" xr16:uid="{EFB6CF2B-8D71-4356-BA4B-978EB7F3A550}"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TPIC2.espmvol.5yr.adj.espmvol_39" connectionId="13" xr16:uid="{EAAF6109-E61E-453C-9EB3-6BF45A767D6F}"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NVRN5.espmvol.5yr.adj.espmvol_40" connectionId="12" xr16:uid="{C4DEE327-2300-4491-BEF0-458A3344A91B}"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GBRW4.espmvol.5yr.adj.espmvol_29" connectionId="7" xr16:uid="{B837906B-2F3A-4FAE-ABAC-B766EDB1E5AD}"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VCRC2.espmvol.5yr.adj.espmvol_49" connectionId="14" xr16:uid="{87723002-A8FA-4063-9188-7FA6FC3F8DF0}"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GBRW4.espmvol.5yr.adj.espmvol_24" connectionId="7" xr16:uid="{67113059-11BC-4716-A470-5F39227E1B3A}"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MPSC2.espmvol.5yr.adj.espmvol_17" connectionId="11" xr16:uid="{9F063D99-DF81-4981-A59F-CAF7822C843D}"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VCRC2.espmvol.5yr.adj.espmvol_45" connectionId="14" xr16:uid="{4DE83707-098A-41D9-AE7B-3119E92637E5}"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TPIC2.espmvol.5yr.adj.espmvol_8" connectionId="13" xr16:uid="{90F904F0-5A7D-4F34-9AA3-3B00FD328AD6}"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GLDA3.espmvol.5yr.adj.espmvol" connectionId="9" xr16:uid="{EBAEFAF9-8773-48D8-875F-00073F89C4DD}"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GRNU1.espmvol.5yr.adj.espmvol_1" connectionId="10" xr16:uid="{242ED4FD-2784-49FB-82EE-DD2599CA6313}"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GJNC2LOC.espmvol.5yr.adj.espmvol_6" connectionId="8" xr16:uid="{E30DB4E8-DBE8-486F-BEB8-AC217302C373}"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GRNU1.espmvol.5yr.adj.espmvol_7" connectionId="10" xr16:uid="{5412ACE6-872D-4D58-A537-0AE4DD24433C}"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DRGC2.espmvol.5yr.adj.espmvol_38" connectionId="6" xr16:uid="{AD928244-953C-4D9B-8A16-759D41663406}"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CLSC2.espmvol.5yr.adj.espmvol_47" connectionId="3" xr16:uid="{46BE0E8E-4DC1-4EAF-8BF3-FD1C8307423C}"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GJNC2LOC.espmvol.5yr.adj.espmvol_25" connectionId="8" xr16:uid="{6D77DFE0-50F2-443B-83B4-65510FCD02C8}"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GBRW4.espmvol.5yr.adj.espmvol_20" connectionId="7" xr16:uid="{D6A56F38-79F2-4302-B194-2525E76B04B7}"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GLDA3.espmvol.5yr.adj.espmvol_28" connectionId="9" xr16:uid="{478D1824-26B3-4EB4-893C-993C15DF265A}"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VCRC2.espmvol.5yr.adj.espmvol_33" connectionId="14" xr16:uid="{06FE090B-63E8-415B-9ACB-7FB49F625275}"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GLDA3.espmvol.5yr.adj.espmvol_26" connectionId="9" xr16:uid="{BAE58380-A070-442B-BF90-8D379FEAB220}"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TPIC2.espmvol.5yr.adj.espmvol_5" connectionId="13" xr16:uid="{C3BAC499-3D59-4F41-844D-3EDF46E60465}"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MPSC2.espmvol.5yr.adj.espmvol_25" connectionId="11" xr16:uid="{4B44751F-E534-46C9-97C2-3CA4B95A31C4}"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GLDA3.espmvol.5yr.adj.espmvol_50" connectionId="9" xr16:uid="{C1415B03-B1D7-4B83-9F9F-251CC339AF6A}"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CLSC2.espmvol.5yr.adj.espmvol_37" connectionId="3" xr16:uid="{4647F822-E9B6-4490-B4EC-FDB989073B98}"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CLSC2.espmvol.5yr.adj.espmvol_9" connectionId="3" xr16:uid="{FD7DA15F-0502-479D-97CF-C1DABAABFCE4}"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DRGC2.espmvol.5yr.adj.espmvol_22" connectionId="6" xr16:uid="{B99C79EB-2B92-4E25-8612-AB88CE4EB471}"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DRGC2.espmvol.5yr.adj.espmvol_1" connectionId="6" xr16:uid="{2E70AB4B-3931-4DA8-A9F9-CF8CCA6D50AA}"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CLSC2.espmvol.5yr.adj.espmvol_3" connectionId="3" xr16:uid="{8D957187-66F5-4BE2-819B-905EBC31B2C8}"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NVRN5.espmvol.5yr.adj.espmvol_34" connectionId="12" xr16:uid="{5716EB79-4ACF-47E0-B71F-3459045EDC86}"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MPSC2.espmvol.5yr.adj.espmvol_7" connectionId="11" xr16:uid="{B916A6F7-78CB-40C5-8622-75F8A10E3969}"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CLSC2.espmvol.5yr.adj.espmvol_14" connectionId="3" xr16:uid="{F8E5E7F6-0EBE-4F6E-A456-5E5C09F0380D}"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DRGC2.espmvol.5yr.adj.espmvol_5" connectionId="6" xr16:uid="{51B1E429-B736-4BCB-8956-5FEE3C4723F4}"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GLDA3.espmvol.5yr.adj.espmvol_21" connectionId="9" xr16:uid="{5A28DEEA-9B3F-4D45-96FE-3FDF2D69BC2B}"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GRNU1.espmvol.5yr.adj.espmvol_15" connectionId="10" xr16:uid="{E1AFE11F-8340-4C53-99E8-7DB207468A1F}"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MPSC2.espmvol.5yr.adj.espmvol_23" connectionId="11" xr16:uid="{CCD653B3-4BB3-4876-B094-6DEB6E30E924}"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BMDC2.espmvol.5yr.adj.espmvol_49" connectionId="1" xr16:uid="{B35D5B40-88F5-4E2D-BD89-8DD3E5F2AFB5}"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BMDC2.espmvol.5yr.adj.espmvol_22" connectionId="1" xr16:uid="{4CCBC413-CB00-4FB4-9E9E-ED889F8C128C}"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GBRW4.espmvol.5yr.adj.espmvol_4" connectionId="7" xr16:uid="{CE35481B-FB4D-445B-9C90-E839FC06F054}"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GBRW4.espmvol.5yr.adj.espmvol_9" connectionId="7" xr16:uid="{EFCE15FC-6EEE-4D07-9B3E-2BEBA483E712}"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YDLC2.espmvol.5yr.adj.espmvol_30" connectionId="15" xr16:uid="{E137AA5A-85F9-45F5-8673-CB20406E7657}"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MPSC2.espmvol.5yr.adj.espmvol_16" connectionId="11" xr16:uid="{AFDC9688-B081-40E3-8C3D-667503F22F0E}"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GJNC2LOC.espmvol.5yr.adj.espmvol_37" connectionId="8" xr16:uid="{85E2602D-1717-4DB1-924D-38B5DC8ED9CE}"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TPIC2.espmvol.5yr.adj.espmvol_2" connectionId="13" xr16:uid="{74BD8F85-94CD-478C-B830-48ABEED3B511}"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GJNC2LOC.espmvol.5yr.adj.espmvol_17" connectionId="8" xr16:uid="{2CE3D7AF-5ED0-4D4C-945B-CAAC4DB017A4}"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TPIC2.espmvol.5yr.adj.espmvol_34" connectionId="13" xr16:uid="{0E3D0681-7840-40EA-95F5-A66D10A8BA61}"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GRNU1.espmvol.5yr.adj.espmvol_4" connectionId="10" xr16:uid="{E24D8BEA-811A-4D03-A2D6-A974DAB45A31}"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GBRW4.espmvol.5yr.adj.espmvol_27" connectionId="7" xr16:uid="{0BCD0567-596E-44B2-9B27-65CEBE315F26}"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CLSC2.espmvol.5yr.adj.espmvol_22" connectionId="3" xr16:uid="{DD6ACE25-5F3D-4052-B029-CDB0F0BEFCD5}"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GJNC2LOC.espmvol.5yr.adj.espmvol_48" connectionId="8" xr16:uid="{45CF0DEE-2D09-4768-B6CB-55DA61807F5F}"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VCRC2.espmvol.5yr.adj.espmvol_37" connectionId="14" xr16:uid="{08538A66-623F-418D-ACF0-A7D47CB1DA65}"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NVRN5.espmvol.5yr.adj.espmvol_42" connectionId="12" xr16:uid="{AAF02B25-89AA-4C11-8A4F-3A8AE9A5D994}"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BMDC2.espmvol.5yr.adj.espmvol_23" connectionId="1" xr16:uid="{C57C25F7-DE53-402F-B77E-46F96C7FD23E}"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VCRC2.espmvol.5yr.adj.espmvol_26" connectionId="14" xr16:uid="{E2D26F4F-A668-4E73-86A1-D242CEB6AD66}"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CLSC2.espmvol.5yr.adj.espmvol_18" connectionId="3" xr16:uid="{EDC18B51-8CE2-44A0-A89A-A45D081690CF}"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NVRN5.espmvol.5yr.adj.espmvol_21" connectionId="12" xr16:uid="{3492A5BC-AAE3-4337-8258-9387DBA59EA2}"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DRGC2.espmvol.5yr.adj.espmvol_28" connectionId="6" xr16:uid="{0500A737-1749-4D69-8C33-7F80E9AC6B4C}"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GBRW4.espmvol.5yr.adj.espmvol_37" connectionId="7" xr16:uid="{7A8A8B23-923F-4388-99DF-DAD88F979975}"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VCRC2.espmvol.5yr.adj.espmvol_1" connectionId="14" xr16:uid="{C177BDBB-A1CB-4A38-9618-9C4C32CB4695}"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YDLC2.espmvol.5yr.adj.espmvol_8" connectionId="15" xr16:uid="{8A2A923F-FDB6-4161-BC18-5C130C8E929A}"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NVRN5.espmvol.5yr.adj.espmvol_18" connectionId="12" xr16:uid="{489F346C-CD5E-4E30-9D78-46915C368BBF}"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GBRW4.espmvol.5yr.adj.espmvol_28" connectionId="7" xr16:uid="{6F9EFB72-362B-491B-8D1A-2ACC2AFAB483}"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GRNU1.espmvol.5yr.adj.espmvol_46" connectionId="10" xr16:uid="{854BC9A4-8A23-423D-8466-CFDB87673EA6}"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DRGC2.espmvol.5yr.adj.espmvol_49" connectionId="6" xr16:uid="{AFCA601C-8F10-40A4-9DBD-D01A299DA8F5}"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GLDA3.espmvol.5yr.adj.espmvol_22" connectionId="9" xr16:uid="{16126103-34D8-43E5-B8CC-CD2A441D6198}"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CLSC2.espmvol.5yr.adj.espmvol_33" connectionId="3" xr16:uid="{98F97C31-AF49-40AD-B872-E2B951294D4A}"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GJNC2LOC.espmvol.5yr.adj.espmvol_15" connectionId="8" xr16:uid="{3315AED9-3622-4239-8B3F-D029597E1E5F}"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GRNU1.espmvol.5yr.adj.espmvol_3" connectionId="10" xr16:uid="{F28A5F98-BE7A-4190-AEAA-3F3A790DBDD0}"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CLSC2.espmvol.5yr.adj.espmvol_26" connectionId="3" xr16:uid="{E2FCA684-EB6A-4496-B73C-8DFE0DC4433E}"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NVRN5.espmvol.5yr.adj.espmvol_4" connectionId="12" xr16:uid="{7F90BD17-D053-48D2-A882-C9C59FF72B1B}"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TPIC2.espmvol.5yr.adj.espmvol" connectionId="13" xr16:uid="{CBB9FE88-37D1-4DB7-B29A-744ACF7ED269}"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GBRW4.espmvol.5yr.adj.espmvol_17" connectionId="7" xr16:uid="{C0687018-5B30-47CF-96DC-212A27311279}"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GRNU1.espmvol.5yr.adj.espmvol_22" connectionId="10" xr16:uid="{C013D2CD-B2F0-4079-B18A-660E5131D7C5}"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GLDA3.espmvol.5yr.adj.espmvol_2" connectionId="9" xr16:uid="{0ECB0E17-95AF-44AB-91F2-4A2764B4ADF6}"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VCRC2.espmvol.5yr.adj.espmvol_21" connectionId="14" xr16:uid="{8FB6CF74-8CD9-469E-B522-1B5329A28733}"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CLSC2.espmvol.5yr.adj.espmvol_41" connectionId="3" xr16:uid="{3FEA4509-FA1E-461C-ACEC-BA5AC4C3215C}"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VCRC2.espmvol.5yr.adj.espmvol_3" connectionId="14" xr16:uid="{77E3A4C0-0520-45E9-B7DB-F169E11E28F7}"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GLDA3.espmvol.5yr.adj.espmvol_47" connectionId="9" xr16:uid="{CEC53166-9E20-47D8-AE8E-C78447E225C9}"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VCRC2.espmvol.5yr.adj.espmvol_20" connectionId="14" xr16:uid="{B662AC56-9160-4E80-8A34-7D13315A01EE}"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GRNU1.espmvol.5yr.adj.espmvol_10" connectionId="10" xr16:uid="{6FEFDE93-B1D0-4B08-9DF3-FAFA50A3C07D}"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YDLC2.espmvol.5yr.adj.espmvol_20" connectionId="15" xr16:uid="{CA79A491-D54C-43DA-93D2-84A883043CE1}"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CLSC2.espmvol.5yr.adj.espmvol_2" connectionId="3" xr16:uid="{EA458C8A-C8D7-4F90-823F-E4658E81216A}"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GJNC2LOC.espmvol.5yr.adj.espmvol_14" connectionId="8" xr16:uid="{EC51B5E3-F3E6-4372-AD3F-14C87F604CEF}"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TPIC2.espmvol.5yr.adj.espmvol_27" connectionId="13" xr16:uid="{6B95768B-98B8-4A0A-8DE1-E217F8A89CE3}"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GBRW4.espmvol.5yr.adj.espmvol_36" connectionId="7" xr16:uid="{0AE9CDAC-AF20-43F8-8126-EDF3BB126E22}"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CLSC2.espmvol.5yr.adj.espmvol_42" connectionId="3" xr16:uid="{7BBCA49A-46E6-4A22-81FA-AC4C2601976C}"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GJNC2LOC.espmvol.5yr.adj.espmvol_16" connectionId="8" xr16:uid="{F3472007-32AD-48B8-AA1F-BCB25C399D5A}"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GRNU1.espmvol.5yr.adj.espmvol_12" connectionId="10" xr16:uid="{662C0A6A-5D47-4818-9248-B098E7719CE7}"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MPSC2.espmvol.5yr.adj.espmvol_50" connectionId="11" xr16:uid="{F92F1E1F-00B9-4708-AF61-384E30206705}"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TPIC2.espmvol.5yr.adj.espmvol_1" connectionId="13" xr16:uid="{8762B9D7-EC01-4ABB-A75B-B1F0E88C6C16}"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YDLC2.espmvol.5yr.adj.espmvol_7" connectionId="15" xr16:uid="{0A789F2B-5F9F-4065-A0CA-1D64493B36BA}"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YDLC2.espmvol.5yr.adj.espmvol_28" connectionId="15" xr16:uid="{0C858F65-8836-4BAB-9B36-573308F6CA5E}"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GLDA3.espmvol.5yr.adj.espmvol_9" connectionId="9" xr16:uid="{9ED29A84-781E-4E2E-B72F-A33FC1B1B85A}"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DRGC2.espmvol.5yr.adj.espmvol_27" connectionId="6" xr16:uid="{B38BB113-1608-409B-AE6E-CB2907681322}"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GBRW4.espmvol.5yr.adj.espmvol_48" connectionId="7" xr16:uid="{A8F31563-66EC-447A-81F9-91ADB7E11EBC}"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VCRC2.espmvol.5yr.adj.espmvol_25" connectionId="14" xr16:uid="{0F007867-4095-4D1D-8DCA-09BE175965CB}"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GLDA3.espmvol.5yr.adj.espmvol_6" connectionId="9" xr16:uid="{423EB8A2-03D1-4DCF-996E-493CBD8445D5}"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VCRC2.espmvol.5yr.adj.espmvol_15" connectionId="14" xr16:uid="{BD219521-DF52-429A-B7E4-5645C7E360B1}"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GLDA3.espmvol.5yr.adj.espmvol_5" connectionId="9" xr16:uid="{6464C09E-C5E2-4A3E-B903-D78F75EBBA73}"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BMDC2.espmvol.5yr.adj.espmvol_42" connectionId="1" xr16:uid="{87DC9F9D-77D1-470D-ACE8-F8D7AB140D46}"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TPIC2.espmvol.5yr.adj.espmvol_13" connectionId="13" xr16:uid="{27218AB5-3BDA-4BFE-BE30-4B3290A96975}"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NVRN5.espmvol.5yr.adj.espmvol_2" connectionId="12" xr16:uid="{25DCA9C7-BC59-4BE3-9A8C-6F41AAA2896C}"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GJNC2LOC.espmvol.5yr.adj.espmvol_22" connectionId="8" xr16:uid="{317A74D8-A157-4194-86A8-A38F34241677}"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NVRN5.espmvol.5yr.adj.espmvol_32" connectionId="12" xr16:uid="{97FD9CB6-2E6A-44C0-ADBD-DF2A147A7D6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TPIC2.espmvol.5yr.adj.espmvol_19" connectionId="13" xr16:uid="{E8E176E5-D25A-459E-8FCD-CDB57405569F}"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GRNU1.espmvol.5yr.adj.espmvol_33" connectionId="10" xr16:uid="{53572A65-0FFD-46C0-8E08-FFC0C5FB9781}"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NVRN5.espmvol.5yr.adj.espmvol_37" connectionId="12" xr16:uid="{81EF0724-1C9D-4275-A99D-A158FEE25F3A}"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CLSC2.espmvol.5yr.adj.espmvol_35" connectionId="3" xr16:uid="{C2011274-CEF6-4095-BF4F-DBF896409044}"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NVRN5.espmvol.5yr.adj.espmvol_15" connectionId="12" xr16:uid="{FCBB4EED-0BEF-4A7D-B21E-16DE9497BEF3}"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GLDA3.espmvol.5yr.adj.espmvol_39" connectionId="9" xr16:uid="{344A06EC-0690-48DB-A81E-0E16E6B7D98F}"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GJNC2LOC.espmvol.5yr.adj.espmvol_31" connectionId="8" xr16:uid="{68E54677-4976-41F4-BB8C-FD2D81784904}"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CLSC2.espmvol.5yr.adj.espmvol_49" connectionId="3" xr16:uid="{4FA7607C-4E55-465B-B7E4-F9D63D3D2B3F}"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TPIC2.espmvol.5yr.adj.espmvol_14" connectionId="13" xr16:uid="{05696A04-4B88-4565-B8F2-D73DCFE7D0FF}"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NVRN5.espmvol.5yr.adj.espmvol_11" connectionId="12" xr16:uid="{0DF68536-D4DF-480C-A5DC-F095BB65F4BB}"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GJNC2LOC.espmvol.5yr.adj.espmvol_27" connectionId="8" xr16:uid="{5FBBC0D0-6D54-447A-9747-609ED9797411}"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GLDA3.espmvol.5yr.adj.espmvol_35" connectionId="9" xr16:uid="{6D797F1F-21C7-4F67-855F-9A03CE7FA47B}"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BMDC2.espmvol.5yr.adj.espmvol_17" connectionId="1" xr16:uid="{98AAADDF-FDB9-4F03-AC47-2712439B6BB5}"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NVRN5.espmvol.5yr.adj.espmvol_33" connectionId="12" xr16:uid="{66A7DA13-07F8-4DE8-A2FF-9E865CC0E4E1}"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CLSC2.espmvol.5yr.adj.espmvol_7" connectionId="3" xr16:uid="{F7F30790-E3C0-4E2E-8382-DC03B6205D29}"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BMDC2.espmvol.5yr.adj.espmvol_5" connectionId="1" xr16:uid="{0DDFA552-00FD-48E8-8C76-4098AD9BA17B}"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NVRN5.espmvol.5yr.adj.espmvol_46" connectionId="12" xr16:uid="{2C15C1DC-25EE-4E66-BEE3-ACA3893E9631}"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MPSC2.espmvol.5yr.adj.espmvol_42" connectionId="11" xr16:uid="{17B4A58F-7B5B-4FEF-BB00-0D28DB466D6C}"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GJNC2LOC.espmvol.5yr.adj.espmvol_8" connectionId="8" xr16:uid="{B8CB5287-6FC7-4002-8910-02F5526AA8B1}"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NVRN5.espmvol.5yr.adj.espmvol_8" connectionId="12" xr16:uid="{60C4810D-3FF5-4A2C-AD6C-2248162A13C4}"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TPIC2.espmvol.5yr.adj.espmvol_22" connectionId="13" xr16:uid="{AE75E9CE-0471-40BD-AAE1-257B0F549527}"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BMDC2.espmvol.5yr.adj.espmvol_51" connectionId="1" xr16:uid="{F368FDAE-F967-4C62-9334-CB8F3B4A4667}"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GJNC2LOC.espmvol.5yr.adj.espmvol_40" connectionId="8" xr16:uid="{317E0479-BBD9-4F57-9320-F0E22F0588A2}"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GJNC2LOC.espmvol.5yr.adj.espmvol_38" connectionId="8" xr16:uid="{523A8870-F26A-438B-81F2-53125C69D441}"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YDLC2.espmvol.5yr.adj.espmvol_11" connectionId="15" xr16:uid="{54F7791C-2FE3-4428-9C56-799BC9E08BC7}"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TPIC2.espmvol.5yr.adj.espmvol_45" connectionId="13" xr16:uid="{0289F160-512B-418F-8CE7-A124FDCAD377}"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GBRW4.espmvol.5yr.adj.espmvol_16" connectionId="7" xr16:uid="{C546FF6E-1FB0-4F68-B1AF-61E22B47F0F1}"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DRGC2.espmvol.5yr.adj.espmvol_39" connectionId="6" xr16:uid="{7221A95E-2BC3-4A57-9D91-8E1E3222D146}"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DRGC2.espmvol.5yr.adj.espmvol_7" connectionId="6" xr16:uid="{D9057C0E-5E60-43F8-9854-D5C1F18E24B9}"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VCRC2.espmvol.5yr.adj.espmvol_24" connectionId="14" xr16:uid="{6682248F-3F7F-4B14-83DF-0CEE38B1F876}"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TPIC2.espmvol.5yr.adj.espmvol_33" connectionId="13" xr16:uid="{E4C06EC1-4749-42F2-AFC4-6CD933B6B03E}"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GLDA3.espmvol.5yr.adj.espmvol_17" connectionId="9" xr16:uid="{EA6BD89D-1AF8-4FF8-879B-16D214C1D757}"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GRNU1.espmvol.5yr.adj.espmvol_8" connectionId="10" xr16:uid="{7F78D460-79FE-45D8-AF47-2D6C73B8F298}"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GLDA3.espmvol.5yr.adj.espmvol_4" connectionId="9" xr16:uid="{7B44DDA8-50D0-44EC-80E7-B6496BDE59EA}"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BMDC2.espmvol.5yr.adj.espmvol_9" connectionId="1" xr16:uid="{0C16B7F9-1A7F-44BC-8811-AB4903ED66C6}"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YDLC2.espmvol.5yr.adj.espmvol_36" connectionId="15" xr16:uid="{BB5A853B-A848-4804-9C2B-A08DD26EE94F}"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TPIC2.espmvol.5yr.adj.espmvol_31" connectionId="13" xr16:uid="{DFF59A76-B6E6-47D3-961C-2803F026BC95}"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BMDC2.espmvol.5yr.adj.espmvol_19" connectionId="1" xr16:uid="{AEA6FF2B-3BE1-48CC-961C-24BE0091A3B3}"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GLDA3.espmvol.5yr.adj.espmvol_29" connectionId="9" xr16:uid="{CA404B76-A488-426B-8E5C-598060DF1026}"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MPSC2.espmvol.5yr.adj.espmvol_47" connectionId="11" xr16:uid="{714CD919-2FD1-495C-B6B6-1FD6C549B217}"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NVRN5.espmvol.5yr.adj.espmvol_16" connectionId="12" xr16:uid="{4F42E8C9-B27F-4CA2-AFE9-4F87DAC22A05}"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GLDA3.espmvol.5yr.adj.espmvol_10" connectionId="9" xr16:uid="{DD3894B9-9DAF-42AB-88CC-757FAA27E6AE}"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CLSC2.espmvol.5yr.adj.espmvol_8" connectionId="3" xr16:uid="{644829BB-3C87-4D1B-B0AE-A53299869BE3}"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MPSC2.espmvol.5yr.adj.espmvol_6" connectionId="11" xr16:uid="{631F710F-CB89-4E2B-8F12-DECB6C81BE83}"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TPIC2.espmvol.5yr.adj.espmvol_6" connectionId="13" xr16:uid="{70E3A38C-B0E4-4ACD-B30A-0205FA5B7792}"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CLSC2.espmvol.5yr.adj.espmvol_40" connectionId="3" xr16:uid="{530F11BF-048E-4B59-A5AC-428D06713DE3}"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TPIC2.espmvol.5yr.adj.espmvol_50" connectionId="13" xr16:uid="{4CA95EE3-FD2C-4889-8C19-D1E675E534A0}"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GRNU1.espmvol.5yr.adj.espmvol_42" connectionId="10" xr16:uid="{2F1F83C7-D2B1-48E8-81D9-88BE2B652E3A}"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TPIC2.espmvol.5yr.adj.espmvol_18" connectionId="13" xr16:uid="{418E9497-1AB3-451F-B276-3EEC371B33C3}"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VCRC2.espmvol.5yr.adj.espmvol_27" connectionId="14" xr16:uid="{71E9A77A-5601-4967-B071-1CF9EA9C0A89}"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GBRW4.espmvol.5yr.adj.espmvol_2" connectionId="7" xr16:uid="{93D17E60-3B68-4D0A-B49C-5798938D6EBE}"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TPIC2.espmvol.5yr.adj.espmvol_20" connectionId="13" xr16:uid="{D2091B8C-FFED-4A16-803A-F4D65D814953}"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DRGC2.espmvol.5yr.adj.espmvol_42" connectionId="6" xr16:uid="{4930A150-4424-46EA-BECD-469862FFBA2A}"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GJNC2LOC.espmvol.5yr.adj.espmvol_43" connectionId="8" xr16:uid="{AA6F90AB-6323-4239-9EFF-067E00022794}"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5"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4"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299" Type="http://schemas.openxmlformats.org/officeDocument/2006/relationships/queryTable" Target="../queryTables/queryTable299.xml"/><Relationship Id="rId671" Type="http://schemas.openxmlformats.org/officeDocument/2006/relationships/queryTable" Target="../queryTables/queryTable671.xml"/><Relationship Id="rId21" Type="http://schemas.openxmlformats.org/officeDocument/2006/relationships/queryTable" Target="../queryTables/queryTable21.xml"/><Relationship Id="rId63" Type="http://schemas.openxmlformats.org/officeDocument/2006/relationships/queryTable" Target="../queryTables/queryTable63.xml"/><Relationship Id="rId159" Type="http://schemas.openxmlformats.org/officeDocument/2006/relationships/queryTable" Target="../queryTables/queryTable159.xml"/><Relationship Id="rId324" Type="http://schemas.openxmlformats.org/officeDocument/2006/relationships/queryTable" Target="../queryTables/queryTable324.xml"/><Relationship Id="rId366" Type="http://schemas.openxmlformats.org/officeDocument/2006/relationships/queryTable" Target="../queryTables/queryTable366.xml"/><Relationship Id="rId531" Type="http://schemas.openxmlformats.org/officeDocument/2006/relationships/queryTable" Target="../queryTables/queryTable531.xml"/><Relationship Id="rId573" Type="http://schemas.openxmlformats.org/officeDocument/2006/relationships/queryTable" Target="../queryTables/queryTable573.xml"/><Relationship Id="rId629" Type="http://schemas.openxmlformats.org/officeDocument/2006/relationships/queryTable" Target="../queryTables/queryTable629.xml"/><Relationship Id="rId170" Type="http://schemas.openxmlformats.org/officeDocument/2006/relationships/queryTable" Target="../queryTables/queryTable17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40" Type="http://schemas.openxmlformats.org/officeDocument/2006/relationships/queryTable" Target="../queryTables/queryTable640.xml"/><Relationship Id="rId32" Type="http://schemas.openxmlformats.org/officeDocument/2006/relationships/queryTable" Target="../queryTables/queryTable32.xml"/><Relationship Id="rId74" Type="http://schemas.openxmlformats.org/officeDocument/2006/relationships/queryTable" Target="../queryTables/queryTable74.xml"/><Relationship Id="rId128" Type="http://schemas.openxmlformats.org/officeDocument/2006/relationships/queryTable" Target="../queryTables/queryTable128.xml"/><Relationship Id="rId335" Type="http://schemas.openxmlformats.org/officeDocument/2006/relationships/queryTable" Target="../queryTables/queryTable335.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42" Type="http://schemas.openxmlformats.org/officeDocument/2006/relationships/queryTable" Target="../queryTables/queryTable542.xml"/><Relationship Id="rId584" Type="http://schemas.openxmlformats.org/officeDocument/2006/relationships/queryTable" Target="../queryTables/queryTable584.xml"/><Relationship Id="rId5" Type="http://schemas.openxmlformats.org/officeDocument/2006/relationships/queryTable" Target="../queryTables/queryTable5.xml"/><Relationship Id="rId181" Type="http://schemas.openxmlformats.org/officeDocument/2006/relationships/queryTable" Target="../queryTables/queryTable181.xml"/><Relationship Id="rId237" Type="http://schemas.openxmlformats.org/officeDocument/2006/relationships/queryTable" Target="../queryTables/queryTable237.xml"/><Relationship Id="rId402" Type="http://schemas.openxmlformats.org/officeDocument/2006/relationships/queryTable" Target="../queryTables/queryTable402.xml"/><Relationship Id="rId279" Type="http://schemas.openxmlformats.org/officeDocument/2006/relationships/queryTable" Target="../queryTables/queryTable279.xml"/><Relationship Id="rId444" Type="http://schemas.openxmlformats.org/officeDocument/2006/relationships/queryTable" Target="../queryTables/queryTable444.xml"/><Relationship Id="rId486" Type="http://schemas.openxmlformats.org/officeDocument/2006/relationships/queryTable" Target="../queryTables/queryTable486.xml"/><Relationship Id="rId651" Type="http://schemas.openxmlformats.org/officeDocument/2006/relationships/queryTable" Target="../queryTables/queryTable651.xml"/><Relationship Id="rId43" Type="http://schemas.openxmlformats.org/officeDocument/2006/relationships/queryTable" Target="../queryTables/queryTable43.xml"/><Relationship Id="rId139" Type="http://schemas.openxmlformats.org/officeDocument/2006/relationships/queryTable" Target="../queryTables/queryTable13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46" Type="http://schemas.openxmlformats.org/officeDocument/2006/relationships/queryTable" Target="../queryTables/queryTable346.xml"/><Relationship Id="rId388" Type="http://schemas.openxmlformats.org/officeDocument/2006/relationships/queryTable" Target="../queryTables/queryTable388.xml"/><Relationship Id="rId511" Type="http://schemas.openxmlformats.org/officeDocument/2006/relationships/queryTable" Target="../queryTables/queryTable511.xml"/><Relationship Id="rId553" Type="http://schemas.openxmlformats.org/officeDocument/2006/relationships/queryTable" Target="../queryTables/queryTable553.xml"/><Relationship Id="rId609" Type="http://schemas.openxmlformats.org/officeDocument/2006/relationships/queryTable" Target="../queryTables/queryTable609.xml"/><Relationship Id="rId85" Type="http://schemas.openxmlformats.org/officeDocument/2006/relationships/queryTable" Target="../queryTables/queryTable85.xml"/><Relationship Id="rId150" Type="http://schemas.openxmlformats.org/officeDocument/2006/relationships/queryTable" Target="../queryTables/queryTable150.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595" Type="http://schemas.openxmlformats.org/officeDocument/2006/relationships/queryTable" Target="../queryTables/queryTable595.xml"/><Relationship Id="rId248" Type="http://schemas.openxmlformats.org/officeDocument/2006/relationships/queryTable" Target="../queryTables/queryTable248.xml"/><Relationship Id="rId455" Type="http://schemas.openxmlformats.org/officeDocument/2006/relationships/queryTable" Target="../queryTables/queryTable455.xml"/><Relationship Id="rId497" Type="http://schemas.openxmlformats.org/officeDocument/2006/relationships/queryTable" Target="../queryTables/queryTable497.xml"/><Relationship Id="rId620" Type="http://schemas.openxmlformats.org/officeDocument/2006/relationships/queryTable" Target="../queryTables/queryTable620.xml"/><Relationship Id="rId662" Type="http://schemas.openxmlformats.org/officeDocument/2006/relationships/queryTable" Target="../queryTables/queryTable662.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357" Type="http://schemas.openxmlformats.org/officeDocument/2006/relationships/queryTable" Target="../queryTables/queryTable357.xml"/><Relationship Id="rId522" Type="http://schemas.openxmlformats.org/officeDocument/2006/relationships/queryTable" Target="../queryTables/queryTable522.xml"/><Relationship Id="rId54" Type="http://schemas.openxmlformats.org/officeDocument/2006/relationships/queryTable" Target="../queryTables/queryTable54.xml"/><Relationship Id="rId96" Type="http://schemas.openxmlformats.org/officeDocument/2006/relationships/queryTable" Target="../queryTables/queryTable96.xml"/><Relationship Id="rId161" Type="http://schemas.openxmlformats.org/officeDocument/2006/relationships/queryTable" Target="../queryTables/queryTable161.xml"/><Relationship Id="rId217" Type="http://schemas.openxmlformats.org/officeDocument/2006/relationships/queryTable" Target="../queryTables/queryTable217.xml"/><Relationship Id="rId399" Type="http://schemas.openxmlformats.org/officeDocument/2006/relationships/queryTable" Target="../queryTables/queryTable399.xml"/><Relationship Id="rId564" Type="http://schemas.openxmlformats.org/officeDocument/2006/relationships/queryTable" Target="../queryTables/queryTable564.xml"/><Relationship Id="rId259" Type="http://schemas.openxmlformats.org/officeDocument/2006/relationships/queryTable" Target="../queryTables/queryTable259.xml"/><Relationship Id="rId424" Type="http://schemas.openxmlformats.org/officeDocument/2006/relationships/queryTable" Target="../queryTables/queryTable424.xml"/><Relationship Id="rId466" Type="http://schemas.openxmlformats.org/officeDocument/2006/relationships/queryTable" Target="../queryTables/queryTable466.xml"/><Relationship Id="rId631" Type="http://schemas.openxmlformats.org/officeDocument/2006/relationships/queryTable" Target="../queryTables/queryTable631.xml"/><Relationship Id="rId23" Type="http://schemas.openxmlformats.org/officeDocument/2006/relationships/queryTable" Target="../queryTables/queryTable23.xml"/><Relationship Id="rId119" Type="http://schemas.openxmlformats.org/officeDocument/2006/relationships/queryTable" Target="../queryTables/queryTable119.xml"/><Relationship Id="rId270" Type="http://schemas.openxmlformats.org/officeDocument/2006/relationships/queryTable" Target="../queryTables/queryTable270.xml"/><Relationship Id="rId326" Type="http://schemas.openxmlformats.org/officeDocument/2006/relationships/queryTable" Target="../queryTables/queryTable326.xml"/><Relationship Id="rId533" Type="http://schemas.openxmlformats.org/officeDocument/2006/relationships/queryTable" Target="../queryTables/queryTable533.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172" Type="http://schemas.openxmlformats.org/officeDocument/2006/relationships/queryTable" Target="../queryTables/queryTable17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42" Type="http://schemas.openxmlformats.org/officeDocument/2006/relationships/queryTable" Target="../queryTables/queryTable642.xml"/><Relationship Id="rId281" Type="http://schemas.openxmlformats.org/officeDocument/2006/relationships/queryTable" Target="../queryTables/queryTable281.xml"/><Relationship Id="rId337" Type="http://schemas.openxmlformats.org/officeDocument/2006/relationships/queryTable" Target="../queryTables/queryTable337.xml"/><Relationship Id="rId502" Type="http://schemas.openxmlformats.org/officeDocument/2006/relationships/queryTable" Target="../queryTables/queryTable502.xml"/><Relationship Id="rId34" Type="http://schemas.openxmlformats.org/officeDocument/2006/relationships/queryTable" Target="../queryTables/queryTable34.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44" Type="http://schemas.openxmlformats.org/officeDocument/2006/relationships/queryTable" Target="../queryTables/queryTable544.xml"/><Relationship Id="rId586" Type="http://schemas.openxmlformats.org/officeDocument/2006/relationships/queryTable" Target="../queryTables/queryTable586.xml"/><Relationship Id="rId7" Type="http://schemas.openxmlformats.org/officeDocument/2006/relationships/queryTable" Target="../queryTables/queryTable7.xml"/><Relationship Id="rId183" Type="http://schemas.openxmlformats.org/officeDocument/2006/relationships/queryTable" Target="../queryTables/queryTable183.xml"/><Relationship Id="rId239" Type="http://schemas.openxmlformats.org/officeDocument/2006/relationships/queryTable" Target="../queryTables/queryTable239.xml"/><Relationship Id="rId390" Type="http://schemas.openxmlformats.org/officeDocument/2006/relationships/queryTable" Target="../queryTables/queryTable390.xml"/><Relationship Id="rId404" Type="http://schemas.openxmlformats.org/officeDocument/2006/relationships/queryTable" Target="../queryTables/queryTable404.xml"/><Relationship Id="rId446" Type="http://schemas.openxmlformats.org/officeDocument/2006/relationships/queryTable" Target="../queryTables/queryTable446.xml"/><Relationship Id="rId611" Type="http://schemas.openxmlformats.org/officeDocument/2006/relationships/queryTable" Target="../queryTables/queryTable611.xml"/><Relationship Id="rId653" Type="http://schemas.openxmlformats.org/officeDocument/2006/relationships/queryTable" Target="../queryTables/queryTable653.xml"/><Relationship Id="rId250" Type="http://schemas.openxmlformats.org/officeDocument/2006/relationships/queryTable" Target="../queryTables/queryTable250.xml"/><Relationship Id="rId292" Type="http://schemas.openxmlformats.org/officeDocument/2006/relationships/queryTable" Target="../queryTables/queryTable292.xml"/><Relationship Id="rId306" Type="http://schemas.openxmlformats.org/officeDocument/2006/relationships/queryTable" Target="../queryTables/queryTable306.xml"/><Relationship Id="rId488" Type="http://schemas.openxmlformats.org/officeDocument/2006/relationships/queryTable" Target="../queryTables/queryTable488.xml"/><Relationship Id="rId45" Type="http://schemas.openxmlformats.org/officeDocument/2006/relationships/queryTable" Target="../queryTables/queryTable45.xml"/><Relationship Id="rId87" Type="http://schemas.openxmlformats.org/officeDocument/2006/relationships/queryTable" Target="../queryTables/queryTable87.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13" Type="http://schemas.openxmlformats.org/officeDocument/2006/relationships/queryTable" Target="../queryTables/queryTable513.xml"/><Relationship Id="rId555" Type="http://schemas.openxmlformats.org/officeDocument/2006/relationships/queryTable" Target="../queryTables/queryTable555.xml"/><Relationship Id="rId597" Type="http://schemas.openxmlformats.org/officeDocument/2006/relationships/queryTable" Target="../queryTables/queryTable597.xml"/><Relationship Id="rId152" Type="http://schemas.openxmlformats.org/officeDocument/2006/relationships/queryTable" Target="../queryTables/queryTable15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457" Type="http://schemas.openxmlformats.org/officeDocument/2006/relationships/queryTable" Target="../queryTables/queryTable457.xml"/><Relationship Id="rId622" Type="http://schemas.openxmlformats.org/officeDocument/2006/relationships/queryTable" Target="../queryTables/queryTable622.xml"/><Relationship Id="rId261" Type="http://schemas.openxmlformats.org/officeDocument/2006/relationships/queryTable" Target="../queryTables/queryTable261.xml"/><Relationship Id="rId499" Type="http://schemas.openxmlformats.org/officeDocument/2006/relationships/queryTable" Target="../queryTables/queryTable499.xml"/><Relationship Id="rId664" Type="http://schemas.openxmlformats.org/officeDocument/2006/relationships/queryTable" Target="../queryTables/queryTable664.xml"/><Relationship Id="rId14" Type="http://schemas.openxmlformats.org/officeDocument/2006/relationships/queryTable" Target="../queryTables/queryTable14.xml"/><Relationship Id="rId56" Type="http://schemas.openxmlformats.org/officeDocument/2006/relationships/queryTable" Target="../queryTables/queryTable56.xml"/><Relationship Id="rId317" Type="http://schemas.openxmlformats.org/officeDocument/2006/relationships/queryTable" Target="../queryTables/queryTable317.xml"/><Relationship Id="rId359" Type="http://schemas.openxmlformats.org/officeDocument/2006/relationships/queryTable" Target="../queryTables/queryTable359.xml"/><Relationship Id="rId524" Type="http://schemas.openxmlformats.org/officeDocument/2006/relationships/queryTable" Target="../queryTables/queryTable524.xml"/><Relationship Id="rId566" Type="http://schemas.openxmlformats.org/officeDocument/2006/relationships/queryTable" Target="../queryTables/queryTable566.xml"/><Relationship Id="rId98" Type="http://schemas.openxmlformats.org/officeDocument/2006/relationships/queryTable" Target="../queryTables/queryTable98.xml"/><Relationship Id="rId121" Type="http://schemas.openxmlformats.org/officeDocument/2006/relationships/queryTable" Target="../queryTables/queryTable121.xml"/><Relationship Id="rId163" Type="http://schemas.openxmlformats.org/officeDocument/2006/relationships/queryTable" Target="../queryTables/queryTable163.xml"/><Relationship Id="rId219" Type="http://schemas.openxmlformats.org/officeDocument/2006/relationships/queryTable" Target="../queryTables/queryTable219.xml"/><Relationship Id="rId370" Type="http://schemas.openxmlformats.org/officeDocument/2006/relationships/queryTable" Target="../queryTables/queryTable370.xml"/><Relationship Id="rId426" Type="http://schemas.openxmlformats.org/officeDocument/2006/relationships/queryTable" Target="../queryTables/queryTable426.xml"/><Relationship Id="rId633" Type="http://schemas.openxmlformats.org/officeDocument/2006/relationships/queryTable" Target="../queryTables/queryTable633.xml"/><Relationship Id="rId230" Type="http://schemas.openxmlformats.org/officeDocument/2006/relationships/queryTable" Target="../queryTables/queryTable230.xml"/><Relationship Id="rId468" Type="http://schemas.openxmlformats.org/officeDocument/2006/relationships/queryTable" Target="../queryTables/queryTable468.xml"/><Relationship Id="rId25" Type="http://schemas.openxmlformats.org/officeDocument/2006/relationships/queryTable" Target="../queryTables/queryTable25.xml"/><Relationship Id="rId67" Type="http://schemas.openxmlformats.org/officeDocument/2006/relationships/queryTable" Target="../queryTables/queryTable67.xml"/><Relationship Id="rId272" Type="http://schemas.openxmlformats.org/officeDocument/2006/relationships/queryTable" Target="../queryTables/queryTable272.xml"/><Relationship Id="rId328" Type="http://schemas.openxmlformats.org/officeDocument/2006/relationships/queryTable" Target="../queryTables/queryTable328.xml"/><Relationship Id="rId535" Type="http://schemas.openxmlformats.org/officeDocument/2006/relationships/queryTable" Target="../queryTables/queryTable535.xml"/><Relationship Id="rId577" Type="http://schemas.openxmlformats.org/officeDocument/2006/relationships/queryTable" Target="../queryTables/queryTable577.xml"/><Relationship Id="rId132" Type="http://schemas.openxmlformats.org/officeDocument/2006/relationships/queryTable" Target="../queryTables/queryTable132.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241" Type="http://schemas.openxmlformats.org/officeDocument/2006/relationships/queryTable" Target="../queryTables/queryTable241.xml"/><Relationship Id="rId437" Type="http://schemas.openxmlformats.org/officeDocument/2006/relationships/queryTable" Target="../queryTables/queryTable437.xml"/><Relationship Id="rId479" Type="http://schemas.openxmlformats.org/officeDocument/2006/relationships/queryTable" Target="../queryTables/queryTable479.xml"/><Relationship Id="rId644" Type="http://schemas.openxmlformats.org/officeDocument/2006/relationships/queryTable" Target="../queryTables/queryTable644.xml"/><Relationship Id="rId36" Type="http://schemas.openxmlformats.org/officeDocument/2006/relationships/queryTable" Target="../queryTables/queryTable36.xml"/><Relationship Id="rId283" Type="http://schemas.openxmlformats.org/officeDocument/2006/relationships/queryTable" Target="../queryTables/queryTable283.xml"/><Relationship Id="rId339" Type="http://schemas.openxmlformats.org/officeDocument/2006/relationships/queryTable" Target="../queryTables/queryTable339.xml"/><Relationship Id="rId490" Type="http://schemas.openxmlformats.org/officeDocument/2006/relationships/queryTable" Target="../queryTables/queryTable490.xml"/><Relationship Id="rId504" Type="http://schemas.openxmlformats.org/officeDocument/2006/relationships/queryTable" Target="../queryTables/queryTable504.xml"/><Relationship Id="rId546" Type="http://schemas.openxmlformats.org/officeDocument/2006/relationships/queryTable" Target="../queryTables/queryTable546.xml"/><Relationship Id="rId78" Type="http://schemas.openxmlformats.org/officeDocument/2006/relationships/queryTable" Target="../queryTables/queryTable78.xml"/><Relationship Id="rId101" Type="http://schemas.openxmlformats.org/officeDocument/2006/relationships/queryTable" Target="../queryTables/queryTable101.xml"/><Relationship Id="rId143" Type="http://schemas.openxmlformats.org/officeDocument/2006/relationships/queryTable" Target="../queryTables/queryTable143.xml"/><Relationship Id="rId185" Type="http://schemas.openxmlformats.org/officeDocument/2006/relationships/queryTable" Target="../queryTables/queryTable185.xml"/><Relationship Id="rId350" Type="http://schemas.openxmlformats.org/officeDocument/2006/relationships/queryTable" Target="../queryTables/queryTable350.xml"/><Relationship Id="rId406" Type="http://schemas.openxmlformats.org/officeDocument/2006/relationships/queryTable" Target="../queryTables/queryTable406.xml"/><Relationship Id="rId588" Type="http://schemas.openxmlformats.org/officeDocument/2006/relationships/queryTable" Target="../queryTables/queryTable588.xml"/><Relationship Id="rId9" Type="http://schemas.openxmlformats.org/officeDocument/2006/relationships/queryTable" Target="../queryTables/queryTable9.xml"/><Relationship Id="rId210" Type="http://schemas.openxmlformats.org/officeDocument/2006/relationships/queryTable" Target="../queryTables/queryTable210.xml"/><Relationship Id="rId392" Type="http://schemas.openxmlformats.org/officeDocument/2006/relationships/queryTable" Target="../queryTables/queryTable392.xml"/><Relationship Id="rId448" Type="http://schemas.openxmlformats.org/officeDocument/2006/relationships/queryTable" Target="../queryTables/queryTable448.xml"/><Relationship Id="rId613" Type="http://schemas.openxmlformats.org/officeDocument/2006/relationships/queryTable" Target="../queryTables/queryTable613.xml"/><Relationship Id="rId655" Type="http://schemas.openxmlformats.org/officeDocument/2006/relationships/queryTable" Target="../queryTables/queryTable655.xml"/><Relationship Id="rId252" Type="http://schemas.openxmlformats.org/officeDocument/2006/relationships/queryTable" Target="../queryTables/queryTable252.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47" Type="http://schemas.openxmlformats.org/officeDocument/2006/relationships/queryTable" Target="../queryTables/queryTable47.xml"/><Relationship Id="rId89" Type="http://schemas.openxmlformats.org/officeDocument/2006/relationships/queryTable" Target="../queryTables/queryTable89.xml"/><Relationship Id="rId112" Type="http://schemas.openxmlformats.org/officeDocument/2006/relationships/queryTable" Target="../queryTables/queryTable112.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57" Type="http://schemas.openxmlformats.org/officeDocument/2006/relationships/queryTable" Target="../queryTables/queryTable557.xml"/><Relationship Id="rId599" Type="http://schemas.openxmlformats.org/officeDocument/2006/relationships/queryTable" Target="../queryTables/queryTable599.xml"/><Relationship Id="rId196" Type="http://schemas.openxmlformats.org/officeDocument/2006/relationships/queryTable" Target="../queryTables/queryTable196.xml"/><Relationship Id="rId417" Type="http://schemas.openxmlformats.org/officeDocument/2006/relationships/queryTable" Target="../queryTables/queryTable417.xml"/><Relationship Id="rId459" Type="http://schemas.openxmlformats.org/officeDocument/2006/relationships/queryTable" Target="../queryTables/queryTable459.xml"/><Relationship Id="rId624" Type="http://schemas.openxmlformats.org/officeDocument/2006/relationships/queryTable" Target="../queryTables/queryTable624.xml"/><Relationship Id="rId666" Type="http://schemas.openxmlformats.org/officeDocument/2006/relationships/queryTable" Target="../queryTables/queryTable666.xml"/><Relationship Id="rId16" Type="http://schemas.openxmlformats.org/officeDocument/2006/relationships/queryTable" Target="../queryTables/queryTable16.xml"/><Relationship Id="rId221" Type="http://schemas.openxmlformats.org/officeDocument/2006/relationships/queryTable" Target="../queryTables/queryTable221.xml"/><Relationship Id="rId263" Type="http://schemas.openxmlformats.org/officeDocument/2006/relationships/queryTable" Target="../queryTables/queryTable263.xml"/><Relationship Id="rId319" Type="http://schemas.openxmlformats.org/officeDocument/2006/relationships/queryTable" Target="../queryTables/queryTable319.xml"/><Relationship Id="rId470" Type="http://schemas.openxmlformats.org/officeDocument/2006/relationships/queryTable" Target="../queryTables/queryTable470.xml"/><Relationship Id="rId526" Type="http://schemas.openxmlformats.org/officeDocument/2006/relationships/queryTable" Target="../queryTables/queryTable526.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165" Type="http://schemas.openxmlformats.org/officeDocument/2006/relationships/queryTable" Target="../queryTables/queryTable165.xml"/><Relationship Id="rId372" Type="http://schemas.openxmlformats.org/officeDocument/2006/relationships/queryTable" Target="../queryTables/queryTable372.xml"/><Relationship Id="rId428" Type="http://schemas.openxmlformats.org/officeDocument/2006/relationships/queryTable" Target="../queryTables/queryTable428.xml"/><Relationship Id="rId635" Type="http://schemas.openxmlformats.org/officeDocument/2006/relationships/queryTable" Target="../queryTables/queryTable635.xml"/><Relationship Id="rId232" Type="http://schemas.openxmlformats.org/officeDocument/2006/relationships/queryTable" Target="../queryTables/queryTable232.xml"/><Relationship Id="rId274" Type="http://schemas.openxmlformats.org/officeDocument/2006/relationships/queryTable" Target="../queryTables/queryTable274.xml"/><Relationship Id="rId481" Type="http://schemas.openxmlformats.org/officeDocument/2006/relationships/queryTable" Target="../queryTables/queryTable481.xml"/><Relationship Id="rId27" Type="http://schemas.openxmlformats.org/officeDocument/2006/relationships/queryTable" Target="../queryTables/queryTable27.xml"/><Relationship Id="rId69" Type="http://schemas.openxmlformats.org/officeDocument/2006/relationships/queryTable" Target="../queryTables/queryTable69.xml"/><Relationship Id="rId134" Type="http://schemas.openxmlformats.org/officeDocument/2006/relationships/queryTable" Target="../queryTables/queryTable134.xml"/><Relationship Id="rId537" Type="http://schemas.openxmlformats.org/officeDocument/2006/relationships/queryTable" Target="../queryTables/queryTable537.xml"/><Relationship Id="rId579" Type="http://schemas.openxmlformats.org/officeDocument/2006/relationships/queryTable" Target="../queryTables/queryTable579.xml"/><Relationship Id="rId80" Type="http://schemas.openxmlformats.org/officeDocument/2006/relationships/queryTable" Target="../queryTables/queryTable80.xml"/><Relationship Id="rId176" Type="http://schemas.openxmlformats.org/officeDocument/2006/relationships/queryTable" Target="../queryTables/queryTable176.xml"/><Relationship Id="rId341" Type="http://schemas.openxmlformats.org/officeDocument/2006/relationships/queryTable" Target="../queryTables/queryTable341.xml"/><Relationship Id="rId383" Type="http://schemas.openxmlformats.org/officeDocument/2006/relationships/queryTable" Target="../queryTables/queryTable383.xml"/><Relationship Id="rId439" Type="http://schemas.openxmlformats.org/officeDocument/2006/relationships/queryTable" Target="../queryTables/queryTable439.xml"/><Relationship Id="rId590" Type="http://schemas.openxmlformats.org/officeDocument/2006/relationships/queryTable" Target="../queryTables/queryTable590.xml"/><Relationship Id="rId604" Type="http://schemas.openxmlformats.org/officeDocument/2006/relationships/queryTable" Target="../queryTables/queryTable604.xml"/><Relationship Id="rId646" Type="http://schemas.openxmlformats.org/officeDocument/2006/relationships/queryTable" Target="../queryTables/queryTable646.xml"/><Relationship Id="rId201" Type="http://schemas.openxmlformats.org/officeDocument/2006/relationships/queryTable" Target="../queryTables/queryTable201.xml"/><Relationship Id="rId243" Type="http://schemas.openxmlformats.org/officeDocument/2006/relationships/queryTable" Target="../queryTables/queryTable243.xml"/><Relationship Id="rId285" Type="http://schemas.openxmlformats.org/officeDocument/2006/relationships/queryTable" Target="../queryTables/queryTable285.xml"/><Relationship Id="rId450" Type="http://schemas.openxmlformats.org/officeDocument/2006/relationships/queryTable" Target="../queryTables/queryTable450.xml"/><Relationship Id="rId506" Type="http://schemas.openxmlformats.org/officeDocument/2006/relationships/queryTable" Target="../queryTables/queryTable506.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492" Type="http://schemas.openxmlformats.org/officeDocument/2006/relationships/queryTable" Target="../queryTables/queryTable492.xml"/><Relationship Id="rId548" Type="http://schemas.openxmlformats.org/officeDocument/2006/relationships/queryTable" Target="../queryTables/queryTable548.xml"/><Relationship Id="rId91" Type="http://schemas.openxmlformats.org/officeDocument/2006/relationships/queryTable" Target="../queryTables/queryTable91.xml"/><Relationship Id="rId145" Type="http://schemas.openxmlformats.org/officeDocument/2006/relationships/queryTable" Target="../queryTables/queryTable145.xml"/><Relationship Id="rId187" Type="http://schemas.openxmlformats.org/officeDocument/2006/relationships/queryTable" Target="../queryTables/queryTable187.xml"/><Relationship Id="rId352" Type="http://schemas.openxmlformats.org/officeDocument/2006/relationships/queryTable" Target="../queryTables/queryTable352.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212" Type="http://schemas.openxmlformats.org/officeDocument/2006/relationships/queryTable" Target="../queryTables/queryTable212.xml"/><Relationship Id="rId254" Type="http://schemas.openxmlformats.org/officeDocument/2006/relationships/queryTable" Target="../queryTables/queryTable254.xml"/><Relationship Id="rId657" Type="http://schemas.openxmlformats.org/officeDocument/2006/relationships/queryTable" Target="../queryTables/queryTable657.xml"/><Relationship Id="rId49" Type="http://schemas.openxmlformats.org/officeDocument/2006/relationships/queryTable" Target="../queryTables/queryTable49.xml"/><Relationship Id="rId114" Type="http://schemas.openxmlformats.org/officeDocument/2006/relationships/queryTable" Target="../queryTables/queryTable114.xml"/><Relationship Id="rId296" Type="http://schemas.openxmlformats.org/officeDocument/2006/relationships/queryTable" Target="../queryTables/queryTable296.xml"/><Relationship Id="rId461" Type="http://schemas.openxmlformats.org/officeDocument/2006/relationships/queryTable" Target="../queryTables/queryTable461.xml"/><Relationship Id="rId517" Type="http://schemas.openxmlformats.org/officeDocument/2006/relationships/queryTable" Target="../queryTables/queryTable517.xml"/><Relationship Id="rId559" Type="http://schemas.openxmlformats.org/officeDocument/2006/relationships/queryTable" Target="../queryTables/queryTable559.xml"/><Relationship Id="rId60" Type="http://schemas.openxmlformats.org/officeDocument/2006/relationships/queryTable" Target="../queryTables/queryTable60.xml"/><Relationship Id="rId156" Type="http://schemas.openxmlformats.org/officeDocument/2006/relationships/queryTable" Target="../queryTables/queryTable156.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63" Type="http://schemas.openxmlformats.org/officeDocument/2006/relationships/queryTable" Target="../queryTables/queryTable363.xml"/><Relationship Id="rId419" Type="http://schemas.openxmlformats.org/officeDocument/2006/relationships/queryTable" Target="../queryTables/queryTable419.xml"/><Relationship Id="rId570" Type="http://schemas.openxmlformats.org/officeDocument/2006/relationships/queryTable" Target="../queryTables/queryTable570.xml"/><Relationship Id="rId626" Type="http://schemas.openxmlformats.org/officeDocument/2006/relationships/queryTable" Target="../queryTables/queryTable626.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18" Type="http://schemas.openxmlformats.org/officeDocument/2006/relationships/queryTable" Target="../queryTables/queryTable18.xml"/><Relationship Id="rId39" Type="http://schemas.openxmlformats.org/officeDocument/2006/relationships/queryTable" Target="../queryTables/queryTable39.xml"/><Relationship Id="rId265" Type="http://schemas.openxmlformats.org/officeDocument/2006/relationships/queryTable" Target="../queryTables/queryTable265.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72" Type="http://schemas.openxmlformats.org/officeDocument/2006/relationships/queryTable" Target="../queryTables/queryTable472.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28" Type="http://schemas.openxmlformats.org/officeDocument/2006/relationships/queryTable" Target="../queryTables/queryTable528.xml"/><Relationship Id="rId549" Type="http://schemas.openxmlformats.org/officeDocument/2006/relationships/queryTable" Target="../queryTables/queryTable549.xml"/><Relationship Id="rId50" Type="http://schemas.openxmlformats.org/officeDocument/2006/relationships/queryTable" Target="../queryTables/queryTable50.xml"/><Relationship Id="rId104" Type="http://schemas.openxmlformats.org/officeDocument/2006/relationships/queryTable" Target="../queryTables/queryTable104.xml"/><Relationship Id="rId125" Type="http://schemas.openxmlformats.org/officeDocument/2006/relationships/queryTable" Target="../queryTables/queryTable125.xml"/><Relationship Id="rId146" Type="http://schemas.openxmlformats.org/officeDocument/2006/relationships/queryTable" Target="../queryTables/queryTable146.xml"/><Relationship Id="rId167" Type="http://schemas.openxmlformats.org/officeDocument/2006/relationships/queryTable" Target="../queryTables/queryTable167.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32" Type="http://schemas.openxmlformats.org/officeDocument/2006/relationships/queryTable" Target="../queryTables/queryTable332.xml"/><Relationship Id="rId353" Type="http://schemas.openxmlformats.org/officeDocument/2006/relationships/queryTable" Target="../queryTables/queryTable353.xml"/><Relationship Id="rId374" Type="http://schemas.openxmlformats.org/officeDocument/2006/relationships/queryTable" Target="../queryTables/queryTable374.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581" Type="http://schemas.openxmlformats.org/officeDocument/2006/relationships/queryTable" Target="../queryTables/queryTable581.xml"/><Relationship Id="rId71" Type="http://schemas.openxmlformats.org/officeDocument/2006/relationships/queryTable" Target="../queryTables/queryTable71.xml"/><Relationship Id="rId92" Type="http://schemas.openxmlformats.org/officeDocument/2006/relationships/queryTable" Target="../queryTables/queryTable92.xml"/><Relationship Id="rId213" Type="http://schemas.openxmlformats.org/officeDocument/2006/relationships/queryTable" Target="../queryTables/queryTable213.xml"/><Relationship Id="rId234" Type="http://schemas.openxmlformats.org/officeDocument/2006/relationships/queryTable" Target="../queryTables/queryTable234.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37" Type="http://schemas.openxmlformats.org/officeDocument/2006/relationships/queryTable" Target="../queryTables/queryTable637.xml"/><Relationship Id="rId658" Type="http://schemas.openxmlformats.org/officeDocument/2006/relationships/queryTable" Target="../queryTables/queryTable658.xml"/><Relationship Id="rId2" Type="http://schemas.openxmlformats.org/officeDocument/2006/relationships/queryTable" Target="../queryTables/queryTable2.xml"/><Relationship Id="rId29" Type="http://schemas.openxmlformats.org/officeDocument/2006/relationships/queryTable" Target="../queryTables/queryTable29.xml"/><Relationship Id="rId255" Type="http://schemas.openxmlformats.org/officeDocument/2006/relationships/queryTable" Target="../queryTables/queryTable255.xml"/><Relationship Id="rId276" Type="http://schemas.openxmlformats.org/officeDocument/2006/relationships/queryTable" Target="../queryTables/queryTable276.xml"/><Relationship Id="rId297" Type="http://schemas.openxmlformats.org/officeDocument/2006/relationships/queryTable" Target="../queryTables/queryTable297.xml"/><Relationship Id="rId441" Type="http://schemas.openxmlformats.org/officeDocument/2006/relationships/queryTable" Target="../queryTables/queryTable441.xml"/><Relationship Id="rId462" Type="http://schemas.openxmlformats.org/officeDocument/2006/relationships/queryTable" Target="../queryTables/queryTable462.xml"/><Relationship Id="rId483" Type="http://schemas.openxmlformats.org/officeDocument/2006/relationships/queryTable" Target="../queryTables/queryTable483.xml"/><Relationship Id="rId518" Type="http://schemas.openxmlformats.org/officeDocument/2006/relationships/queryTable" Target="../queryTables/queryTable518.xml"/><Relationship Id="rId539" Type="http://schemas.openxmlformats.org/officeDocument/2006/relationships/queryTable" Target="../queryTables/queryTable539.xml"/><Relationship Id="rId40" Type="http://schemas.openxmlformats.org/officeDocument/2006/relationships/queryTable" Target="../queryTables/queryTable40.xml"/><Relationship Id="rId115" Type="http://schemas.openxmlformats.org/officeDocument/2006/relationships/queryTable" Target="../queryTables/queryTable115.xml"/><Relationship Id="rId136" Type="http://schemas.openxmlformats.org/officeDocument/2006/relationships/queryTable" Target="../queryTables/queryTable136.xml"/><Relationship Id="rId157" Type="http://schemas.openxmlformats.org/officeDocument/2006/relationships/queryTable" Target="../queryTables/queryTable157.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22" Type="http://schemas.openxmlformats.org/officeDocument/2006/relationships/queryTable" Target="../queryTables/queryTable322.xml"/><Relationship Id="rId343" Type="http://schemas.openxmlformats.org/officeDocument/2006/relationships/queryTable" Target="../queryTables/queryTable343.xml"/><Relationship Id="rId364" Type="http://schemas.openxmlformats.org/officeDocument/2006/relationships/queryTable" Target="../queryTables/queryTable364.xml"/><Relationship Id="rId550" Type="http://schemas.openxmlformats.org/officeDocument/2006/relationships/queryTable" Target="../queryTables/queryTable550.xml"/><Relationship Id="rId61" Type="http://schemas.openxmlformats.org/officeDocument/2006/relationships/queryTable" Target="../queryTables/queryTable61.xml"/><Relationship Id="rId82" Type="http://schemas.openxmlformats.org/officeDocument/2006/relationships/queryTable" Target="../queryTables/queryTable82.xml"/><Relationship Id="rId199" Type="http://schemas.openxmlformats.org/officeDocument/2006/relationships/queryTable" Target="../queryTables/queryTable199.xml"/><Relationship Id="rId203" Type="http://schemas.openxmlformats.org/officeDocument/2006/relationships/queryTable" Target="../queryTables/queryTable203.xml"/><Relationship Id="rId385" Type="http://schemas.openxmlformats.org/officeDocument/2006/relationships/queryTable" Target="../queryTables/queryTable385.xml"/><Relationship Id="rId571" Type="http://schemas.openxmlformats.org/officeDocument/2006/relationships/queryTable" Target="../queryTables/queryTable571.xml"/><Relationship Id="rId592" Type="http://schemas.openxmlformats.org/officeDocument/2006/relationships/queryTable" Target="../queryTables/queryTable592.xml"/><Relationship Id="rId606" Type="http://schemas.openxmlformats.org/officeDocument/2006/relationships/queryTable" Target="../queryTables/queryTable606.xml"/><Relationship Id="rId627" Type="http://schemas.openxmlformats.org/officeDocument/2006/relationships/queryTable" Target="../queryTables/queryTable627.xml"/><Relationship Id="rId648" Type="http://schemas.openxmlformats.org/officeDocument/2006/relationships/queryTable" Target="../queryTables/queryTable648.xml"/><Relationship Id="rId669" Type="http://schemas.openxmlformats.org/officeDocument/2006/relationships/queryTable" Target="../queryTables/queryTable669.xml"/><Relationship Id="rId19" Type="http://schemas.openxmlformats.org/officeDocument/2006/relationships/queryTable" Target="../queryTables/queryTable19.xml"/><Relationship Id="rId224" Type="http://schemas.openxmlformats.org/officeDocument/2006/relationships/queryTable" Target="../queryTables/queryTable224.xml"/><Relationship Id="rId245" Type="http://schemas.openxmlformats.org/officeDocument/2006/relationships/queryTable" Target="../queryTables/queryTable245.xml"/><Relationship Id="rId266" Type="http://schemas.openxmlformats.org/officeDocument/2006/relationships/queryTable" Target="../queryTables/queryTable266.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31" Type="http://schemas.openxmlformats.org/officeDocument/2006/relationships/queryTable" Target="../queryTables/queryTable431.xml"/><Relationship Id="rId452" Type="http://schemas.openxmlformats.org/officeDocument/2006/relationships/queryTable" Target="../queryTables/queryTable452.xml"/><Relationship Id="rId473" Type="http://schemas.openxmlformats.org/officeDocument/2006/relationships/queryTable" Target="../queryTables/queryTable473.xml"/><Relationship Id="rId494" Type="http://schemas.openxmlformats.org/officeDocument/2006/relationships/queryTable" Target="../queryTables/queryTable494.xml"/><Relationship Id="rId508" Type="http://schemas.openxmlformats.org/officeDocument/2006/relationships/queryTable" Target="../queryTables/queryTable508.xml"/><Relationship Id="rId529" Type="http://schemas.openxmlformats.org/officeDocument/2006/relationships/queryTable" Target="../queryTables/queryTable529.xml"/><Relationship Id="rId30" Type="http://schemas.openxmlformats.org/officeDocument/2006/relationships/queryTable" Target="../queryTables/queryTable30.xml"/><Relationship Id="rId105" Type="http://schemas.openxmlformats.org/officeDocument/2006/relationships/queryTable" Target="../queryTables/queryTable105.xml"/><Relationship Id="rId126" Type="http://schemas.openxmlformats.org/officeDocument/2006/relationships/queryTable" Target="../queryTables/queryTable126.xml"/><Relationship Id="rId147" Type="http://schemas.openxmlformats.org/officeDocument/2006/relationships/queryTable" Target="../queryTables/queryTable147.xml"/><Relationship Id="rId168" Type="http://schemas.openxmlformats.org/officeDocument/2006/relationships/queryTable" Target="../queryTables/queryTable168.xml"/><Relationship Id="rId312" Type="http://schemas.openxmlformats.org/officeDocument/2006/relationships/queryTable" Target="../queryTables/queryTable312.xml"/><Relationship Id="rId333" Type="http://schemas.openxmlformats.org/officeDocument/2006/relationships/queryTable" Target="../queryTables/queryTable333.xml"/><Relationship Id="rId354" Type="http://schemas.openxmlformats.org/officeDocument/2006/relationships/queryTable" Target="../queryTables/queryTable354.xml"/><Relationship Id="rId540" Type="http://schemas.openxmlformats.org/officeDocument/2006/relationships/queryTable" Target="../queryTables/queryTable540.xml"/><Relationship Id="rId51" Type="http://schemas.openxmlformats.org/officeDocument/2006/relationships/queryTable" Target="../queryTables/queryTable51.xml"/><Relationship Id="rId72" Type="http://schemas.openxmlformats.org/officeDocument/2006/relationships/queryTable" Target="../queryTables/queryTable72.xml"/><Relationship Id="rId93" Type="http://schemas.openxmlformats.org/officeDocument/2006/relationships/queryTable" Target="../queryTables/queryTable93.xml"/><Relationship Id="rId189" Type="http://schemas.openxmlformats.org/officeDocument/2006/relationships/queryTable" Target="../queryTables/queryTable189.xml"/><Relationship Id="rId375" Type="http://schemas.openxmlformats.org/officeDocument/2006/relationships/queryTable" Target="../queryTables/queryTable375.xml"/><Relationship Id="rId396" Type="http://schemas.openxmlformats.org/officeDocument/2006/relationships/queryTable" Target="../queryTables/queryTable396.xml"/><Relationship Id="rId561" Type="http://schemas.openxmlformats.org/officeDocument/2006/relationships/queryTable" Target="../queryTables/queryTable561.xml"/><Relationship Id="rId582" Type="http://schemas.openxmlformats.org/officeDocument/2006/relationships/queryTable" Target="../queryTables/queryTable582.xml"/><Relationship Id="rId617" Type="http://schemas.openxmlformats.org/officeDocument/2006/relationships/queryTable" Target="../queryTables/queryTable617.xml"/><Relationship Id="rId638" Type="http://schemas.openxmlformats.org/officeDocument/2006/relationships/queryTable" Target="../queryTables/queryTable638.xml"/><Relationship Id="rId659" Type="http://schemas.openxmlformats.org/officeDocument/2006/relationships/queryTable" Target="../queryTables/queryTable659.xml"/><Relationship Id="rId3" Type="http://schemas.openxmlformats.org/officeDocument/2006/relationships/queryTable" Target="../queryTables/queryTable3.xml"/><Relationship Id="rId214" Type="http://schemas.openxmlformats.org/officeDocument/2006/relationships/queryTable" Target="../queryTables/queryTable214.xml"/><Relationship Id="rId235" Type="http://schemas.openxmlformats.org/officeDocument/2006/relationships/queryTable" Target="../queryTables/queryTable235.xml"/><Relationship Id="rId256" Type="http://schemas.openxmlformats.org/officeDocument/2006/relationships/queryTable" Target="../queryTables/queryTable256.xml"/><Relationship Id="rId277" Type="http://schemas.openxmlformats.org/officeDocument/2006/relationships/queryTable" Target="../queryTables/queryTable277.xml"/><Relationship Id="rId298" Type="http://schemas.openxmlformats.org/officeDocument/2006/relationships/queryTable" Target="../queryTables/queryTable298.xml"/><Relationship Id="rId400" Type="http://schemas.openxmlformats.org/officeDocument/2006/relationships/queryTable" Target="../queryTables/queryTable400.xml"/><Relationship Id="rId421" Type="http://schemas.openxmlformats.org/officeDocument/2006/relationships/queryTable" Target="../queryTables/queryTable421.xml"/><Relationship Id="rId442" Type="http://schemas.openxmlformats.org/officeDocument/2006/relationships/queryTable" Target="../queryTables/queryTable442.xml"/><Relationship Id="rId463" Type="http://schemas.openxmlformats.org/officeDocument/2006/relationships/queryTable" Target="../queryTables/queryTable463.xml"/><Relationship Id="rId484" Type="http://schemas.openxmlformats.org/officeDocument/2006/relationships/queryTable" Target="../queryTables/queryTable484.xml"/><Relationship Id="rId519" Type="http://schemas.openxmlformats.org/officeDocument/2006/relationships/queryTable" Target="../queryTables/queryTable519.xml"/><Relationship Id="rId670" Type="http://schemas.openxmlformats.org/officeDocument/2006/relationships/queryTable" Target="../queryTables/queryTable670.xml"/><Relationship Id="rId116" Type="http://schemas.openxmlformats.org/officeDocument/2006/relationships/queryTable" Target="../queryTables/queryTable116.xml"/><Relationship Id="rId137" Type="http://schemas.openxmlformats.org/officeDocument/2006/relationships/queryTable" Target="../queryTables/queryTable137.xml"/><Relationship Id="rId158" Type="http://schemas.openxmlformats.org/officeDocument/2006/relationships/queryTable" Target="../queryTables/queryTable158.xml"/><Relationship Id="rId302" Type="http://schemas.openxmlformats.org/officeDocument/2006/relationships/queryTable" Target="../queryTables/queryTable302.xml"/><Relationship Id="rId323" Type="http://schemas.openxmlformats.org/officeDocument/2006/relationships/queryTable" Target="../queryTables/queryTable323.xml"/><Relationship Id="rId344" Type="http://schemas.openxmlformats.org/officeDocument/2006/relationships/queryTable" Target="../queryTables/queryTable344.xml"/><Relationship Id="rId530" Type="http://schemas.openxmlformats.org/officeDocument/2006/relationships/queryTable" Target="../queryTables/queryTable530.xml"/><Relationship Id="rId20" Type="http://schemas.openxmlformats.org/officeDocument/2006/relationships/queryTable" Target="../queryTables/queryTable20.xml"/><Relationship Id="rId41" Type="http://schemas.openxmlformats.org/officeDocument/2006/relationships/queryTable" Target="../queryTables/queryTable41.xml"/><Relationship Id="rId62" Type="http://schemas.openxmlformats.org/officeDocument/2006/relationships/queryTable" Target="../queryTables/queryTable62.xml"/><Relationship Id="rId83" Type="http://schemas.openxmlformats.org/officeDocument/2006/relationships/queryTable" Target="../queryTables/queryTable83.xml"/><Relationship Id="rId179" Type="http://schemas.openxmlformats.org/officeDocument/2006/relationships/queryTable" Target="../queryTables/queryTable179.xml"/><Relationship Id="rId365" Type="http://schemas.openxmlformats.org/officeDocument/2006/relationships/queryTable" Target="../queryTables/queryTable365.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72" Type="http://schemas.openxmlformats.org/officeDocument/2006/relationships/queryTable" Target="../queryTables/queryTable572.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28" Type="http://schemas.openxmlformats.org/officeDocument/2006/relationships/queryTable" Target="../queryTables/queryTable628.xml"/><Relationship Id="rId649" Type="http://schemas.openxmlformats.org/officeDocument/2006/relationships/queryTable" Target="../queryTables/queryTable649.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25" Type="http://schemas.openxmlformats.org/officeDocument/2006/relationships/queryTable" Target="../queryTables/queryTable225.xml"/><Relationship Id="rId246" Type="http://schemas.openxmlformats.org/officeDocument/2006/relationships/queryTable" Target="../queryTables/queryTable246.xml"/><Relationship Id="rId267" Type="http://schemas.openxmlformats.org/officeDocument/2006/relationships/queryTable" Target="../queryTables/queryTable267.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32" Type="http://schemas.openxmlformats.org/officeDocument/2006/relationships/queryTable" Target="../queryTables/queryTable432.xml"/><Relationship Id="rId453" Type="http://schemas.openxmlformats.org/officeDocument/2006/relationships/queryTable" Target="../queryTables/queryTable453.xml"/><Relationship Id="rId474" Type="http://schemas.openxmlformats.org/officeDocument/2006/relationships/queryTable" Target="../queryTables/queryTable474.xml"/><Relationship Id="rId509" Type="http://schemas.openxmlformats.org/officeDocument/2006/relationships/queryTable" Target="../queryTables/queryTable509.xml"/><Relationship Id="rId660" Type="http://schemas.openxmlformats.org/officeDocument/2006/relationships/queryTable" Target="../queryTables/queryTable660.xml"/><Relationship Id="rId106" Type="http://schemas.openxmlformats.org/officeDocument/2006/relationships/queryTable" Target="../queryTables/queryTable106.xml"/><Relationship Id="rId127" Type="http://schemas.openxmlformats.org/officeDocument/2006/relationships/queryTable" Target="../queryTables/queryTable127.xml"/><Relationship Id="rId313" Type="http://schemas.openxmlformats.org/officeDocument/2006/relationships/queryTable" Target="../queryTables/queryTable313.xml"/><Relationship Id="rId495" Type="http://schemas.openxmlformats.org/officeDocument/2006/relationships/queryTable" Target="../queryTables/queryTable495.xml"/><Relationship Id="rId10" Type="http://schemas.openxmlformats.org/officeDocument/2006/relationships/queryTable" Target="../queryTables/queryTable10.xml"/><Relationship Id="rId31" Type="http://schemas.openxmlformats.org/officeDocument/2006/relationships/queryTable" Target="../queryTables/queryTable31.xml"/><Relationship Id="rId52" Type="http://schemas.openxmlformats.org/officeDocument/2006/relationships/queryTable" Target="../queryTables/queryTable52.xml"/><Relationship Id="rId73" Type="http://schemas.openxmlformats.org/officeDocument/2006/relationships/queryTable" Target="../queryTables/queryTable73.xml"/><Relationship Id="rId94" Type="http://schemas.openxmlformats.org/officeDocument/2006/relationships/queryTable" Target="../queryTables/queryTable94.xml"/><Relationship Id="rId148" Type="http://schemas.openxmlformats.org/officeDocument/2006/relationships/queryTable" Target="../queryTables/queryTable148.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55" Type="http://schemas.openxmlformats.org/officeDocument/2006/relationships/queryTable" Target="../queryTables/queryTable355.xml"/><Relationship Id="rId376" Type="http://schemas.openxmlformats.org/officeDocument/2006/relationships/queryTable" Target="../queryTables/queryTable376.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41" Type="http://schemas.openxmlformats.org/officeDocument/2006/relationships/queryTable" Target="../queryTables/queryTable541.xml"/><Relationship Id="rId562" Type="http://schemas.openxmlformats.org/officeDocument/2006/relationships/queryTable" Target="../queryTables/queryTable562.xml"/><Relationship Id="rId583" Type="http://schemas.openxmlformats.org/officeDocument/2006/relationships/queryTable" Target="../queryTables/queryTable583.xml"/><Relationship Id="rId618" Type="http://schemas.openxmlformats.org/officeDocument/2006/relationships/queryTable" Target="../queryTables/queryTable618.xml"/><Relationship Id="rId639" Type="http://schemas.openxmlformats.org/officeDocument/2006/relationships/queryTable" Target="../queryTables/queryTable639.xml"/><Relationship Id="rId4" Type="http://schemas.openxmlformats.org/officeDocument/2006/relationships/queryTable" Target="../queryTables/queryTable4.xml"/><Relationship Id="rId180" Type="http://schemas.openxmlformats.org/officeDocument/2006/relationships/queryTable" Target="../queryTables/queryTable180.xml"/><Relationship Id="rId215" Type="http://schemas.openxmlformats.org/officeDocument/2006/relationships/queryTable" Target="../queryTables/queryTable215.xml"/><Relationship Id="rId236" Type="http://schemas.openxmlformats.org/officeDocument/2006/relationships/queryTable" Target="../queryTables/queryTable236.xml"/><Relationship Id="rId257" Type="http://schemas.openxmlformats.org/officeDocument/2006/relationships/queryTable" Target="../queryTables/queryTable257.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22" Type="http://schemas.openxmlformats.org/officeDocument/2006/relationships/queryTable" Target="../queryTables/queryTable422.xml"/><Relationship Id="rId443" Type="http://schemas.openxmlformats.org/officeDocument/2006/relationships/queryTable" Target="../queryTables/queryTable443.xml"/><Relationship Id="rId464" Type="http://schemas.openxmlformats.org/officeDocument/2006/relationships/queryTable" Target="../queryTables/queryTable464.xml"/><Relationship Id="rId650" Type="http://schemas.openxmlformats.org/officeDocument/2006/relationships/queryTable" Target="../queryTables/queryTable650.xml"/><Relationship Id="rId303" Type="http://schemas.openxmlformats.org/officeDocument/2006/relationships/queryTable" Target="../queryTables/queryTable303.xml"/><Relationship Id="rId485" Type="http://schemas.openxmlformats.org/officeDocument/2006/relationships/queryTable" Target="../queryTables/queryTable485.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52" Type="http://schemas.openxmlformats.org/officeDocument/2006/relationships/queryTable" Target="../queryTables/queryTable552.xml"/><Relationship Id="rId594" Type="http://schemas.openxmlformats.org/officeDocument/2006/relationships/queryTable" Target="../queryTables/queryTable594.xml"/><Relationship Id="rId608" Type="http://schemas.openxmlformats.org/officeDocument/2006/relationships/queryTable" Target="../queryTables/queryTable608.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496" Type="http://schemas.openxmlformats.org/officeDocument/2006/relationships/queryTable" Target="../queryTables/queryTable496.xml"/><Relationship Id="rId661" Type="http://schemas.openxmlformats.org/officeDocument/2006/relationships/queryTable" Target="../queryTables/queryTable661.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521" Type="http://schemas.openxmlformats.org/officeDocument/2006/relationships/queryTable" Target="../queryTables/queryTable521.xml"/><Relationship Id="rId563" Type="http://schemas.openxmlformats.org/officeDocument/2006/relationships/queryTable" Target="../queryTables/queryTable563.xml"/><Relationship Id="rId619" Type="http://schemas.openxmlformats.org/officeDocument/2006/relationships/queryTable" Target="../queryTables/queryTable619.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30" Type="http://schemas.openxmlformats.org/officeDocument/2006/relationships/queryTable" Target="../queryTables/queryTable630.xml"/><Relationship Id="rId672" Type="http://schemas.openxmlformats.org/officeDocument/2006/relationships/queryTable" Target="../queryTables/queryTable672.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532" Type="http://schemas.openxmlformats.org/officeDocument/2006/relationships/queryTable" Target="../queryTables/queryTable532.xml"/><Relationship Id="rId574" Type="http://schemas.openxmlformats.org/officeDocument/2006/relationships/queryTable" Target="../queryTables/queryTable574.xml"/><Relationship Id="rId171" Type="http://schemas.openxmlformats.org/officeDocument/2006/relationships/queryTable" Target="../queryTables/queryTable171.xml"/><Relationship Id="rId227" Type="http://schemas.openxmlformats.org/officeDocument/2006/relationships/queryTable" Target="../queryTables/queryTable227.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641" Type="http://schemas.openxmlformats.org/officeDocument/2006/relationships/queryTable" Target="../queryTables/queryTable641.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543" Type="http://schemas.openxmlformats.org/officeDocument/2006/relationships/queryTable" Target="../queryTables/queryTable543.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585" Type="http://schemas.openxmlformats.org/officeDocument/2006/relationships/queryTable" Target="../queryTables/queryTable585.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52" Type="http://schemas.openxmlformats.org/officeDocument/2006/relationships/queryTable" Target="../queryTables/queryTable652.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512" Type="http://schemas.openxmlformats.org/officeDocument/2006/relationships/queryTable" Target="../queryTables/queryTable512.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54" Type="http://schemas.openxmlformats.org/officeDocument/2006/relationships/queryTable" Target="../queryTables/queryTable554.xml"/><Relationship Id="rId596" Type="http://schemas.openxmlformats.org/officeDocument/2006/relationships/queryTable" Target="../queryTables/queryTable596.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621" Type="http://schemas.openxmlformats.org/officeDocument/2006/relationships/queryTable" Target="../queryTables/queryTable621.xml"/><Relationship Id="rId663" Type="http://schemas.openxmlformats.org/officeDocument/2006/relationships/queryTable" Target="../queryTables/queryTable663.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23" Type="http://schemas.openxmlformats.org/officeDocument/2006/relationships/queryTable" Target="../queryTables/queryTable523.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632" Type="http://schemas.openxmlformats.org/officeDocument/2006/relationships/queryTable" Target="../queryTables/queryTable632.xml"/><Relationship Id="rId271" Type="http://schemas.openxmlformats.org/officeDocument/2006/relationships/queryTable" Target="../queryTables/queryTable271.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534" Type="http://schemas.openxmlformats.org/officeDocument/2006/relationships/queryTable" Target="../queryTables/queryTable534.xml"/><Relationship Id="rId576" Type="http://schemas.openxmlformats.org/officeDocument/2006/relationships/queryTable" Target="../queryTables/queryTable576.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601" Type="http://schemas.openxmlformats.org/officeDocument/2006/relationships/queryTable" Target="../queryTables/queryTable601.xml"/><Relationship Id="rId643" Type="http://schemas.openxmlformats.org/officeDocument/2006/relationships/queryTable" Target="../queryTables/queryTable643.xml"/><Relationship Id="rId240" Type="http://schemas.openxmlformats.org/officeDocument/2006/relationships/queryTable" Target="../queryTables/queryTable240.xml"/><Relationship Id="rId478" Type="http://schemas.openxmlformats.org/officeDocument/2006/relationships/queryTable" Target="../queryTables/queryTable478.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545" Type="http://schemas.openxmlformats.org/officeDocument/2006/relationships/queryTable" Target="../queryTables/queryTable545.xml"/><Relationship Id="rId587" Type="http://schemas.openxmlformats.org/officeDocument/2006/relationships/queryTable" Target="../queryTables/queryTable587.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612" Type="http://schemas.openxmlformats.org/officeDocument/2006/relationships/queryTable" Target="../queryTables/queryTable612.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54" Type="http://schemas.openxmlformats.org/officeDocument/2006/relationships/queryTable" Target="../queryTables/queryTable654.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598" Type="http://schemas.openxmlformats.org/officeDocument/2006/relationships/queryTable" Target="../queryTables/queryTable598.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23" Type="http://schemas.openxmlformats.org/officeDocument/2006/relationships/queryTable" Target="../queryTables/queryTable623.xml"/><Relationship Id="rId665" Type="http://schemas.openxmlformats.org/officeDocument/2006/relationships/queryTable" Target="../queryTables/queryTable665.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 Id="rId567" Type="http://schemas.openxmlformats.org/officeDocument/2006/relationships/queryTable" Target="../queryTables/queryTable567.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427" Type="http://schemas.openxmlformats.org/officeDocument/2006/relationships/queryTable" Target="../queryTables/queryTable427.xml"/><Relationship Id="rId469" Type="http://schemas.openxmlformats.org/officeDocument/2006/relationships/queryTable" Target="../queryTables/queryTable469.xml"/><Relationship Id="rId634" Type="http://schemas.openxmlformats.org/officeDocument/2006/relationships/queryTable" Target="../queryTables/queryTable634.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36" Type="http://schemas.openxmlformats.org/officeDocument/2006/relationships/queryTable" Target="../queryTables/queryTable536.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578" Type="http://schemas.openxmlformats.org/officeDocument/2006/relationships/queryTable" Target="../queryTables/queryTable578.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38" Type="http://schemas.openxmlformats.org/officeDocument/2006/relationships/queryTable" Target="../queryTables/queryTable438.xml"/><Relationship Id="rId603" Type="http://schemas.openxmlformats.org/officeDocument/2006/relationships/queryTable" Target="../queryTables/queryTable603.xml"/><Relationship Id="rId645" Type="http://schemas.openxmlformats.org/officeDocument/2006/relationships/queryTable" Target="../queryTables/queryTable645.xml"/><Relationship Id="rId242" Type="http://schemas.openxmlformats.org/officeDocument/2006/relationships/queryTable" Target="../queryTables/queryTable242.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547" Type="http://schemas.openxmlformats.org/officeDocument/2006/relationships/queryTable" Target="../queryTables/queryTable547.xml"/><Relationship Id="rId589" Type="http://schemas.openxmlformats.org/officeDocument/2006/relationships/queryTable" Target="../queryTables/queryTable589.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49" Type="http://schemas.openxmlformats.org/officeDocument/2006/relationships/queryTable" Target="../queryTables/queryTable449.xml"/><Relationship Id="rId614" Type="http://schemas.openxmlformats.org/officeDocument/2006/relationships/queryTable" Target="../queryTables/queryTable614.xml"/><Relationship Id="rId656" Type="http://schemas.openxmlformats.org/officeDocument/2006/relationships/queryTable" Target="../queryTables/queryTable656.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516" Type="http://schemas.openxmlformats.org/officeDocument/2006/relationships/queryTable" Target="../queryTables/queryTable516.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 Id="rId625" Type="http://schemas.openxmlformats.org/officeDocument/2006/relationships/queryTable" Target="../queryTables/queryTable625.xml"/><Relationship Id="rId222" Type="http://schemas.openxmlformats.org/officeDocument/2006/relationships/queryTable" Target="../queryTables/queryTable22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667" Type="http://schemas.openxmlformats.org/officeDocument/2006/relationships/queryTable" Target="../queryTables/queryTable667.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674.xml"/><Relationship Id="rId1" Type="http://schemas.openxmlformats.org/officeDocument/2006/relationships/queryTable" Target="../queryTables/queryTable673.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topLeftCell="A40" zoomScaleNormal="100" workbookViewId="0">
      <selection activeCell="Z63" sqref="Z63"/>
    </sheetView>
  </sheetViews>
  <sheetFormatPr defaultColWidth="18.7109375" defaultRowHeight="12.75" customHeight="1" x14ac:dyDescent="0.25"/>
  <cols>
    <col min="1" max="1" width="2.7109375" style="208" customWidth="1"/>
    <col min="2" max="2" width="9.28515625" style="208" customWidth="1"/>
    <col min="3" max="3" width="9.28515625" style="234" customWidth="1"/>
    <col min="4" max="4" width="9.28515625" style="208" customWidth="1"/>
    <col min="5" max="5" width="8.85546875" style="208" customWidth="1"/>
    <col min="6" max="6" width="17" style="208" customWidth="1"/>
    <col min="7" max="7" width="8.85546875" style="208" customWidth="1"/>
    <col min="8" max="15" width="9.140625" style="208" customWidth="1"/>
    <col min="16" max="16" width="9.7109375" style="208" bestFit="1" customWidth="1"/>
    <col min="17" max="18" width="9.140625" style="208" customWidth="1"/>
    <col min="19" max="20" width="8.85546875" style="208" customWidth="1"/>
    <col min="21" max="21" width="22.140625" style="208" bestFit="1" customWidth="1"/>
    <col min="22" max="53" width="9.140625" style="208" customWidth="1"/>
    <col min="54" max="54" width="9.42578125" style="208" customWidth="1"/>
    <col min="55" max="134" width="9.140625" style="267" customWidth="1"/>
    <col min="135" max="16384" width="18.7109375" style="267"/>
  </cols>
  <sheetData>
    <row r="1" spans="1:134" ht="18.75" x14ac:dyDescent="0.3">
      <c r="A1" s="204"/>
      <c r="B1" s="205"/>
      <c r="C1" s="205"/>
      <c r="D1" s="205"/>
      <c r="E1" s="205"/>
      <c r="F1" s="205"/>
      <c r="G1" s="205"/>
      <c r="H1" s="205"/>
      <c r="I1" s="205"/>
      <c r="J1" s="205"/>
      <c r="K1" s="205"/>
      <c r="L1" s="205"/>
      <c r="M1" s="205"/>
      <c r="N1" s="205"/>
      <c r="O1" s="205"/>
      <c r="P1" s="205"/>
      <c r="Q1" s="205"/>
      <c r="R1" s="205"/>
      <c r="S1" s="205"/>
      <c r="T1" s="206"/>
      <c r="U1" s="207"/>
      <c r="V1" s="310" t="s">
        <v>48</v>
      </c>
      <c r="W1" s="311"/>
      <c r="X1" s="312"/>
      <c r="Y1" s="309" t="str">
        <f>LOOKUP($B$10,NodeID,SheetName)</f>
        <v>BlueMesaInflow.Unregulated</v>
      </c>
      <c r="Z1" s="309"/>
      <c r="AA1" s="309"/>
      <c r="AB1" s="309"/>
      <c r="AC1" s="309"/>
      <c r="AD1" s="309"/>
      <c r="AE1" s="309"/>
      <c r="AF1" s="309"/>
      <c r="AG1" s="309"/>
      <c r="AH1" s="309"/>
      <c r="AI1" s="309"/>
      <c r="AJ1" s="309"/>
      <c r="AK1" s="309"/>
      <c r="AL1" s="309"/>
      <c r="AM1" s="309"/>
      <c r="AN1" s="309"/>
      <c r="AO1" s="309"/>
      <c r="AP1" s="309"/>
      <c r="AQ1" s="309"/>
      <c r="AR1" s="309"/>
      <c r="AS1" s="309"/>
      <c r="AT1" s="309"/>
      <c r="AU1" s="309"/>
      <c r="AV1" s="309"/>
      <c r="AW1" s="309"/>
      <c r="AX1" s="309"/>
      <c r="AY1" s="309"/>
      <c r="AZ1" s="309"/>
      <c r="BA1" s="309"/>
      <c r="BB1" s="309"/>
    </row>
    <row r="2" spans="1:134" ht="15" x14ac:dyDescent="0.25">
      <c r="A2" s="209"/>
      <c r="B2" s="210"/>
      <c r="C2" s="210"/>
      <c r="D2" s="210"/>
      <c r="E2" s="210">
        <v>3</v>
      </c>
      <c r="F2" s="211"/>
      <c r="G2" s="211"/>
      <c r="H2" s="211"/>
      <c r="I2" s="307" t="str">
        <f>LOOKUP($B$10,NodeID,SheetName)</f>
        <v>BlueMesaInflow.Unregulated</v>
      </c>
      <c r="J2" s="308"/>
      <c r="K2" s="308"/>
      <c r="L2" s="308"/>
      <c r="M2" s="308"/>
      <c r="N2" s="308"/>
      <c r="O2" s="308"/>
      <c r="P2" s="308"/>
      <c r="Q2" s="211"/>
      <c r="R2" s="211"/>
      <c r="S2" s="211"/>
      <c r="T2" s="212"/>
      <c r="U2" s="207"/>
      <c r="V2" s="213" t="s">
        <v>45</v>
      </c>
      <c r="W2" s="214" t="s">
        <v>46</v>
      </c>
      <c r="X2" s="207" t="s">
        <v>47</v>
      </c>
      <c r="Y2" s="215">
        <f>RunInformation!$G$6</f>
        <v>1991</v>
      </c>
      <c r="Z2" s="215">
        <f>RunInformation!$G$7</f>
        <v>1992</v>
      </c>
      <c r="AA2" s="215">
        <f>RunInformation!$G$8</f>
        <v>1993</v>
      </c>
      <c r="AB2" s="215">
        <f>RunInformation!$G$9</f>
        <v>1994</v>
      </c>
      <c r="AC2" s="215">
        <f>RunInformation!$G$10</f>
        <v>1995</v>
      </c>
      <c r="AD2" s="215">
        <f>RunInformation!$G$11</f>
        <v>1996</v>
      </c>
      <c r="AE2" s="215">
        <f>RunInformation!$G$12</f>
        <v>1997</v>
      </c>
      <c r="AF2" s="215">
        <f>RunInformation!$G$13</f>
        <v>1998</v>
      </c>
      <c r="AG2" s="215">
        <f>RunInformation!$G$14</f>
        <v>1999</v>
      </c>
      <c r="AH2" s="215">
        <f>RunInformation!$G$15</f>
        <v>2000</v>
      </c>
      <c r="AI2" s="215">
        <f>RunInformation!$G$16</f>
        <v>2001</v>
      </c>
      <c r="AJ2" s="215">
        <f>RunInformation!$G$17</f>
        <v>2002</v>
      </c>
      <c r="AK2" s="215">
        <f>RunInformation!$G$18</f>
        <v>2003</v>
      </c>
      <c r="AL2" s="215">
        <f>RunInformation!$G$19</f>
        <v>2004</v>
      </c>
      <c r="AM2" s="215">
        <f>RunInformation!$G$20</f>
        <v>2005</v>
      </c>
      <c r="AN2" s="215">
        <f>RunInformation!$G$21</f>
        <v>2006</v>
      </c>
      <c r="AO2" s="215">
        <f>RunInformation!$G$22</f>
        <v>2007</v>
      </c>
      <c r="AP2" s="215">
        <f>RunInformation!$G$23</f>
        <v>2008</v>
      </c>
      <c r="AQ2" s="215">
        <f>RunInformation!$G$24</f>
        <v>2009</v>
      </c>
      <c r="AR2" s="260">
        <f>RunInformation!$G$25</f>
        <v>2010</v>
      </c>
      <c r="AS2" s="260">
        <f>RunInformation!$G$26</f>
        <v>2011</v>
      </c>
      <c r="AT2" s="260">
        <f>RunInformation!$G$27</f>
        <v>2012</v>
      </c>
      <c r="AU2" s="260">
        <f>RunInformation!$G$28</f>
        <v>2013</v>
      </c>
      <c r="AV2" s="260">
        <f>RunInformation!$G$29</f>
        <v>2014</v>
      </c>
      <c r="AW2" s="260">
        <f>RunInformation!$G$30</f>
        <v>2015</v>
      </c>
      <c r="AX2" s="260">
        <f>RunInformation!$G$31</f>
        <v>2016</v>
      </c>
      <c r="AY2" s="260">
        <f>RunInformation!$G$32</f>
        <v>2017</v>
      </c>
      <c r="AZ2" s="260">
        <f>RunInformation!$G$33</f>
        <v>2018</v>
      </c>
      <c r="BA2" s="260">
        <f>RunInformation!$G$34</f>
        <v>2019</v>
      </c>
      <c r="BB2" s="260">
        <f>RunInformation!$G$35</f>
        <v>2020</v>
      </c>
      <c r="BC2" s="268"/>
      <c r="BD2" s="268"/>
      <c r="BE2" s="268"/>
      <c r="BF2" s="268"/>
      <c r="BG2" s="268"/>
      <c r="BH2" s="268"/>
      <c r="BI2" s="268"/>
      <c r="BJ2" s="268"/>
      <c r="BK2" s="268"/>
      <c r="BL2" s="268"/>
      <c r="BM2" s="268"/>
      <c r="BN2" s="268"/>
      <c r="BO2" s="268"/>
      <c r="BP2" s="268"/>
      <c r="BQ2" s="268"/>
      <c r="BR2" s="268"/>
      <c r="BS2" s="268"/>
      <c r="BT2" s="268"/>
      <c r="BU2" s="268"/>
      <c r="BV2" s="268"/>
      <c r="BW2" s="268"/>
      <c r="BX2" s="268"/>
      <c r="BY2" s="268"/>
      <c r="BZ2" s="268"/>
      <c r="CA2" s="268"/>
      <c r="CB2" s="268"/>
      <c r="CC2" s="268"/>
      <c r="CD2" s="268"/>
      <c r="CE2" s="268"/>
      <c r="CF2" s="268"/>
      <c r="CG2" s="268"/>
      <c r="CH2" s="268"/>
      <c r="CI2" s="268"/>
      <c r="CJ2" s="268"/>
      <c r="CK2" s="268"/>
      <c r="CL2" s="268"/>
      <c r="CM2" s="268"/>
      <c r="CN2" s="268"/>
      <c r="CO2" s="268"/>
      <c r="CP2" s="268"/>
      <c r="CQ2" s="268"/>
      <c r="CR2" s="268"/>
      <c r="CS2" s="268"/>
      <c r="CT2" s="268"/>
      <c r="CU2" s="268"/>
      <c r="CV2" s="268"/>
      <c r="CW2" s="268"/>
      <c r="CX2" s="268"/>
      <c r="CY2" s="268"/>
      <c r="CZ2" s="268"/>
      <c r="DA2" s="268"/>
      <c r="DB2" s="268"/>
      <c r="DC2" s="268"/>
      <c r="DD2" s="268"/>
      <c r="DE2" s="268"/>
      <c r="DF2" s="268"/>
      <c r="DG2" s="268"/>
      <c r="DH2" s="268"/>
      <c r="DI2" s="268"/>
      <c r="DJ2" s="268"/>
      <c r="DK2" s="268"/>
      <c r="DL2" s="268"/>
      <c r="DM2" s="268"/>
      <c r="DN2" s="268"/>
      <c r="DO2" s="268"/>
      <c r="DP2" s="268"/>
      <c r="DQ2" s="268"/>
      <c r="DR2" s="268"/>
      <c r="DS2" s="268"/>
      <c r="DT2" s="268"/>
      <c r="DU2" s="268"/>
      <c r="DV2" s="268"/>
      <c r="DW2" s="268"/>
      <c r="DX2" s="268"/>
      <c r="DY2" s="268"/>
      <c r="DZ2" s="268"/>
      <c r="EA2" s="268"/>
      <c r="EB2" s="268"/>
      <c r="EC2" s="268"/>
      <c r="ED2" s="268"/>
    </row>
    <row r="3" spans="1:134" ht="15" x14ac:dyDescent="0.25">
      <c r="A3" s="209"/>
      <c r="B3" s="210">
        <v>2</v>
      </c>
      <c r="C3" s="210">
        <f>LOOKUP($B$3,RunInformation!$AX$6:$AX$17,RunInformation!$BC$6:$BC$17)</f>
        <v>68</v>
      </c>
      <c r="D3" s="210">
        <v>14</v>
      </c>
      <c r="E3" s="210"/>
      <c r="F3" s="211"/>
      <c r="G3" s="211"/>
      <c r="H3" s="211"/>
      <c r="I3" s="308"/>
      <c r="J3" s="308"/>
      <c r="K3" s="308"/>
      <c r="L3" s="308"/>
      <c r="M3" s="308"/>
      <c r="N3" s="308"/>
      <c r="O3" s="308"/>
      <c r="P3" s="308"/>
      <c r="Q3" s="211"/>
      <c r="R3" s="211"/>
      <c r="S3" s="211"/>
      <c r="T3" s="212"/>
      <c r="U3" s="216"/>
      <c r="V3" s="213" t="str">
        <f>BlueMesaInflow.Unregulated!B3</f>
        <v>Trace1</v>
      </c>
      <c r="W3" s="214" t="str">
        <f>BlueMesaInflow.Unregulated!C3</f>
        <v>Trace2</v>
      </c>
      <c r="X3" s="207" t="str">
        <f>BlueMesaInflow.Unregulated!D3</f>
        <v>Trace3</v>
      </c>
      <c r="Y3" s="258" t="str">
        <f>BlueMesaInflow.Unregulated!E3</f>
        <v>Trace4</v>
      </c>
      <c r="Z3" s="259" t="str">
        <f>BlueMesaInflow.Unregulated!F3</f>
        <v>Trace5</v>
      </c>
      <c r="AA3" s="259" t="str">
        <f>BlueMesaInflow.Unregulated!G3</f>
        <v>Trace6</v>
      </c>
      <c r="AB3" s="214" t="str">
        <f>BlueMesaInflow.Unregulated!H3</f>
        <v>Trace7</v>
      </c>
      <c r="AC3" s="214" t="str">
        <f>BlueMesaInflow.Unregulated!I3</f>
        <v>Trace8</v>
      </c>
      <c r="AD3" s="214" t="str">
        <f>BlueMesaInflow.Unregulated!J3</f>
        <v>Trace9</v>
      </c>
      <c r="AE3" s="214" t="str">
        <f>BlueMesaInflow.Unregulated!K3</f>
        <v>Trace10</v>
      </c>
      <c r="AF3" s="214" t="str">
        <f>BlueMesaInflow.Unregulated!L3</f>
        <v>Trace11</v>
      </c>
      <c r="AG3" s="214" t="str">
        <f>BlueMesaInflow.Unregulated!M3</f>
        <v>Trace12</v>
      </c>
      <c r="AH3" s="214" t="str">
        <f>BlueMesaInflow.Unregulated!N3</f>
        <v>Trace13</v>
      </c>
      <c r="AI3" s="214" t="str">
        <f>BlueMesaInflow.Unregulated!O3</f>
        <v>Trace14</v>
      </c>
      <c r="AJ3" s="214" t="str">
        <f>BlueMesaInflow.Unregulated!P3</f>
        <v>Trace15</v>
      </c>
      <c r="AK3" s="214" t="str">
        <f>BlueMesaInflow.Unregulated!Q3</f>
        <v>Trace16</v>
      </c>
      <c r="AL3" s="214" t="str">
        <f>BlueMesaInflow.Unregulated!R3</f>
        <v>Trace17</v>
      </c>
      <c r="AM3" s="214" t="str">
        <f>BlueMesaInflow.Unregulated!S3</f>
        <v>Trace18</v>
      </c>
      <c r="AN3" s="214" t="str">
        <f>BlueMesaInflow.Unregulated!T3</f>
        <v>Trace19</v>
      </c>
      <c r="AO3" s="214" t="str">
        <f>BlueMesaInflow.Unregulated!U3</f>
        <v>Trace20</v>
      </c>
      <c r="AP3" s="214" t="str">
        <f>BlueMesaInflow.Unregulated!V3</f>
        <v>Trace21</v>
      </c>
      <c r="AQ3" s="214" t="str">
        <f>BlueMesaInflow.Unregulated!W3</f>
        <v>Trace22</v>
      </c>
      <c r="AR3" s="259" t="str">
        <f>BlueMesaInflow.Unregulated!X3</f>
        <v>Trace23</v>
      </c>
      <c r="AS3" s="259" t="str">
        <f>BlueMesaInflow.Unregulated!Y3</f>
        <v>Trace24</v>
      </c>
      <c r="AT3" s="259" t="str">
        <f>BlueMesaInflow.Unregulated!Z3</f>
        <v>Trace25</v>
      </c>
      <c r="AU3" s="259" t="str">
        <f>BlueMesaInflow.Unregulated!AA3</f>
        <v>Trace26</v>
      </c>
      <c r="AV3" s="259" t="str">
        <f>BlueMesaInflow.Unregulated!AB3</f>
        <v>Trace27</v>
      </c>
      <c r="AW3" s="259" t="str">
        <f>BlueMesaInflow.Unregulated!AC3</f>
        <v>Trace28</v>
      </c>
      <c r="AX3" s="259" t="str">
        <f>BlueMesaInflow.Unregulated!AD3</f>
        <v>Trace29</v>
      </c>
      <c r="AY3" s="259" t="str">
        <f>BlueMesaInflow.Unregulated!AE3</f>
        <v>Trace30</v>
      </c>
      <c r="AZ3" s="259" t="str">
        <f>BlueMesaInflow.Unregulated!AF3</f>
        <v>Trace31</v>
      </c>
      <c r="BA3" s="259" t="str">
        <f>BlueMesaInflow.Unregulated!AG3</f>
        <v>Trace32</v>
      </c>
      <c r="BB3" s="259" t="str">
        <f>BlueMesaInflow.Unregulated!AH3</f>
        <v>Trace33</v>
      </c>
      <c r="BC3" s="268"/>
      <c r="BD3" s="268"/>
      <c r="BE3" s="268"/>
      <c r="BF3" s="268"/>
      <c r="BG3" s="268"/>
      <c r="BH3" s="268"/>
      <c r="BI3" s="268"/>
      <c r="BJ3" s="268"/>
      <c r="BK3" s="268"/>
      <c r="BL3" s="268"/>
      <c r="BM3" s="268"/>
      <c r="BN3" s="268"/>
      <c r="BO3" s="268"/>
      <c r="BP3" s="268"/>
      <c r="BQ3" s="268"/>
      <c r="BR3" s="268"/>
      <c r="BS3" s="268"/>
      <c r="BT3" s="268"/>
      <c r="BU3" s="268"/>
      <c r="BV3" s="268"/>
      <c r="BW3" s="268"/>
      <c r="BX3" s="268"/>
      <c r="BY3" s="268"/>
      <c r="BZ3" s="268"/>
      <c r="CA3" s="268"/>
      <c r="CB3" s="268"/>
      <c r="CC3" s="268"/>
      <c r="CD3" s="268"/>
      <c r="CE3" s="268"/>
      <c r="CF3" s="268"/>
      <c r="CG3" s="268"/>
      <c r="CH3" s="268"/>
      <c r="CI3" s="268"/>
      <c r="CJ3" s="268"/>
      <c r="CK3" s="268"/>
      <c r="CL3" s="268"/>
      <c r="CM3" s="268"/>
      <c r="CN3" s="268"/>
      <c r="CO3" s="268"/>
      <c r="CP3" s="268"/>
      <c r="CQ3" s="268"/>
      <c r="CR3" s="268"/>
      <c r="CS3" s="268"/>
      <c r="CT3" s="268"/>
      <c r="CU3" s="268"/>
      <c r="CV3" s="268"/>
      <c r="CW3" s="268"/>
      <c r="CX3" s="268"/>
      <c r="CY3" s="268"/>
      <c r="CZ3" s="268"/>
      <c r="DA3" s="268"/>
      <c r="DB3" s="268"/>
      <c r="DC3" s="268"/>
      <c r="DD3" s="268"/>
      <c r="DE3" s="268"/>
      <c r="DF3" s="268"/>
      <c r="DG3" s="268"/>
      <c r="DH3" s="268"/>
      <c r="DI3" s="268"/>
      <c r="DJ3" s="268"/>
      <c r="DK3" s="268"/>
      <c r="DL3" s="268"/>
      <c r="DM3" s="268"/>
      <c r="DN3" s="268"/>
      <c r="DO3" s="268"/>
      <c r="DP3" s="268"/>
      <c r="DQ3" s="268"/>
      <c r="DR3" s="268"/>
      <c r="DS3" s="268"/>
      <c r="DT3" s="268"/>
      <c r="DU3" s="268"/>
      <c r="DV3" s="268"/>
      <c r="DW3" s="268"/>
      <c r="DX3" s="268"/>
      <c r="DY3" s="268"/>
      <c r="DZ3" s="268"/>
      <c r="EA3" s="268"/>
      <c r="EB3" s="268"/>
      <c r="EC3" s="268"/>
      <c r="ED3" s="268"/>
    </row>
    <row r="4" spans="1:134" ht="15" x14ac:dyDescent="0.25">
      <c r="A4" s="209"/>
      <c r="B4" s="210"/>
      <c r="C4" s="210"/>
      <c r="D4" s="210"/>
      <c r="E4" s="210"/>
      <c r="F4" s="211"/>
      <c r="G4" s="211"/>
      <c r="H4" s="211"/>
      <c r="I4" s="211"/>
      <c r="J4" s="211"/>
      <c r="K4" s="211"/>
      <c r="L4" s="211"/>
      <c r="M4" s="211"/>
      <c r="N4" s="211"/>
      <c r="O4" s="211"/>
      <c r="P4" s="211"/>
      <c r="Q4" s="211"/>
      <c r="R4" s="211"/>
      <c r="S4" s="211"/>
      <c r="T4" s="217"/>
      <c r="U4" s="218">
        <f>DATE(LOOKUP($D$3,TimestepID,StartYear),$B$3,1)</f>
        <v>44593</v>
      </c>
      <c r="V4" s="219">
        <f ca="1">IF($U4="","",IF($B$34=TRUE,(LOOKUP($U4,INDIRECT($C$10&amp;"_TIME"),INDIRECT($C$10&amp;"_Min"))),""))</f>
        <v>18</v>
      </c>
      <c r="W4" s="220">
        <f ca="1">IF($U4="","",IF($C$34=TRUE,(LOOKUP($U4,INDIRECT($C$10&amp;"_TIME"),INDIRECT($C$10&amp;"_Max"))),""))</f>
        <v>18</v>
      </c>
      <c r="X4" s="221">
        <f ca="1">IF($U4="","",IF($D$34=TRUE,(LOOKUP($U4,INDIRECT($C$10&amp;"_TIME"),INDIRECT($C$10&amp;"_Most"))),""))</f>
        <v>18</v>
      </c>
      <c r="Y4" s="228">
        <f ca="1">IF($U4="","",IF($B$15=TRUE,(LOOKUP($U4,INDIRECT($C$10&amp;"_TIME"),INDIRECT($C$10&amp;"_"&amp;Y$2))),""))</f>
        <v>19.376999999999999</v>
      </c>
      <c r="Z4" s="228">
        <f ca="1">IF($U4="","",IF($B$16=TRUE,(LOOKUP($U4,INDIRECT($C$10&amp;"_TIME"),INDIRECT($C$10&amp;"_"&amp;Z$2))),""))</f>
        <v>17.952999999999999</v>
      </c>
      <c r="AA4" s="228">
        <f ca="1">IF($U4="","",IF($B$17=TRUE,(LOOKUP($U4,INDIRECT($C$10&amp;"_TIME"),INDIRECT($C$10&amp;"_"&amp;AA$2))),""))</f>
        <v>17.707000000000001</v>
      </c>
      <c r="AB4" s="222">
        <f ca="1">IF($U4="","",IF($B$18=TRUE,(LOOKUP($U4,INDIRECT($C$10&amp;"_TIME"),INDIRECT($C$10&amp;"_"&amp;AB$2))),""))</f>
        <v>17.324999999999999</v>
      </c>
      <c r="AC4" s="222">
        <f ca="1">IF($U4="","",IF($B$19=TRUE,(LOOKUP($U4,INDIRECT($C$10&amp;"_TIME"),INDIRECT($C$10&amp;"_"&amp;AC$2))),""))</f>
        <v>21.908000000000001</v>
      </c>
      <c r="AD4" s="222">
        <f ca="1">IF($U4="","",IF($B$20=TRUE,(LOOKUP($U4,INDIRECT($C$10&amp;"_TIME"),INDIRECT($C$10&amp;"_"&amp;AD$2))),""))</f>
        <v>21.878</v>
      </c>
      <c r="AE4" s="222">
        <f ca="1">IF($U4="","",IF($B$21=TRUE,(LOOKUP($U4,INDIRECT($C$10&amp;"_TIME"),INDIRECT($C$10&amp;"_"&amp;AE$2))),""))</f>
        <v>17.475000000000001</v>
      </c>
      <c r="AF4" s="222">
        <f ca="1">IF($U4="","",IF($B$22=TRUE,(LOOKUP($U4,INDIRECT($C$10&amp;"_TIME"),INDIRECT($C$10&amp;"_"&amp;AF$2))),""))</f>
        <v>17.658000000000001</v>
      </c>
      <c r="AG4" s="222">
        <f ca="1">IF($U4="","",IF($B$23=TRUE,(LOOKUP($U4,INDIRECT($C$10&amp;"_TIME"),INDIRECT($C$10&amp;"_"&amp;AG$2))),""))</f>
        <v>20.501000000000001</v>
      </c>
      <c r="AH4" s="222">
        <f ca="1">IF($U4="","",IF($B$24=TRUE,(LOOKUP($U4,INDIRECT($C$10&amp;"_TIME"),INDIRECT($C$10&amp;"_"&amp;AH$2))),""))</f>
        <v>19.265000000000001</v>
      </c>
      <c r="AI4" s="222">
        <f ca="1">IF($U4="","",IF($B$25=TRUE,(LOOKUP($U4,INDIRECT($C$10&amp;"_TIME"),INDIRECT($C$10&amp;"_"&amp;AI$2))),""))</f>
        <v>18.457000000000001</v>
      </c>
      <c r="AJ4" s="222">
        <f ca="1">IF($U4="","",IF($B$26=TRUE,(LOOKUP($U4,INDIRECT($C$10&amp;"_TIME"),INDIRECT($C$10&amp;"_"&amp;AJ$2))),""))</f>
        <v>17.347000000000001</v>
      </c>
      <c r="AK4" s="222">
        <f ca="1">IF($U4="","",IF($B$27=TRUE,(LOOKUP($U4,INDIRECT($C$10&amp;"_TIME"),INDIRECT($C$10&amp;"_"&amp;AK$2))),""))</f>
        <v>19.263000000000002</v>
      </c>
      <c r="AL4" s="222">
        <f ca="1">IF($U4="","",IF($B$28=TRUE,(LOOKUP($U4,INDIRECT($C$10&amp;"_TIME"),INDIRECT($C$10&amp;"_"&amp;AL$2))),""))</f>
        <v>17.635000000000002</v>
      </c>
      <c r="AM4" s="222">
        <f ca="1">IF($U4="","",IF($B$29=TRUE,(LOOKUP($U4,INDIRECT($C$10&amp;"_TIME"),INDIRECT($C$10&amp;"_"&amp;AM$2))),""))</f>
        <v>18.047000000000001</v>
      </c>
      <c r="AN4" s="222">
        <f ca="1">IF($U4="","",IF($C$15=TRUE,(LOOKUP($U4,INDIRECT($C$10&amp;"_TIME"),INDIRECT($C$10&amp;"_"&amp;AN$2))),""))</f>
        <v>17.274000000000001</v>
      </c>
      <c r="AO4" s="222">
        <f ca="1">IF($U4="","",IF($C$16=TRUE,(LOOKUP($U4,INDIRECT($C$10&amp;"_TIME"),INDIRECT($C$10&amp;"_"&amp;AO$2))),""))</f>
        <v>19.53</v>
      </c>
      <c r="AP4" s="222">
        <f ca="1">IF($U4="","",IF($C$17=TRUE,(LOOKUP($U4,INDIRECT($C$10&amp;"_TIME"),INDIRECT($C$10&amp;"_"&amp;AP$2))),""))</f>
        <v>17.302</v>
      </c>
      <c r="AQ4" s="222">
        <f ca="1">IF($U4="","",IF($C$18=TRUE,(LOOKUP($U4,INDIRECT($C$10&amp;"_TIME"),INDIRECT($C$10&amp;"_"&amp;AQ$2))),""))</f>
        <v>18.332000000000001</v>
      </c>
      <c r="AR4" s="228">
        <f ca="1">IF($U4="","",IF($C$19=TRUE,(LOOKUP($U4,INDIRECT($C$10&amp;"_TIME"),INDIRECT($C$10&amp;"_"&amp;AR$2))),""))</f>
        <v>17.262</v>
      </c>
      <c r="AS4" s="228">
        <f ca="1">IF($U4="","",IF($C$20=TRUE,(LOOKUP($U4,INDIRECT($C$10&amp;"_TIME"),INDIRECT($C$10&amp;"_"&amp;AS$2))),""))</f>
        <v>17.806999999999999</v>
      </c>
      <c r="AT4" s="228">
        <f ca="1">IF($U4="","",IF($C$21=TRUE,(LOOKUP($U4,INDIRECT($C$10&amp;"_TIME"),INDIRECT($C$10&amp;"_"&amp;AT$2))),""))</f>
        <v>17.427</v>
      </c>
      <c r="AU4" s="228">
        <f ca="1">IF($U4="","",IF($C$22=TRUE,(LOOKUP($U4,INDIRECT($C$10&amp;"_TIME"),INDIRECT($C$10&amp;"_"&amp;AU$2))),""))</f>
        <v>17.282</v>
      </c>
      <c r="AV4" s="228">
        <f ca="1">IF($U4="","",IF($C$23=TRUE,(LOOKUP($U4,INDIRECT($C$10&amp;"_TIME"),INDIRECT($C$10&amp;"_"&amp;AV$2))),""))</f>
        <v>20.242999999999999</v>
      </c>
      <c r="AW4" s="228">
        <f ca="1">IF($U4="","",IF($C$24=TRUE,(LOOKUP($U4,INDIRECT($C$10&amp;"_TIME"),INDIRECT($C$10&amp;"_"&amp;AW$2))),""))</f>
        <v>22.713000000000001</v>
      </c>
      <c r="AX4" s="228">
        <f ca="1">IF($U4="","",IF($C$25=TRUE,(LOOKUP($U4,INDIRECT($C$10&amp;"_TIME"),INDIRECT($C$10&amp;"_"&amp;AX$2))),""))</f>
        <v>19.824999999999999</v>
      </c>
      <c r="AY4" s="228">
        <f ca="1">IF($U4="","",IF($C$26=TRUE,(LOOKUP($U4,INDIRECT($C$10&amp;"_TIME"),INDIRECT($C$10&amp;"_"&amp;AY$2))),""))</f>
        <v>23.905999999999999</v>
      </c>
      <c r="AZ4" s="228">
        <f ca="1">IF($U4="","",IF($C$27=TRUE,(LOOKUP($U4,INDIRECT($C$10&amp;"_TIME"),INDIRECT($C$10&amp;"_"&amp;AZ$2))),""))</f>
        <v>21.46</v>
      </c>
      <c r="BA4" s="228">
        <f ca="1">IF($U4="","",IF($C$28=TRUE,(LOOKUP($U4,INDIRECT($C$10&amp;"_TIME"),INDIRECT($C$10&amp;"_"&amp;BA$2))),""))</f>
        <v>17.346</v>
      </c>
      <c r="BB4" s="228">
        <f ca="1">IF($U4="","",IF($C$29=TRUE,(LOOKUP($U4,INDIRECT($C$10&amp;"_TIME"),INDIRECT($C$10&amp;"_"&amp;BB$2))),""))</f>
        <v>17.850000000000001</v>
      </c>
      <c r="BC4" s="265"/>
      <c r="BD4" s="265"/>
      <c r="BE4" s="265"/>
      <c r="BF4" s="265"/>
      <c r="BG4" s="265"/>
      <c r="BH4" s="265"/>
      <c r="BI4" s="265"/>
      <c r="BJ4" s="265"/>
      <c r="BK4" s="265"/>
      <c r="BL4" s="265"/>
      <c r="BM4" s="265"/>
      <c r="BN4" s="265"/>
      <c r="BO4" s="265"/>
      <c r="BP4" s="265"/>
      <c r="BQ4" s="265"/>
      <c r="BR4" s="265"/>
      <c r="BS4" s="265"/>
      <c r="BT4" s="265"/>
      <c r="BU4" s="265"/>
      <c r="BV4" s="265"/>
      <c r="BW4" s="265"/>
      <c r="BX4" s="265"/>
      <c r="BY4" s="265"/>
      <c r="BZ4" s="265"/>
      <c r="CA4" s="265"/>
      <c r="CB4" s="265"/>
      <c r="CC4" s="265"/>
      <c r="CD4" s="265"/>
      <c r="CE4" s="265"/>
      <c r="CF4" s="265"/>
      <c r="CG4" s="265"/>
      <c r="CH4" s="265"/>
      <c r="CI4" s="265"/>
      <c r="CJ4" s="265"/>
      <c r="CK4" s="265"/>
      <c r="CL4" s="265"/>
      <c r="CM4" s="265"/>
      <c r="CN4" s="265"/>
      <c r="CO4" s="265"/>
      <c r="CP4" s="265"/>
      <c r="CQ4" s="265"/>
      <c r="CR4" s="265"/>
      <c r="CS4" s="265"/>
      <c r="CT4" s="265"/>
      <c r="CU4" s="265"/>
      <c r="CV4" s="265"/>
      <c r="CW4" s="265"/>
      <c r="CX4" s="265"/>
      <c r="CY4" s="265"/>
      <c r="CZ4" s="265"/>
      <c r="DA4" s="265"/>
      <c r="DB4" s="265"/>
      <c r="DC4" s="265"/>
      <c r="DD4" s="265"/>
      <c r="DE4" s="265"/>
      <c r="DF4" s="265"/>
      <c r="DG4" s="265"/>
      <c r="DH4" s="265"/>
      <c r="DI4" s="265"/>
      <c r="DJ4" s="265"/>
      <c r="DK4" s="265"/>
      <c r="DL4" s="265"/>
      <c r="DM4" s="265"/>
      <c r="DN4" s="265"/>
      <c r="DO4" s="265"/>
      <c r="DP4" s="265"/>
      <c r="DQ4" s="265"/>
      <c r="DR4" s="265"/>
      <c r="DS4" s="265"/>
      <c r="DT4" s="265"/>
      <c r="DU4" s="265"/>
      <c r="DV4" s="265"/>
      <c r="DW4" s="265"/>
      <c r="DX4" s="265"/>
      <c r="DY4" s="265"/>
      <c r="DZ4" s="265"/>
      <c r="EA4" s="265"/>
      <c r="EB4" s="265"/>
      <c r="EC4" s="265"/>
      <c r="ED4" s="265"/>
    </row>
    <row r="5" spans="1:134" ht="13.5" customHeight="1" x14ac:dyDescent="0.25">
      <c r="A5" s="209"/>
      <c r="B5" s="210"/>
      <c r="C5" s="210"/>
      <c r="D5" s="223"/>
      <c r="E5" s="210"/>
      <c r="F5" s="211"/>
      <c r="G5" s="211"/>
      <c r="H5" s="211"/>
      <c r="I5" s="211"/>
      <c r="J5" s="211"/>
      <c r="K5" s="211"/>
      <c r="L5" s="211"/>
      <c r="M5" s="211"/>
      <c r="N5" s="211"/>
      <c r="O5" s="211"/>
      <c r="P5" s="211"/>
      <c r="Q5" s="211"/>
      <c r="R5" s="211"/>
      <c r="S5" s="211"/>
      <c r="T5" s="212"/>
      <c r="U5" s="224">
        <f t="shared" ref="U5:U36" si="0">IF((ROW()-3)&lt;=LOOKUP($B$6,TimestepID,Duration),EDATE(U4,1),"")</f>
        <v>44621</v>
      </c>
      <c r="V5" s="225">
        <v>28</v>
      </c>
      <c r="W5" s="226">
        <v>28</v>
      </c>
      <c r="X5" s="227">
        <v>28</v>
      </c>
      <c r="Y5" s="228">
        <v>24.369</v>
      </c>
      <c r="Z5" s="228">
        <v>30.687999999999999</v>
      </c>
      <c r="AA5" s="228">
        <v>28.478999999999999</v>
      </c>
      <c r="AB5" s="228">
        <v>30.902000000000001</v>
      </c>
      <c r="AC5" s="228">
        <v>42.122</v>
      </c>
      <c r="AD5" s="228">
        <v>27.472999999999999</v>
      </c>
      <c r="AE5" s="228">
        <v>31.282</v>
      </c>
      <c r="AF5" s="228">
        <v>28.079000000000001</v>
      </c>
      <c r="AG5" s="228">
        <v>31.030999999999999</v>
      </c>
      <c r="AH5" s="228">
        <v>24.186</v>
      </c>
      <c r="AI5" s="228">
        <v>27.920999999999999</v>
      </c>
      <c r="AJ5" s="228">
        <v>20.280999999999999</v>
      </c>
      <c r="AK5" s="228">
        <v>30.724</v>
      </c>
      <c r="AL5" s="228">
        <v>40.798000000000002</v>
      </c>
      <c r="AM5" s="228">
        <v>22.312000000000001</v>
      </c>
      <c r="AN5" s="228">
        <v>22.673999999999999</v>
      </c>
      <c r="AO5" s="228">
        <v>40.393000000000001</v>
      </c>
      <c r="AP5" s="228">
        <v>17.649999999999999</v>
      </c>
      <c r="AQ5" s="228">
        <v>30.617000000000001</v>
      </c>
      <c r="AR5" s="228">
        <v>19.814</v>
      </c>
      <c r="AS5" s="228">
        <v>26.663</v>
      </c>
      <c r="AT5" s="228">
        <v>32.018999999999998</v>
      </c>
      <c r="AU5" s="228">
        <v>22.85</v>
      </c>
      <c r="AV5" s="228">
        <v>24.963999999999999</v>
      </c>
      <c r="AW5" s="228">
        <v>37.628</v>
      </c>
      <c r="AX5" s="228">
        <v>28.707999999999998</v>
      </c>
      <c r="AY5" s="228">
        <v>43.183999999999997</v>
      </c>
      <c r="AZ5" s="228">
        <v>24.565999999999999</v>
      </c>
      <c r="BA5" s="228">
        <v>21.273</v>
      </c>
      <c r="BB5" s="228">
        <v>25.379000000000001</v>
      </c>
      <c r="BC5" s="265"/>
      <c r="BD5" s="265"/>
      <c r="BE5" s="265"/>
      <c r="BF5" s="265"/>
      <c r="BG5" s="265"/>
      <c r="BH5" s="265"/>
      <c r="BI5" s="265"/>
      <c r="BJ5" s="265"/>
      <c r="BK5" s="265"/>
      <c r="BL5" s="265"/>
      <c r="BM5" s="265"/>
      <c r="BN5" s="265"/>
      <c r="BO5" s="265"/>
      <c r="BP5" s="265"/>
      <c r="BQ5" s="265"/>
      <c r="BR5" s="265"/>
      <c r="BS5" s="265"/>
      <c r="BT5" s="265"/>
      <c r="BU5" s="265"/>
      <c r="BV5" s="265"/>
      <c r="BW5" s="265"/>
      <c r="BX5" s="265"/>
      <c r="BY5" s="265"/>
      <c r="BZ5" s="265"/>
      <c r="CA5" s="265"/>
      <c r="CB5" s="265"/>
      <c r="CC5" s="265"/>
      <c r="CD5" s="265"/>
      <c r="CE5" s="265"/>
      <c r="CF5" s="265"/>
      <c r="CG5" s="265"/>
      <c r="CH5" s="265"/>
      <c r="CI5" s="265"/>
      <c r="CJ5" s="265"/>
      <c r="CK5" s="265"/>
      <c r="CL5" s="265"/>
      <c r="CM5" s="265"/>
      <c r="CN5" s="265"/>
      <c r="CO5" s="265"/>
      <c r="CP5" s="265"/>
      <c r="CQ5" s="265"/>
      <c r="CR5" s="265"/>
      <c r="CS5" s="265"/>
      <c r="CT5" s="265"/>
      <c r="CU5" s="265"/>
      <c r="CV5" s="265"/>
      <c r="CW5" s="265"/>
      <c r="CX5" s="265"/>
      <c r="CY5" s="265"/>
      <c r="CZ5" s="265"/>
      <c r="DA5" s="265"/>
      <c r="DB5" s="265"/>
      <c r="DC5" s="265"/>
      <c r="DD5" s="265"/>
      <c r="DE5" s="265"/>
      <c r="DF5" s="265"/>
      <c r="DG5" s="265"/>
      <c r="DH5" s="265"/>
      <c r="DI5" s="265"/>
      <c r="DJ5" s="265"/>
      <c r="DK5" s="265"/>
      <c r="DL5" s="265"/>
      <c r="DM5" s="265"/>
      <c r="DN5" s="265"/>
      <c r="DO5" s="265"/>
      <c r="DP5" s="265"/>
      <c r="DQ5" s="265"/>
      <c r="DR5" s="265"/>
      <c r="DS5" s="265"/>
      <c r="DT5" s="265"/>
      <c r="DU5" s="265"/>
      <c r="DV5" s="265"/>
      <c r="DW5" s="265"/>
      <c r="DX5" s="265"/>
      <c r="DY5" s="265"/>
      <c r="DZ5" s="265"/>
      <c r="EA5" s="265"/>
      <c r="EB5" s="265"/>
      <c r="EC5" s="265"/>
      <c r="ED5" s="265"/>
    </row>
    <row r="6" spans="1:134" ht="15" x14ac:dyDescent="0.25">
      <c r="A6" s="209"/>
      <c r="B6" s="210">
        <v>10</v>
      </c>
      <c r="C6" s="210">
        <f>MATCH(INDEX(RunInformation!$AZ$6:$AZ$17,MATCH(B3,RunInformation!$AX$6:$AX$17,0)),RunInformation!$L$3:$L$24,0)</f>
        <v>10</v>
      </c>
      <c r="D6" s="223"/>
      <c r="E6" s="210"/>
      <c r="F6" s="211"/>
      <c r="G6" s="211"/>
      <c r="H6" s="211"/>
      <c r="I6" s="211"/>
      <c r="J6" s="211"/>
      <c r="K6" s="211"/>
      <c r="L6" s="211"/>
      <c r="M6" s="211"/>
      <c r="N6" s="211"/>
      <c r="O6" s="211"/>
      <c r="P6" s="211"/>
      <c r="Q6" s="211"/>
      <c r="R6" s="211"/>
      <c r="S6" s="211"/>
      <c r="T6" s="212"/>
      <c r="U6" s="224">
        <f t="shared" si="0"/>
        <v>44652</v>
      </c>
      <c r="V6" s="225">
        <v>55.09</v>
      </c>
      <c r="W6" s="226">
        <v>108.92</v>
      </c>
      <c r="X6" s="227">
        <v>55</v>
      </c>
      <c r="Y6" s="228">
        <v>48.155000000000001</v>
      </c>
      <c r="Z6" s="228">
        <v>82.894999999999996</v>
      </c>
      <c r="AA6" s="228">
        <v>59.223999999999997</v>
      </c>
      <c r="AB6" s="228">
        <v>69.44</v>
      </c>
      <c r="AC6" s="228">
        <v>51.036000000000001</v>
      </c>
      <c r="AD6" s="228">
        <v>62.118000000000002</v>
      </c>
      <c r="AE6" s="228">
        <v>48.436999999999998</v>
      </c>
      <c r="AF6" s="228">
        <v>43.674999999999997</v>
      </c>
      <c r="AG6" s="228">
        <v>44.496000000000002</v>
      </c>
      <c r="AH6" s="228">
        <v>81.52</v>
      </c>
      <c r="AI6" s="228">
        <v>69.713999999999999</v>
      </c>
      <c r="AJ6" s="228">
        <v>64.872</v>
      </c>
      <c r="AK6" s="228">
        <v>59.877000000000002</v>
      </c>
      <c r="AL6" s="228">
        <v>96.328999999999994</v>
      </c>
      <c r="AM6" s="228">
        <v>51.396999999999998</v>
      </c>
      <c r="AN6" s="228">
        <v>65.016000000000005</v>
      </c>
      <c r="AO6" s="228">
        <v>63.244999999999997</v>
      </c>
      <c r="AP6" s="228">
        <v>33.695</v>
      </c>
      <c r="AQ6" s="228">
        <v>47.957999999999998</v>
      </c>
      <c r="AR6" s="228">
        <v>52.795000000000002</v>
      </c>
      <c r="AS6" s="228">
        <v>52.529000000000003</v>
      </c>
      <c r="AT6" s="228">
        <v>97.418999999999997</v>
      </c>
      <c r="AU6" s="228">
        <v>44.551000000000002</v>
      </c>
      <c r="AV6" s="228">
        <v>45.866</v>
      </c>
      <c r="AW6" s="228">
        <v>57.204999999999998</v>
      </c>
      <c r="AX6" s="228">
        <v>49.055</v>
      </c>
      <c r="AY6" s="228">
        <v>78.054000000000002</v>
      </c>
      <c r="AZ6" s="228">
        <v>52.253</v>
      </c>
      <c r="BA6" s="228">
        <v>74.138999999999996</v>
      </c>
      <c r="BB6" s="228">
        <v>42.61</v>
      </c>
      <c r="BC6" s="265"/>
      <c r="BD6" s="265"/>
      <c r="BE6" s="265"/>
      <c r="BF6" s="265"/>
      <c r="BG6" s="265"/>
      <c r="BH6" s="265"/>
      <c r="BI6" s="265"/>
      <c r="BJ6" s="265"/>
      <c r="BK6" s="265"/>
      <c r="BL6" s="265"/>
      <c r="BM6" s="265"/>
      <c r="BN6" s="265"/>
      <c r="BO6" s="265"/>
      <c r="BP6" s="265"/>
      <c r="BQ6" s="265"/>
      <c r="BR6" s="265"/>
      <c r="BS6" s="265"/>
      <c r="BT6" s="265"/>
      <c r="BU6" s="265"/>
      <c r="BV6" s="265"/>
      <c r="BW6" s="265"/>
      <c r="BX6" s="265"/>
      <c r="BY6" s="265"/>
      <c r="BZ6" s="265"/>
      <c r="CA6" s="265"/>
      <c r="CB6" s="265"/>
      <c r="CC6" s="265"/>
      <c r="CD6" s="265"/>
      <c r="CE6" s="265"/>
      <c r="CF6" s="265"/>
      <c r="CG6" s="265"/>
      <c r="CH6" s="265"/>
      <c r="CI6" s="265"/>
      <c r="CJ6" s="265"/>
      <c r="CK6" s="265"/>
      <c r="CL6" s="265"/>
      <c r="CM6" s="265"/>
      <c r="CN6" s="265"/>
      <c r="CO6" s="265"/>
      <c r="CP6" s="265"/>
      <c r="CQ6" s="265"/>
      <c r="CR6" s="265"/>
      <c r="CS6" s="265"/>
      <c r="CT6" s="265"/>
      <c r="CU6" s="265"/>
      <c r="CV6" s="265"/>
      <c r="CW6" s="265"/>
      <c r="CX6" s="265"/>
      <c r="CY6" s="265"/>
      <c r="CZ6" s="265"/>
      <c r="DA6" s="265"/>
      <c r="DB6" s="265"/>
      <c r="DC6" s="265"/>
      <c r="DD6" s="265"/>
      <c r="DE6" s="265"/>
      <c r="DF6" s="265"/>
      <c r="DG6" s="265"/>
      <c r="DH6" s="265"/>
      <c r="DI6" s="265"/>
      <c r="DJ6" s="265"/>
      <c r="DK6" s="265"/>
      <c r="DL6" s="265"/>
      <c r="DM6" s="265"/>
      <c r="DN6" s="265"/>
      <c r="DO6" s="265"/>
      <c r="DP6" s="265"/>
      <c r="DQ6" s="265"/>
      <c r="DR6" s="265"/>
      <c r="DS6" s="265"/>
      <c r="DT6" s="265"/>
      <c r="DU6" s="265"/>
      <c r="DV6" s="265"/>
      <c r="DW6" s="265"/>
      <c r="DX6" s="265"/>
      <c r="DY6" s="265"/>
      <c r="DZ6" s="265"/>
      <c r="EA6" s="265"/>
      <c r="EB6" s="265"/>
      <c r="EC6" s="265"/>
      <c r="ED6" s="265"/>
    </row>
    <row r="7" spans="1:134" ht="15" x14ac:dyDescent="0.25">
      <c r="A7" s="209"/>
      <c r="B7" s="210"/>
      <c r="C7" s="210"/>
      <c r="D7" s="223"/>
      <c r="E7" s="210"/>
      <c r="F7" s="211"/>
      <c r="G7" s="211"/>
      <c r="H7" s="211"/>
      <c r="I7" s="211"/>
      <c r="J7" s="211"/>
      <c r="K7" s="211"/>
      <c r="L7" s="211"/>
      <c r="M7" s="211"/>
      <c r="N7" s="211"/>
      <c r="O7" s="211"/>
      <c r="P7" s="211"/>
      <c r="Q7" s="211"/>
      <c r="R7" s="211"/>
      <c r="S7" s="211"/>
      <c r="T7" s="212"/>
      <c r="U7" s="224">
        <f t="shared" si="0"/>
        <v>44682</v>
      </c>
      <c r="V7" s="225">
        <v>143</v>
      </c>
      <c r="W7" s="226">
        <v>282.70999999999998</v>
      </c>
      <c r="X7" s="227">
        <v>195</v>
      </c>
      <c r="Y7" s="228">
        <v>136.119</v>
      </c>
      <c r="Z7" s="228">
        <v>253.82400000000001</v>
      </c>
      <c r="AA7" s="228">
        <v>260.03199999999998</v>
      </c>
      <c r="AB7" s="228">
        <v>225.99299999999999</v>
      </c>
      <c r="AC7" s="228">
        <v>217.142</v>
      </c>
      <c r="AD7" s="228">
        <v>256.63799999999998</v>
      </c>
      <c r="AE7" s="228">
        <v>181.79300000000001</v>
      </c>
      <c r="AF7" s="228">
        <v>157.774</v>
      </c>
      <c r="AG7" s="228">
        <v>181.55099999999999</v>
      </c>
      <c r="AH7" s="228">
        <v>281.10500000000002</v>
      </c>
      <c r="AI7" s="228">
        <v>293.61900000000003</v>
      </c>
      <c r="AJ7" s="228">
        <v>131.91300000000001</v>
      </c>
      <c r="AK7" s="228">
        <v>206.32300000000001</v>
      </c>
      <c r="AL7" s="228">
        <v>222.25</v>
      </c>
      <c r="AM7" s="228">
        <v>212.32400000000001</v>
      </c>
      <c r="AN7" s="228">
        <v>183.678</v>
      </c>
      <c r="AO7" s="228">
        <v>209.22399999999999</v>
      </c>
      <c r="AP7" s="228">
        <v>134.21700000000001</v>
      </c>
      <c r="AQ7" s="228">
        <v>269.90499999999997</v>
      </c>
      <c r="AR7" s="228">
        <v>125.559</v>
      </c>
      <c r="AS7" s="228">
        <v>124.786</v>
      </c>
      <c r="AT7" s="228">
        <v>179.87</v>
      </c>
      <c r="AU7" s="228">
        <v>176.26499999999999</v>
      </c>
      <c r="AV7" s="228">
        <v>170.56200000000001</v>
      </c>
      <c r="AW7" s="228">
        <v>131.36799999999999</v>
      </c>
      <c r="AX7" s="228">
        <v>150.72900000000001</v>
      </c>
      <c r="AY7" s="228">
        <v>177.80600000000001</v>
      </c>
      <c r="AZ7" s="228">
        <v>231.15100000000001</v>
      </c>
      <c r="BA7" s="228">
        <v>220.93299999999999</v>
      </c>
      <c r="BB7" s="228">
        <v>209.983</v>
      </c>
      <c r="BC7" s="265"/>
      <c r="BD7" s="265"/>
      <c r="BE7" s="265"/>
      <c r="BF7" s="265"/>
      <c r="BG7" s="265"/>
      <c r="BH7" s="265"/>
      <c r="BI7" s="265"/>
      <c r="BJ7" s="265"/>
      <c r="BK7" s="265"/>
      <c r="BL7" s="265"/>
      <c r="BM7" s="265"/>
      <c r="BN7" s="265"/>
      <c r="BO7" s="265"/>
      <c r="BP7" s="265"/>
      <c r="BQ7" s="265"/>
      <c r="BR7" s="265"/>
      <c r="BS7" s="265"/>
      <c r="BT7" s="265"/>
      <c r="BU7" s="265"/>
      <c r="BV7" s="265"/>
      <c r="BW7" s="265"/>
      <c r="BX7" s="265"/>
      <c r="BY7" s="265"/>
      <c r="BZ7" s="265"/>
      <c r="CA7" s="265"/>
      <c r="CB7" s="265"/>
      <c r="CC7" s="265"/>
      <c r="CD7" s="265"/>
      <c r="CE7" s="265"/>
      <c r="CF7" s="265"/>
      <c r="CG7" s="265"/>
      <c r="CH7" s="265"/>
      <c r="CI7" s="265"/>
      <c r="CJ7" s="265"/>
      <c r="CK7" s="265"/>
      <c r="CL7" s="265"/>
      <c r="CM7" s="265"/>
      <c r="CN7" s="265"/>
      <c r="CO7" s="265"/>
      <c r="CP7" s="265"/>
      <c r="CQ7" s="265"/>
      <c r="CR7" s="265"/>
      <c r="CS7" s="265"/>
      <c r="CT7" s="265"/>
      <c r="CU7" s="265"/>
      <c r="CV7" s="265"/>
      <c r="CW7" s="265"/>
      <c r="CX7" s="265"/>
      <c r="CY7" s="265"/>
      <c r="CZ7" s="265"/>
      <c r="DA7" s="265"/>
      <c r="DB7" s="265"/>
      <c r="DC7" s="265"/>
      <c r="DD7" s="265"/>
      <c r="DE7" s="265"/>
      <c r="DF7" s="265"/>
      <c r="DG7" s="265"/>
      <c r="DH7" s="265"/>
      <c r="DI7" s="265"/>
      <c r="DJ7" s="265"/>
      <c r="DK7" s="265"/>
      <c r="DL7" s="265"/>
      <c r="DM7" s="265"/>
      <c r="DN7" s="265"/>
      <c r="DO7" s="265"/>
      <c r="DP7" s="265"/>
      <c r="DQ7" s="265"/>
      <c r="DR7" s="265"/>
      <c r="DS7" s="265"/>
      <c r="DT7" s="265"/>
      <c r="DU7" s="265"/>
      <c r="DV7" s="265"/>
      <c r="DW7" s="265"/>
      <c r="DX7" s="265"/>
      <c r="DY7" s="265"/>
      <c r="DZ7" s="265"/>
      <c r="EA7" s="265"/>
      <c r="EB7" s="265"/>
      <c r="EC7" s="265"/>
      <c r="ED7" s="265"/>
    </row>
    <row r="8" spans="1:134" ht="15" x14ac:dyDescent="0.25">
      <c r="A8" s="209"/>
      <c r="B8" s="210"/>
      <c r="C8" s="210"/>
      <c r="D8" s="223"/>
      <c r="E8" s="210"/>
      <c r="F8" s="211"/>
      <c r="G8" s="211"/>
      <c r="H8" s="211"/>
      <c r="I8" s="211"/>
      <c r="J8" s="211"/>
      <c r="K8" s="211"/>
      <c r="L8" s="211"/>
      <c r="M8" s="211"/>
      <c r="N8" s="211"/>
      <c r="O8" s="211"/>
      <c r="P8" s="211"/>
      <c r="Q8" s="211"/>
      <c r="R8" s="211"/>
      <c r="S8" s="211"/>
      <c r="T8" s="212"/>
      <c r="U8" s="224">
        <f t="shared" si="0"/>
        <v>44713</v>
      </c>
      <c r="V8" s="225">
        <v>176.08</v>
      </c>
      <c r="W8" s="226">
        <v>348.12</v>
      </c>
      <c r="X8" s="227">
        <v>250</v>
      </c>
      <c r="Y8" s="228">
        <v>320.00599999999997</v>
      </c>
      <c r="Z8" s="228">
        <v>192.15899999999999</v>
      </c>
      <c r="AA8" s="228">
        <v>404.74900000000002</v>
      </c>
      <c r="AB8" s="228">
        <v>258.95499999999998</v>
      </c>
      <c r="AC8" s="228">
        <v>571.26900000000001</v>
      </c>
      <c r="AD8" s="228">
        <v>244.179</v>
      </c>
      <c r="AE8" s="228">
        <v>277.93299999999999</v>
      </c>
      <c r="AF8" s="228">
        <v>211.24600000000001</v>
      </c>
      <c r="AG8" s="228">
        <v>323.78199999999998</v>
      </c>
      <c r="AH8" s="228">
        <v>237.47399999999999</v>
      </c>
      <c r="AI8" s="228">
        <v>235.11099999999999</v>
      </c>
      <c r="AJ8" s="228">
        <v>122.449</v>
      </c>
      <c r="AK8" s="228">
        <v>285.43099999999998</v>
      </c>
      <c r="AL8" s="228">
        <v>140.91399999999999</v>
      </c>
      <c r="AM8" s="228">
        <v>212.64099999999999</v>
      </c>
      <c r="AN8" s="228">
        <v>155.69399999999999</v>
      </c>
      <c r="AO8" s="228">
        <v>179.494</v>
      </c>
      <c r="AP8" s="228">
        <v>332.92099999999999</v>
      </c>
      <c r="AQ8" s="228">
        <v>224.69900000000001</v>
      </c>
      <c r="AR8" s="228">
        <v>301.73700000000002</v>
      </c>
      <c r="AS8" s="228">
        <v>374.375</v>
      </c>
      <c r="AT8" s="228">
        <v>85.296999999999997</v>
      </c>
      <c r="AU8" s="228">
        <v>255.821</v>
      </c>
      <c r="AV8" s="228">
        <v>302.35399999999998</v>
      </c>
      <c r="AW8" s="228">
        <v>358.34500000000003</v>
      </c>
      <c r="AX8" s="228">
        <v>265.08199999999999</v>
      </c>
      <c r="AY8" s="228">
        <v>233.76</v>
      </c>
      <c r="AZ8" s="228">
        <v>154.381</v>
      </c>
      <c r="BA8" s="228">
        <v>453.18099999999998</v>
      </c>
      <c r="BB8" s="228">
        <v>215.386</v>
      </c>
      <c r="BC8" s="265"/>
      <c r="BD8" s="265"/>
      <c r="BE8" s="265"/>
      <c r="BF8" s="265"/>
      <c r="BG8" s="265"/>
      <c r="BH8" s="265"/>
      <c r="BI8" s="265"/>
      <c r="BJ8" s="265"/>
      <c r="BK8" s="265"/>
      <c r="BL8" s="265"/>
      <c r="BM8" s="265"/>
      <c r="BN8" s="265"/>
      <c r="BO8" s="265"/>
      <c r="BP8" s="265"/>
      <c r="BQ8" s="265"/>
      <c r="BR8" s="265"/>
      <c r="BS8" s="265"/>
      <c r="BT8" s="265"/>
      <c r="BU8" s="265"/>
      <c r="BV8" s="265"/>
      <c r="BW8" s="265"/>
      <c r="BX8" s="265"/>
      <c r="BY8" s="265"/>
      <c r="BZ8" s="265"/>
      <c r="CA8" s="265"/>
      <c r="CB8" s="265"/>
      <c r="CC8" s="265"/>
      <c r="CD8" s="265"/>
      <c r="CE8" s="265"/>
      <c r="CF8" s="265"/>
      <c r="CG8" s="265"/>
      <c r="CH8" s="265"/>
      <c r="CI8" s="265"/>
      <c r="CJ8" s="265"/>
      <c r="CK8" s="265"/>
      <c r="CL8" s="265"/>
      <c r="CM8" s="265"/>
      <c r="CN8" s="265"/>
      <c r="CO8" s="265"/>
      <c r="CP8" s="265"/>
      <c r="CQ8" s="265"/>
      <c r="CR8" s="265"/>
      <c r="CS8" s="265"/>
      <c r="CT8" s="265"/>
      <c r="CU8" s="265"/>
      <c r="CV8" s="265"/>
      <c r="CW8" s="265"/>
      <c r="CX8" s="265"/>
      <c r="CY8" s="265"/>
      <c r="CZ8" s="265"/>
      <c r="DA8" s="265"/>
      <c r="DB8" s="265"/>
      <c r="DC8" s="265"/>
      <c r="DD8" s="265"/>
      <c r="DE8" s="265"/>
      <c r="DF8" s="265"/>
      <c r="DG8" s="265"/>
      <c r="DH8" s="265"/>
      <c r="DI8" s="265"/>
      <c r="DJ8" s="265"/>
      <c r="DK8" s="265"/>
      <c r="DL8" s="265"/>
      <c r="DM8" s="265"/>
      <c r="DN8" s="265"/>
      <c r="DO8" s="265"/>
      <c r="DP8" s="265"/>
      <c r="DQ8" s="265"/>
      <c r="DR8" s="265"/>
      <c r="DS8" s="265"/>
      <c r="DT8" s="265"/>
      <c r="DU8" s="265"/>
      <c r="DV8" s="265"/>
      <c r="DW8" s="265"/>
      <c r="DX8" s="265"/>
      <c r="DY8" s="265"/>
      <c r="DZ8" s="265"/>
      <c r="EA8" s="265"/>
      <c r="EB8" s="265"/>
      <c r="EC8" s="265"/>
      <c r="ED8" s="265"/>
    </row>
    <row r="9" spans="1:134" ht="15" x14ac:dyDescent="0.25">
      <c r="A9" s="229"/>
      <c r="B9" s="211"/>
      <c r="C9" s="211"/>
      <c r="D9" s="211"/>
      <c r="E9" s="211"/>
      <c r="F9" s="211"/>
      <c r="G9" s="211"/>
      <c r="H9" s="211"/>
      <c r="I9" s="211"/>
      <c r="J9" s="211"/>
      <c r="K9" s="211"/>
      <c r="L9" s="211"/>
      <c r="M9" s="211"/>
      <c r="N9" s="211"/>
      <c r="O9" s="211"/>
      <c r="P9" s="211"/>
      <c r="Q9" s="211"/>
      <c r="R9" s="211"/>
      <c r="S9" s="211"/>
      <c r="T9" s="212"/>
      <c r="U9" s="224">
        <f t="shared" si="0"/>
        <v>44743</v>
      </c>
      <c r="V9" s="225">
        <v>60.83</v>
      </c>
      <c r="W9" s="226">
        <v>120.26</v>
      </c>
      <c r="X9" s="227">
        <v>85</v>
      </c>
      <c r="Y9" s="228">
        <v>146.33699999999999</v>
      </c>
      <c r="Z9" s="228">
        <v>84.891000000000005</v>
      </c>
      <c r="AA9" s="228">
        <v>173.62299999999999</v>
      </c>
      <c r="AB9" s="228">
        <v>75.783000000000001</v>
      </c>
      <c r="AC9" s="228">
        <v>429.29500000000002</v>
      </c>
      <c r="AD9" s="228">
        <v>94.352000000000004</v>
      </c>
      <c r="AE9" s="228">
        <v>91.421999999999997</v>
      </c>
      <c r="AF9" s="228">
        <v>108.27</v>
      </c>
      <c r="AG9" s="228">
        <v>208.30699999999999</v>
      </c>
      <c r="AH9" s="228">
        <v>71.626999999999995</v>
      </c>
      <c r="AI9" s="228">
        <v>75.790000000000006</v>
      </c>
      <c r="AJ9" s="228">
        <v>39.216000000000001</v>
      </c>
      <c r="AK9" s="228">
        <v>78.290999999999997</v>
      </c>
      <c r="AL9" s="228">
        <v>55.043999999999997</v>
      </c>
      <c r="AM9" s="228">
        <v>84.218999999999994</v>
      </c>
      <c r="AN9" s="228">
        <v>63.18</v>
      </c>
      <c r="AO9" s="228">
        <v>70.444000000000003</v>
      </c>
      <c r="AP9" s="228">
        <v>151.887</v>
      </c>
      <c r="AQ9" s="228">
        <v>113.997</v>
      </c>
      <c r="AR9" s="228">
        <v>85.108999999999995</v>
      </c>
      <c r="AS9" s="228">
        <v>193.37100000000001</v>
      </c>
      <c r="AT9" s="228">
        <v>35.558999999999997</v>
      </c>
      <c r="AU9" s="228">
        <v>91.146000000000001</v>
      </c>
      <c r="AV9" s="228">
        <v>95.59</v>
      </c>
      <c r="AW9" s="228">
        <v>144.85300000000001</v>
      </c>
      <c r="AX9" s="228">
        <v>84.771000000000001</v>
      </c>
      <c r="AY9" s="228">
        <v>80.875</v>
      </c>
      <c r="AZ9" s="228">
        <v>50.067999999999998</v>
      </c>
      <c r="BA9" s="228">
        <v>281.21899999999999</v>
      </c>
      <c r="BB9" s="228">
        <v>64.962000000000003</v>
      </c>
      <c r="BC9" s="265"/>
      <c r="BD9" s="265"/>
      <c r="BE9" s="265"/>
      <c r="BF9" s="265"/>
      <c r="BG9" s="265"/>
      <c r="BH9" s="265"/>
      <c r="BI9" s="265"/>
      <c r="BJ9" s="265"/>
      <c r="BK9" s="265"/>
      <c r="BL9" s="265"/>
      <c r="BM9" s="265"/>
      <c r="BN9" s="265"/>
      <c r="BO9" s="265"/>
      <c r="BP9" s="265"/>
      <c r="BQ9" s="265"/>
      <c r="BR9" s="265"/>
      <c r="BS9" s="265"/>
      <c r="BT9" s="265"/>
      <c r="BU9" s="265"/>
      <c r="BV9" s="265"/>
      <c r="BW9" s="265"/>
      <c r="BX9" s="265"/>
      <c r="BY9" s="265"/>
      <c r="BZ9" s="265"/>
      <c r="CA9" s="265"/>
      <c r="CB9" s="265"/>
      <c r="CC9" s="265"/>
      <c r="CD9" s="265"/>
      <c r="CE9" s="265"/>
      <c r="CF9" s="265"/>
      <c r="CG9" s="265"/>
      <c r="CH9" s="265"/>
      <c r="CI9" s="265"/>
      <c r="CJ9" s="265"/>
      <c r="CK9" s="265"/>
      <c r="CL9" s="265"/>
      <c r="CM9" s="265"/>
      <c r="CN9" s="265"/>
      <c r="CO9" s="265"/>
      <c r="CP9" s="265"/>
      <c r="CQ9" s="265"/>
      <c r="CR9" s="265"/>
      <c r="CS9" s="265"/>
      <c r="CT9" s="265"/>
      <c r="CU9" s="265"/>
      <c r="CV9" s="265"/>
      <c r="CW9" s="265"/>
      <c r="CX9" s="265"/>
      <c r="CY9" s="265"/>
      <c r="CZ9" s="265"/>
      <c r="DA9" s="265"/>
      <c r="DB9" s="265"/>
      <c r="DC9" s="265"/>
      <c r="DD9" s="265"/>
      <c r="DE9" s="265"/>
      <c r="DF9" s="265"/>
      <c r="DG9" s="265"/>
      <c r="DH9" s="265"/>
      <c r="DI9" s="265"/>
      <c r="DJ9" s="265"/>
      <c r="DK9" s="265"/>
      <c r="DL9" s="265"/>
      <c r="DM9" s="265"/>
      <c r="DN9" s="265"/>
      <c r="DO9" s="265"/>
      <c r="DP9" s="265"/>
      <c r="DQ9" s="265"/>
      <c r="DR9" s="265"/>
      <c r="DS9" s="265"/>
      <c r="DT9" s="265"/>
      <c r="DU9" s="265"/>
      <c r="DV9" s="265"/>
      <c r="DW9" s="265"/>
      <c r="DX9" s="265"/>
      <c r="DY9" s="265"/>
      <c r="DZ9" s="265"/>
      <c r="EA9" s="265"/>
      <c r="EB9" s="265"/>
      <c r="EC9" s="265"/>
      <c r="ED9" s="265"/>
    </row>
    <row r="10" spans="1:134" ht="15" x14ac:dyDescent="0.25">
      <c r="A10" s="229"/>
      <c r="B10" s="211">
        <v>1</v>
      </c>
      <c r="C10" s="211" t="str">
        <f>LOOKUP($B$10,NodeID,RangeName)</f>
        <v>BMESA_IN</v>
      </c>
      <c r="D10" s="211"/>
      <c r="E10" s="211"/>
      <c r="F10" s="211"/>
      <c r="G10" s="211"/>
      <c r="H10" s="211"/>
      <c r="I10" s="211"/>
      <c r="J10" s="211"/>
      <c r="K10" s="211"/>
      <c r="L10" s="211"/>
      <c r="M10" s="211"/>
      <c r="N10" s="211"/>
      <c r="O10" s="211"/>
      <c r="P10" s="211"/>
      <c r="Q10" s="211"/>
      <c r="R10" s="211"/>
      <c r="S10" s="211"/>
      <c r="T10" s="212"/>
      <c r="U10" s="224">
        <f t="shared" si="0"/>
        <v>44774</v>
      </c>
      <c r="V10" s="225">
        <v>42.45</v>
      </c>
      <c r="W10" s="226">
        <v>72.55</v>
      </c>
      <c r="X10" s="227">
        <v>50</v>
      </c>
      <c r="Y10" s="228">
        <v>59.728999999999999</v>
      </c>
      <c r="Z10" s="228">
        <v>58.195</v>
      </c>
      <c r="AA10" s="228">
        <v>64.759</v>
      </c>
      <c r="AB10" s="228">
        <v>44.536999999999999</v>
      </c>
      <c r="AC10" s="228">
        <v>124.941</v>
      </c>
      <c r="AD10" s="228">
        <v>44.121000000000002</v>
      </c>
      <c r="AE10" s="228">
        <v>53.771000000000001</v>
      </c>
      <c r="AF10" s="228">
        <v>48.332000000000001</v>
      </c>
      <c r="AG10" s="228">
        <v>85.05</v>
      </c>
      <c r="AH10" s="228">
        <v>50.927</v>
      </c>
      <c r="AI10" s="228">
        <v>58.875</v>
      </c>
      <c r="AJ10" s="228">
        <v>29.143999999999998</v>
      </c>
      <c r="AK10" s="228">
        <v>49.073</v>
      </c>
      <c r="AL10" s="228">
        <v>37.401000000000003</v>
      </c>
      <c r="AM10" s="228">
        <v>48.976999999999997</v>
      </c>
      <c r="AN10" s="228">
        <v>44.725000000000001</v>
      </c>
      <c r="AO10" s="228">
        <v>46.64</v>
      </c>
      <c r="AP10" s="228">
        <v>60.902000000000001</v>
      </c>
      <c r="AQ10" s="228">
        <v>47.868000000000002</v>
      </c>
      <c r="AR10" s="228">
        <v>52.933</v>
      </c>
      <c r="AS10" s="228">
        <v>62.697000000000003</v>
      </c>
      <c r="AT10" s="228">
        <v>31.076000000000001</v>
      </c>
      <c r="AU10" s="228">
        <v>53.173000000000002</v>
      </c>
      <c r="AV10" s="228">
        <v>52.609000000000002</v>
      </c>
      <c r="AW10" s="228">
        <v>55.212000000000003</v>
      </c>
      <c r="AX10" s="228">
        <v>48.692999999999998</v>
      </c>
      <c r="AY10" s="228">
        <v>46.887999999999998</v>
      </c>
      <c r="AZ10" s="228">
        <v>33.649000000000001</v>
      </c>
      <c r="BA10" s="228">
        <v>85.593999999999994</v>
      </c>
      <c r="BB10" s="228">
        <v>39.21</v>
      </c>
      <c r="BC10" s="265"/>
      <c r="BD10" s="265"/>
      <c r="BE10" s="265"/>
      <c r="BF10" s="265"/>
      <c r="BG10" s="265"/>
      <c r="BH10" s="265"/>
      <c r="BI10" s="265"/>
      <c r="BJ10" s="265"/>
      <c r="BK10" s="265"/>
      <c r="BL10" s="265"/>
      <c r="BM10" s="265"/>
      <c r="BN10" s="265"/>
      <c r="BO10" s="265"/>
      <c r="BP10" s="265"/>
      <c r="BQ10" s="265"/>
      <c r="BR10" s="265"/>
      <c r="BS10" s="265"/>
      <c r="BT10" s="265"/>
      <c r="BU10" s="265"/>
      <c r="BV10" s="265"/>
      <c r="BW10" s="265"/>
      <c r="BX10" s="265"/>
      <c r="BY10" s="265"/>
      <c r="BZ10" s="265"/>
      <c r="CA10" s="265"/>
      <c r="CB10" s="265"/>
      <c r="CC10" s="265"/>
      <c r="CD10" s="265"/>
      <c r="CE10" s="265"/>
      <c r="CF10" s="265"/>
      <c r="CG10" s="265"/>
      <c r="CH10" s="265"/>
      <c r="CI10" s="265"/>
      <c r="CJ10" s="265"/>
      <c r="CK10" s="265"/>
      <c r="CL10" s="265"/>
      <c r="CM10" s="265"/>
      <c r="CN10" s="265"/>
      <c r="CO10" s="265"/>
      <c r="CP10" s="265"/>
      <c r="CQ10" s="265"/>
      <c r="CR10" s="265"/>
      <c r="CS10" s="265"/>
      <c r="CT10" s="265"/>
      <c r="CU10" s="265"/>
      <c r="CV10" s="265"/>
      <c r="CW10" s="265"/>
      <c r="CX10" s="265"/>
      <c r="CY10" s="265"/>
      <c r="CZ10" s="265"/>
      <c r="DA10" s="265"/>
      <c r="DB10" s="265"/>
      <c r="DC10" s="265"/>
      <c r="DD10" s="265"/>
      <c r="DE10" s="265"/>
      <c r="DF10" s="265"/>
      <c r="DG10" s="265"/>
      <c r="DH10" s="265"/>
      <c r="DI10" s="265"/>
      <c r="DJ10" s="265"/>
      <c r="DK10" s="265"/>
      <c r="DL10" s="265"/>
      <c r="DM10" s="265"/>
      <c r="DN10" s="265"/>
      <c r="DO10" s="265"/>
      <c r="DP10" s="265"/>
      <c r="DQ10" s="265"/>
      <c r="DR10" s="265"/>
      <c r="DS10" s="265"/>
      <c r="DT10" s="265"/>
      <c r="DU10" s="265"/>
      <c r="DV10" s="265"/>
      <c r="DW10" s="265"/>
      <c r="DX10" s="265"/>
      <c r="DY10" s="265"/>
      <c r="DZ10" s="265"/>
      <c r="EA10" s="265"/>
      <c r="EB10" s="265"/>
      <c r="EC10" s="265"/>
      <c r="ED10" s="265"/>
    </row>
    <row r="11" spans="1:134" ht="15" x14ac:dyDescent="0.25">
      <c r="A11" s="229"/>
      <c r="B11" s="211"/>
      <c r="C11" s="211"/>
      <c r="D11" s="211"/>
      <c r="E11" s="211"/>
      <c r="F11" s="211"/>
      <c r="G11" s="211"/>
      <c r="H11" s="211"/>
      <c r="I11" s="211"/>
      <c r="J11" s="211"/>
      <c r="K11" s="211"/>
      <c r="L11" s="211"/>
      <c r="M11" s="211"/>
      <c r="N11" s="211"/>
      <c r="O11" s="211"/>
      <c r="P11" s="211"/>
      <c r="Q11" s="211"/>
      <c r="R11" s="211"/>
      <c r="S11" s="211"/>
      <c r="T11" s="212"/>
      <c r="U11" s="224">
        <f t="shared" si="0"/>
        <v>44805</v>
      </c>
      <c r="V11" s="225">
        <v>29.04</v>
      </c>
      <c r="W11" s="226">
        <v>42.97</v>
      </c>
      <c r="X11" s="227">
        <v>34</v>
      </c>
      <c r="Y11" s="228">
        <v>34.252000000000002</v>
      </c>
      <c r="Z11" s="228">
        <v>40.142000000000003</v>
      </c>
      <c r="AA11" s="228">
        <v>44.609000000000002</v>
      </c>
      <c r="AB11" s="228">
        <v>32.798999999999999</v>
      </c>
      <c r="AC11" s="228">
        <v>58.823999999999998</v>
      </c>
      <c r="AD11" s="228">
        <v>30.571000000000002</v>
      </c>
      <c r="AE11" s="228">
        <v>37.972000000000001</v>
      </c>
      <c r="AF11" s="228">
        <v>28.672000000000001</v>
      </c>
      <c r="AG11" s="228">
        <v>43.481999999999999</v>
      </c>
      <c r="AH11" s="228">
        <v>34.838999999999999</v>
      </c>
      <c r="AI11" s="228">
        <v>32.488999999999997</v>
      </c>
      <c r="AJ11" s="228">
        <v>24.31</v>
      </c>
      <c r="AK11" s="228">
        <v>58.356999999999999</v>
      </c>
      <c r="AL11" s="228">
        <v>30.762</v>
      </c>
      <c r="AM11" s="228">
        <v>31.489000000000001</v>
      </c>
      <c r="AN11" s="228">
        <v>31.704000000000001</v>
      </c>
      <c r="AO11" s="228">
        <v>38.634999999999998</v>
      </c>
      <c r="AP11" s="228">
        <v>33.747999999999998</v>
      </c>
      <c r="AQ11" s="228">
        <v>30.873999999999999</v>
      </c>
      <c r="AR11" s="228">
        <v>28.765999999999998</v>
      </c>
      <c r="AS11" s="228">
        <v>34.744</v>
      </c>
      <c r="AT11" s="228">
        <v>23.373999999999999</v>
      </c>
      <c r="AU11" s="228">
        <v>60.667999999999999</v>
      </c>
      <c r="AV11" s="228">
        <v>45.866999999999997</v>
      </c>
      <c r="AW11" s="228">
        <v>37.165999999999997</v>
      </c>
      <c r="AX11" s="228">
        <v>31.356999999999999</v>
      </c>
      <c r="AY11" s="228">
        <v>27.783000000000001</v>
      </c>
      <c r="AZ11" s="228">
        <v>23.745000000000001</v>
      </c>
      <c r="BA11" s="228">
        <v>43.15</v>
      </c>
      <c r="BB11" s="228">
        <v>34.844000000000001</v>
      </c>
      <c r="BC11" s="265"/>
      <c r="BD11" s="265"/>
      <c r="BE11" s="265"/>
      <c r="BF11" s="265"/>
      <c r="BG11" s="265"/>
      <c r="BH11" s="265"/>
      <c r="BI11" s="265"/>
      <c r="BJ11" s="265"/>
      <c r="BK11" s="265"/>
      <c r="BL11" s="265"/>
      <c r="BM11" s="265"/>
      <c r="BN11" s="265"/>
      <c r="BO11" s="265"/>
      <c r="BP11" s="265"/>
      <c r="BQ11" s="265"/>
      <c r="BR11" s="265"/>
      <c r="BS11" s="265"/>
      <c r="BT11" s="265"/>
      <c r="BU11" s="265"/>
      <c r="BV11" s="265"/>
      <c r="BW11" s="265"/>
      <c r="BX11" s="265"/>
      <c r="BY11" s="265"/>
      <c r="BZ11" s="265"/>
      <c r="CA11" s="265"/>
      <c r="CB11" s="265"/>
      <c r="CC11" s="265"/>
      <c r="CD11" s="265"/>
      <c r="CE11" s="265"/>
      <c r="CF11" s="265"/>
      <c r="CG11" s="265"/>
      <c r="CH11" s="265"/>
      <c r="CI11" s="265"/>
      <c r="CJ11" s="265"/>
      <c r="CK11" s="265"/>
      <c r="CL11" s="265"/>
      <c r="CM11" s="265"/>
      <c r="CN11" s="265"/>
      <c r="CO11" s="265"/>
      <c r="CP11" s="265"/>
      <c r="CQ11" s="265"/>
      <c r="CR11" s="265"/>
      <c r="CS11" s="265"/>
      <c r="CT11" s="265"/>
      <c r="CU11" s="265"/>
      <c r="CV11" s="265"/>
      <c r="CW11" s="265"/>
      <c r="CX11" s="265"/>
      <c r="CY11" s="265"/>
      <c r="CZ11" s="265"/>
      <c r="DA11" s="265"/>
      <c r="DB11" s="265"/>
      <c r="DC11" s="265"/>
      <c r="DD11" s="265"/>
      <c r="DE11" s="265"/>
      <c r="DF11" s="265"/>
      <c r="DG11" s="265"/>
      <c r="DH11" s="265"/>
      <c r="DI11" s="265"/>
      <c r="DJ11" s="265"/>
      <c r="DK11" s="265"/>
      <c r="DL11" s="265"/>
      <c r="DM11" s="265"/>
      <c r="DN11" s="265"/>
      <c r="DO11" s="265"/>
      <c r="DP11" s="265"/>
      <c r="DQ11" s="265"/>
      <c r="DR11" s="265"/>
      <c r="DS11" s="265"/>
      <c r="DT11" s="265"/>
      <c r="DU11" s="265"/>
      <c r="DV11" s="265"/>
      <c r="DW11" s="265"/>
      <c r="DX11" s="265"/>
      <c r="DY11" s="265"/>
      <c r="DZ11" s="265"/>
      <c r="EA11" s="265"/>
      <c r="EB11" s="265"/>
      <c r="EC11" s="265"/>
      <c r="ED11" s="265"/>
    </row>
    <row r="12" spans="1:134" ht="15" x14ac:dyDescent="0.25">
      <c r="A12" s="229"/>
      <c r="B12" s="211"/>
      <c r="C12" s="211"/>
      <c r="D12" s="211"/>
      <c r="E12" s="211"/>
      <c r="F12" s="211"/>
      <c r="G12" s="211"/>
      <c r="H12" s="211"/>
      <c r="I12" s="211"/>
      <c r="J12" s="211"/>
      <c r="K12" s="211"/>
      <c r="L12" s="211"/>
      <c r="M12" s="211"/>
      <c r="N12" s="211"/>
      <c r="O12" s="211"/>
      <c r="P12" s="211"/>
      <c r="Q12" s="211"/>
      <c r="R12" s="211"/>
      <c r="S12" s="211"/>
      <c r="T12" s="212"/>
      <c r="U12" s="224">
        <f t="shared" si="0"/>
        <v>44835</v>
      </c>
      <c r="V12" s="225">
        <v>31.78</v>
      </c>
      <c r="W12" s="226">
        <v>40.729999999999997</v>
      </c>
      <c r="X12" s="227">
        <v>35.15</v>
      </c>
      <c r="Y12" s="228">
        <v>29.542999999999999</v>
      </c>
      <c r="Z12" s="228">
        <v>29.681000000000001</v>
      </c>
      <c r="AA12" s="228">
        <v>42.100999999999999</v>
      </c>
      <c r="AB12" s="228">
        <v>39.868000000000002</v>
      </c>
      <c r="AC12" s="228">
        <v>58.491999999999997</v>
      </c>
      <c r="AD12" s="228">
        <v>38.286000000000001</v>
      </c>
      <c r="AE12" s="228">
        <v>42.329000000000001</v>
      </c>
      <c r="AF12" s="228">
        <v>38.012999999999998</v>
      </c>
      <c r="AG12" s="228">
        <v>36.344000000000001</v>
      </c>
      <c r="AH12" s="228">
        <v>31.079000000000001</v>
      </c>
      <c r="AI12" s="228">
        <v>31.245000000000001</v>
      </c>
      <c r="AJ12" s="228">
        <v>33.110999999999997</v>
      </c>
      <c r="AK12" s="228">
        <v>37.423999999999999</v>
      </c>
      <c r="AL12" s="228">
        <v>30.748000000000001</v>
      </c>
      <c r="AM12" s="228">
        <v>44.753</v>
      </c>
      <c r="AN12" s="228">
        <v>52.935000000000002</v>
      </c>
      <c r="AO12" s="228">
        <v>39.728000000000002</v>
      </c>
      <c r="AP12" s="228">
        <v>32.503</v>
      </c>
      <c r="AQ12" s="228">
        <v>34.101999999999997</v>
      </c>
      <c r="AR12" s="228">
        <v>30.082000000000001</v>
      </c>
      <c r="AS12" s="228">
        <v>35.301000000000002</v>
      </c>
      <c r="AT12" s="228">
        <v>23.515999999999998</v>
      </c>
      <c r="AU12" s="228">
        <v>54.695</v>
      </c>
      <c r="AV12" s="228">
        <v>55.284999999999997</v>
      </c>
      <c r="AW12" s="228">
        <v>31.81</v>
      </c>
      <c r="AX12" s="228">
        <v>28.021999999999998</v>
      </c>
      <c r="AY12" s="228">
        <v>31.24</v>
      </c>
      <c r="AZ12" s="228">
        <v>26.568000000000001</v>
      </c>
      <c r="BA12" s="228">
        <v>38.311</v>
      </c>
      <c r="BB12" s="228">
        <v>28.890999999999998</v>
      </c>
      <c r="BC12" s="265"/>
      <c r="BD12" s="265"/>
      <c r="BE12" s="265"/>
      <c r="BF12" s="265"/>
      <c r="BG12" s="265"/>
      <c r="BH12" s="265"/>
      <c r="BI12" s="265"/>
      <c r="BJ12" s="265"/>
      <c r="BK12" s="265"/>
      <c r="BL12" s="265"/>
      <c r="BM12" s="265"/>
      <c r="BN12" s="265"/>
      <c r="BO12" s="265"/>
      <c r="BP12" s="265"/>
      <c r="BQ12" s="265"/>
      <c r="BR12" s="265"/>
      <c r="BS12" s="265"/>
      <c r="BT12" s="265"/>
      <c r="BU12" s="265"/>
      <c r="BV12" s="265"/>
      <c r="BW12" s="265"/>
      <c r="BX12" s="265"/>
      <c r="BY12" s="265"/>
      <c r="BZ12" s="265"/>
      <c r="CA12" s="265"/>
      <c r="CB12" s="265"/>
      <c r="CC12" s="265"/>
      <c r="CD12" s="265"/>
      <c r="CE12" s="265"/>
      <c r="CF12" s="265"/>
      <c r="CG12" s="265"/>
      <c r="CH12" s="265"/>
      <c r="CI12" s="265"/>
      <c r="CJ12" s="265"/>
      <c r="CK12" s="265"/>
      <c r="CL12" s="265"/>
      <c r="CM12" s="265"/>
      <c r="CN12" s="265"/>
      <c r="CO12" s="265"/>
      <c r="CP12" s="265"/>
      <c r="CQ12" s="265"/>
      <c r="CR12" s="265"/>
      <c r="CS12" s="265"/>
      <c r="CT12" s="265"/>
      <c r="CU12" s="265"/>
      <c r="CV12" s="265"/>
      <c r="CW12" s="265"/>
      <c r="CX12" s="265"/>
      <c r="CY12" s="265"/>
      <c r="CZ12" s="265"/>
      <c r="DA12" s="265"/>
      <c r="DB12" s="265"/>
      <c r="DC12" s="265"/>
      <c r="DD12" s="265"/>
      <c r="DE12" s="265"/>
      <c r="DF12" s="265"/>
      <c r="DG12" s="265"/>
      <c r="DH12" s="265"/>
      <c r="DI12" s="265"/>
      <c r="DJ12" s="265"/>
      <c r="DK12" s="265"/>
      <c r="DL12" s="265"/>
      <c r="DM12" s="265"/>
      <c r="DN12" s="265"/>
      <c r="DO12" s="265"/>
      <c r="DP12" s="265"/>
      <c r="DQ12" s="265"/>
      <c r="DR12" s="265"/>
      <c r="DS12" s="265"/>
      <c r="DT12" s="265"/>
      <c r="DU12" s="265"/>
      <c r="DV12" s="265"/>
      <c r="DW12" s="265"/>
      <c r="DX12" s="265"/>
      <c r="DY12" s="265"/>
      <c r="DZ12" s="265"/>
      <c r="EA12" s="265"/>
      <c r="EB12" s="265"/>
      <c r="EC12" s="265"/>
      <c r="ED12" s="265"/>
    </row>
    <row r="13" spans="1:134" ht="15" x14ac:dyDescent="0.25">
      <c r="A13" s="229"/>
      <c r="B13" s="211"/>
      <c r="C13" s="211"/>
      <c r="D13" s="211"/>
      <c r="E13" s="211"/>
      <c r="F13" s="211"/>
      <c r="G13" s="211"/>
      <c r="H13" s="211"/>
      <c r="I13" s="211"/>
      <c r="J13" s="211"/>
      <c r="K13" s="211"/>
      <c r="L13" s="211"/>
      <c r="M13" s="211"/>
      <c r="N13" s="211"/>
      <c r="O13" s="211"/>
      <c r="P13" s="211"/>
      <c r="Q13" s="211"/>
      <c r="R13" s="211"/>
      <c r="S13" s="211"/>
      <c r="T13" s="212"/>
      <c r="U13" s="224">
        <f t="shared" si="0"/>
        <v>44866</v>
      </c>
      <c r="V13" s="225">
        <v>29.44</v>
      </c>
      <c r="W13" s="226">
        <v>31.51</v>
      </c>
      <c r="X13" s="227">
        <v>30.49</v>
      </c>
      <c r="Y13" s="228">
        <v>27.812000000000001</v>
      </c>
      <c r="Z13" s="228">
        <v>25.51</v>
      </c>
      <c r="AA13" s="228">
        <v>34.213000000000001</v>
      </c>
      <c r="AB13" s="228">
        <v>31.131</v>
      </c>
      <c r="AC13" s="228">
        <v>43.113999999999997</v>
      </c>
      <c r="AD13" s="228">
        <v>33.097999999999999</v>
      </c>
      <c r="AE13" s="228">
        <v>31.850999999999999</v>
      </c>
      <c r="AF13" s="228">
        <v>31.692</v>
      </c>
      <c r="AG13" s="228">
        <v>28.966000000000001</v>
      </c>
      <c r="AH13" s="228">
        <v>27.09</v>
      </c>
      <c r="AI13" s="228">
        <v>30.515999999999998</v>
      </c>
      <c r="AJ13" s="228">
        <v>22.106999999999999</v>
      </c>
      <c r="AK13" s="228">
        <v>27.777999999999999</v>
      </c>
      <c r="AL13" s="228">
        <v>27.725999999999999</v>
      </c>
      <c r="AM13" s="228">
        <v>34.856000000000002</v>
      </c>
      <c r="AN13" s="228">
        <v>38.142000000000003</v>
      </c>
      <c r="AO13" s="228">
        <v>33.097000000000001</v>
      </c>
      <c r="AP13" s="228">
        <v>28.004000000000001</v>
      </c>
      <c r="AQ13" s="228">
        <v>30.329000000000001</v>
      </c>
      <c r="AR13" s="228">
        <v>30.234000000000002</v>
      </c>
      <c r="AS13" s="228">
        <v>29.31</v>
      </c>
      <c r="AT13" s="228">
        <v>19.579999999999998</v>
      </c>
      <c r="AU13" s="228">
        <v>35.609000000000002</v>
      </c>
      <c r="AV13" s="228">
        <v>34.511000000000003</v>
      </c>
      <c r="AW13" s="228">
        <v>28.44</v>
      </c>
      <c r="AX13" s="228">
        <v>24.140999999999998</v>
      </c>
      <c r="AY13" s="228">
        <v>26.542000000000002</v>
      </c>
      <c r="AZ13" s="228">
        <v>24.817</v>
      </c>
      <c r="BA13" s="228">
        <v>33.220999999999997</v>
      </c>
      <c r="BB13" s="228">
        <v>25.988</v>
      </c>
      <c r="BC13" s="265"/>
      <c r="BD13" s="265"/>
      <c r="BE13" s="265"/>
      <c r="BF13" s="265"/>
      <c r="BG13" s="265"/>
      <c r="BH13" s="265"/>
      <c r="BI13" s="265"/>
      <c r="BJ13" s="265"/>
      <c r="BK13" s="265"/>
      <c r="BL13" s="265"/>
      <c r="BM13" s="265"/>
      <c r="BN13" s="265"/>
      <c r="BO13" s="265"/>
      <c r="BP13" s="265"/>
      <c r="BQ13" s="265"/>
      <c r="BR13" s="265"/>
      <c r="BS13" s="265"/>
      <c r="BT13" s="265"/>
      <c r="BU13" s="265"/>
      <c r="BV13" s="265"/>
      <c r="BW13" s="265"/>
      <c r="BX13" s="265"/>
      <c r="BY13" s="265"/>
      <c r="BZ13" s="265"/>
      <c r="CA13" s="265"/>
      <c r="CB13" s="265"/>
      <c r="CC13" s="265"/>
      <c r="CD13" s="265"/>
      <c r="CE13" s="265"/>
      <c r="CF13" s="265"/>
      <c r="CG13" s="265"/>
      <c r="CH13" s="265"/>
      <c r="CI13" s="265"/>
      <c r="CJ13" s="265"/>
      <c r="CK13" s="265"/>
      <c r="CL13" s="265"/>
      <c r="CM13" s="265"/>
      <c r="CN13" s="265"/>
      <c r="CO13" s="265"/>
      <c r="CP13" s="265"/>
      <c r="CQ13" s="265"/>
      <c r="CR13" s="265"/>
      <c r="CS13" s="265"/>
      <c r="CT13" s="265"/>
      <c r="CU13" s="265"/>
      <c r="CV13" s="265"/>
      <c r="CW13" s="265"/>
      <c r="CX13" s="265"/>
      <c r="CY13" s="265"/>
      <c r="CZ13" s="265"/>
      <c r="DA13" s="265"/>
      <c r="DB13" s="265"/>
      <c r="DC13" s="265"/>
      <c r="DD13" s="265"/>
      <c r="DE13" s="265"/>
      <c r="DF13" s="265"/>
      <c r="DG13" s="265"/>
      <c r="DH13" s="265"/>
      <c r="DI13" s="265"/>
      <c r="DJ13" s="265"/>
      <c r="DK13" s="265"/>
      <c r="DL13" s="265"/>
      <c r="DM13" s="265"/>
      <c r="DN13" s="265"/>
      <c r="DO13" s="265"/>
      <c r="DP13" s="265"/>
      <c r="DQ13" s="265"/>
      <c r="DR13" s="265"/>
      <c r="DS13" s="265"/>
      <c r="DT13" s="265"/>
      <c r="DU13" s="265"/>
      <c r="DV13" s="265"/>
      <c r="DW13" s="265"/>
      <c r="DX13" s="265"/>
      <c r="DY13" s="265"/>
      <c r="DZ13" s="265"/>
      <c r="EA13" s="265"/>
      <c r="EB13" s="265"/>
      <c r="EC13" s="265"/>
      <c r="ED13" s="265"/>
    </row>
    <row r="14" spans="1:134" ht="15" x14ac:dyDescent="0.25">
      <c r="A14" s="229"/>
      <c r="B14" s="211"/>
      <c r="C14" s="211"/>
      <c r="D14" s="211"/>
      <c r="E14" s="211"/>
      <c r="F14" s="211"/>
      <c r="G14" s="211"/>
      <c r="H14" s="211"/>
      <c r="I14" s="211"/>
      <c r="J14" s="211"/>
      <c r="K14" s="211"/>
      <c r="L14" s="211"/>
      <c r="M14" s="211"/>
      <c r="N14" s="211"/>
      <c r="O14" s="211"/>
      <c r="P14" s="211"/>
      <c r="Q14" s="211"/>
      <c r="R14" s="211"/>
      <c r="S14" s="211"/>
      <c r="T14" s="212"/>
      <c r="U14" s="224">
        <f t="shared" si="0"/>
        <v>44896</v>
      </c>
      <c r="V14" s="225">
        <v>25.53</v>
      </c>
      <c r="W14" s="226">
        <v>26.37</v>
      </c>
      <c r="X14" s="227">
        <v>26.31</v>
      </c>
      <c r="Y14" s="228">
        <v>25.172000000000001</v>
      </c>
      <c r="Z14" s="228">
        <v>22.716000000000001</v>
      </c>
      <c r="AA14" s="228">
        <v>28.78</v>
      </c>
      <c r="AB14" s="228">
        <v>25.495999999999999</v>
      </c>
      <c r="AC14" s="228">
        <v>39.207999999999998</v>
      </c>
      <c r="AD14" s="228">
        <v>27.337</v>
      </c>
      <c r="AE14" s="228">
        <v>25.302</v>
      </c>
      <c r="AF14" s="228">
        <v>28.702999999999999</v>
      </c>
      <c r="AG14" s="228">
        <v>25.506</v>
      </c>
      <c r="AH14" s="228">
        <v>23.751000000000001</v>
      </c>
      <c r="AI14" s="228">
        <v>24.721</v>
      </c>
      <c r="AJ14" s="228">
        <v>19.021000000000001</v>
      </c>
      <c r="AK14" s="228">
        <v>24.957999999999998</v>
      </c>
      <c r="AL14" s="228">
        <v>22.701000000000001</v>
      </c>
      <c r="AM14" s="228">
        <v>25.585999999999999</v>
      </c>
      <c r="AN14" s="228">
        <v>26.372</v>
      </c>
      <c r="AO14" s="228">
        <v>24.023</v>
      </c>
      <c r="AP14" s="228">
        <v>24.402000000000001</v>
      </c>
      <c r="AQ14" s="228">
        <v>24.652000000000001</v>
      </c>
      <c r="AR14" s="228">
        <v>25.244</v>
      </c>
      <c r="AS14" s="228">
        <v>25.449000000000002</v>
      </c>
      <c r="AT14" s="228">
        <v>17.591000000000001</v>
      </c>
      <c r="AU14" s="228">
        <v>27.420999999999999</v>
      </c>
      <c r="AV14" s="228">
        <v>27.439</v>
      </c>
      <c r="AW14" s="228">
        <v>24.904</v>
      </c>
      <c r="AX14" s="228">
        <v>21.963000000000001</v>
      </c>
      <c r="AY14" s="228">
        <v>24.706</v>
      </c>
      <c r="AZ14" s="228">
        <v>20.196000000000002</v>
      </c>
      <c r="BA14" s="228">
        <v>30.452999999999999</v>
      </c>
      <c r="BB14" s="228">
        <v>23.905999999999999</v>
      </c>
      <c r="BC14" s="265"/>
      <c r="BD14" s="265"/>
      <c r="BE14" s="265"/>
      <c r="BF14" s="265"/>
      <c r="BG14" s="265"/>
      <c r="BH14" s="265"/>
      <c r="BI14" s="265"/>
      <c r="BJ14" s="265"/>
      <c r="BK14" s="265"/>
      <c r="BL14" s="265"/>
      <c r="BM14" s="265"/>
      <c r="BN14" s="265"/>
      <c r="BO14" s="265"/>
      <c r="BP14" s="265"/>
      <c r="BQ14" s="265"/>
      <c r="BR14" s="265"/>
      <c r="BS14" s="265"/>
      <c r="BT14" s="265"/>
      <c r="BU14" s="265"/>
      <c r="BV14" s="265"/>
      <c r="BW14" s="265"/>
      <c r="BX14" s="265"/>
      <c r="BY14" s="265"/>
      <c r="BZ14" s="265"/>
      <c r="CA14" s="265"/>
      <c r="CB14" s="265"/>
      <c r="CC14" s="265"/>
      <c r="CD14" s="265"/>
      <c r="CE14" s="265"/>
      <c r="CF14" s="265"/>
      <c r="CG14" s="265"/>
      <c r="CH14" s="265"/>
      <c r="CI14" s="265"/>
      <c r="CJ14" s="265"/>
      <c r="CK14" s="265"/>
      <c r="CL14" s="265"/>
      <c r="CM14" s="265"/>
      <c r="CN14" s="265"/>
      <c r="CO14" s="265"/>
      <c r="CP14" s="265"/>
      <c r="CQ14" s="265"/>
      <c r="CR14" s="265"/>
      <c r="CS14" s="265"/>
      <c r="CT14" s="265"/>
      <c r="CU14" s="265"/>
      <c r="CV14" s="265"/>
      <c r="CW14" s="265"/>
      <c r="CX14" s="265"/>
      <c r="CY14" s="265"/>
      <c r="CZ14" s="265"/>
      <c r="DA14" s="265"/>
      <c r="DB14" s="265"/>
      <c r="DC14" s="265"/>
      <c r="DD14" s="265"/>
      <c r="DE14" s="265"/>
      <c r="DF14" s="265"/>
      <c r="DG14" s="265"/>
      <c r="DH14" s="265"/>
      <c r="DI14" s="265"/>
      <c r="DJ14" s="265"/>
      <c r="DK14" s="265"/>
      <c r="DL14" s="265"/>
      <c r="DM14" s="265"/>
      <c r="DN14" s="265"/>
      <c r="DO14" s="265"/>
      <c r="DP14" s="265"/>
      <c r="DQ14" s="265"/>
      <c r="DR14" s="265"/>
      <c r="DS14" s="265"/>
      <c r="DT14" s="265"/>
      <c r="DU14" s="265"/>
      <c r="DV14" s="265"/>
      <c r="DW14" s="265"/>
      <c r="DX14" s="265"/>
      <c r="DY14" s="265"/>
      <c r="DZ14" s="265"/>
      <c r="EA14" s="265"/>
      <c r="EB14" s="265"/>
      <c r="EC14" s="265"/>
      <c r="ED14" s="265"/>
    </row>
    <row r="15" spans="1:134" ht="15" x14ac:dyDescent="0.25">
      <c r="A15" s="229"/>
      <c r="B15" s="210" t="b">
        <v>1</v>
      </c>
      <c r="C15" s="210" t="b">
        <v>1</v>
      </c>
      <c r="D15" s="210" t="b">
        <v>1</v>
      </c>
      <c r="E15" s="211"/>
      <c r="F15" s="211"/>
      <c r="G15" s="211"/>
      <c r="H15" s="211"/>
      <c r="I15" s="211"/>
      <c r="J15" s="211"/>
      <c r="K15" s="211"/>
      <c r="L15" s="211"/>
      <c r="M15" s="211"/>
      <c r="N15" s="211"/>
      <c r="O15" s="211"/>
      <c r="P15" s="211"/>
      <c r="Q15" s="211"/>
      <c r="R15" s="211"/>
      <c r="S15" s="211"/>
      <c r="T15" s="212"/>
      <c r="U15" s="224">
        <f t="shared" si="0"/>
        <v>44927</v>
      </c>
      <c r="V15" s="225">
        <v>24.35</v>
      </c>
      <c r="W15" s="226">
        <v>24.8</v>
      </c>
      <c r="X15" s="227">
        <v>25.02</v>
      </c>
      <c r="Y15" s="228">
        <v>22.591999999999999</v>
      </c>
      <c r="Z15" s="228">
        <v>21.151</v>
      </c>
      <c r="AA15" s="228">
        <v>26.151</v>
      </c>
      <c r="AB15" s="228">
        <v>23.048999999999999</v>
      </c>
      <c r="AC15" s="228">
        <v>33.35</v>
      </c>
      <c r="AD15" s="228">
        <v>23.22</v>
      </c>
      <c r="AE15" s="228">
        <v>22.585999999999999</v>
      </c>
      <c r="AF15" s="228">
        <v>24.733000000000001</v>
      </c>
      <c r="AG15" s="228">
        <v>25.183</v>
      </c>
      <c r="AH15" s="228">
        <v>21.917000000000002</v>
      </c>
      <c r="AI15" s="228">
        <v>21.605</v>
      </c>
      <c r="AJ15" s="228">
        <v>17.911000000000001</v>
      </c>
      <c r="AK15" s="228">
        <v>22.498999999999999</v>
      </c>
      <c r="AL15" s="228">
        <v>21.579000000000001</v>
      </c>
      <c r="AM15" s="228">
        <v>22.093</v>
      </c>
      <c r="AN15" s="228">
        <v>22.37</v>
      </c>
      <c r="AO15" s="228">
        <v>20.067</v>
      </c>
      <c r="AP15" s="228">
        <v>22.21</v>
      </c>
      <c r="AQ15" s="228">
        <v>21.913</v>
      </c>
      <c r="AR15" s="228">
        <v>23.119</v>
      </c>
      <c r="AS15" s="228">
        <v>24.033999999999999</v>
      </c>
      <c r="AT15" s="228">
        <v>16.213999999999999</v>
      </c>
      <c r="AU15" s="228">
        <v>24.119</v>
      </c>
      <c r="AV15" s="228">
        <v>24.027000000000001</v>
      </c>
      <c r="AW15" s="228">
        <v>22.956</v>
      </c>
      <c r="AX15" s="228">
        <v>20.213000000000001</v>
      </c>
      <c r="AY15" s="228">
        <v>21.289000000000001</v>
      </c>
      <c r="AZ15" s="228">
        <v>18.460999999999999</v>
      </c>
      <c r="BA15" s="228">
        <v>27.738</v>
      </c>
      <c r="BB15" s="228">
        <v>22.652999999999999</v>
      </c>
      <c r="BC15" s="265"/>
      <c r="BD15" s="265"/>
      <c r="BE15" s="265"/>
      <c r="BF15" s="265"/>
      <c r="BG15" s="265"/>
      <c r="BH15" s="265"/>
      <c r="BI15" s="265"/>
      <c r="BJ15" s="265"/>
      <c r="BK15" s="265"/>
      <c r="BL15" s="265"/>
      <c r="BM15" s="265"/>
      <c r="BN15" s="265"/>
      <c r="BO15" s="265"/>
      <c r="BP15" s="265"/>
      <c r="BQ15" s="265"/>
      <c r="BR15" s="265"/>
      <c r="BS15" s="265"/>
      <c r="BT15" s="265"/>
      <c r="BU15" s="265"/>
      <c r="BV15" s="265"/>
      <c r="BW15" s="265"/>
      <c r="BX15" s="265"/>
      <c r="BY15" s="265"/>
      <c r="BZ15" s="265"/>
      <c r="CA15" s="265"/>
      <c r="CB15" s="265"/>
      <c r="CC15" s="265"/>
      <c r="CD15" s="265"/>
      <c r="CE15" s="265"/>
      <c r="CF15" s="265"/>
      <c r="CG15" s="265"/>
      <c r="CH15" s="265"/>
      <c r="CI15" s="265"/>
      <c r="CJ15" s="265"/>
      <c r="CK15" s="265"/>
      <c r="CL15" s="265"/>
      <c r="CM15" s="265"/>
      <c r="CN15" s="265"/>
      <c r="CO15" s="265"/>
      <c r="CP15" s="265"/>
      <c r="CQ15" s="265"/>
      <c r="CR15" s="265"/>
      <c r="CS15" s="265"/>
      <c r="CT15" s="265"/>
      <c r="CU15" s="265"/>
      <c r="CV15" s="265"/>
      <c r="CW15" s="265"/>
      <c r="CX15" s="265"/>
      <c r="CY15" s="265"/>
      <c r="CZ15" s="265"/>
      <c r="DA15" s="265"/>
      <c r="DB15" s="265"/>
      <c r="DC15" s="265"/>
      <c r="DD15" s="265"/>
      <c r="DE15" s="265"/>
      <c r="DF15" s="265"/>
      <c r="DG15" s="265"/>
      <c r="DH15" s="265"/>
      <c r="DI15" s="265"/>
      <c r="DJ15" s="265"/>
      <c r="DK15" s="265"/>
      <c r="DL15" s="265"/>
      <c r="DM15" s="265"/>
      <c r="DN15" s="265"/>
      <c r="DO15" s="265"/>
      <c r="DP15" s="265"/>
      <c r="DQ15" s="265"/>
      <c r="DR15" s="265"/>
      <c r="DS15" s="265"/>
      <c r="DT15" s="265"/>
      <c r="DU15" s="265"/>
      <c r="DV15" s="265"/>
      <c r="DW15" s="265"/>
      <c r="DX15" s="265"/>
      <c r="DY15" s="265"/>
      <c r="DZ15" s="265"/>
      <c r="EA15" s="265"/>
      <c r="EB15" s="265"/>
      <c r="EC15" s="265"/>
      <c r="ED15" s="265"/>
    </row>
    <row r="16" spans="1:134" ht="15" x14ac:dyDescent="0.25">
      <c r="A16" s="229"/>
      <c r="B16" s="210" t="b">
        <v>1</v>
      </c>
      <c r="C16" s="210" t="b">
        <v>1</v>
      </c>
      <c r="D16" s="210" t="b">
        <v>1</v>
      </c>
      <c r="E16" s="211"/>
      <c r="F16" s="211"/>
      <c r="G16" s="211"/>
      <c r="H16" s="211"/>
      <c r="I16" s="211"/>
      <c r="J16" s="211"/>
      <c r="K16" s="211"/>
      <c r="L16" s="211"/>
      <c r="M16" s="211"/>
      <c r="N16" s="211"/>
      <c r="O16" s="211"/>
      <c r="P16" s="211"/>
      <c r="Q16" s="211"/>
      <c r="R16" s="211"/>
      <c r="S16" s="211"/>
      <c r="T16" s="212"/>
      <c r="U16" s="224">
        <f t="shared" si="0"/>
        <v>44958</v>
      </c>
      <c r="V16" s="225">
        <v>22.84</v>
      </c>
      <c r="W16" s="226">
        <v>23.41</v>
      </c>
      <c r="X16" s="227">
        <v>23.37</v>
      </c>
      <c r="Y16" s="228">
        <v>20.469000000000001</v>
      </c>
      <c r="Z16" s="228">
        <v>19.050999999999998</v>
      </c>
      <c r="AA16" s="228">
        <v>21.882000000000001</v>
      </c>
      <c r="AB16" s="228">
        <v>24.423999999999999</v>
      </c>
      <c r="AC16" s="228">
        <v>31.582999999999998</v>
      </c>
      <c r="AD16" s="228">
        <v>19.013000000000002</v>
      </c>
      <c r="AE16" s="228">
        <v>19.600999999999999</v>
      </c>
      <c r="AF16" s="228">
        <v>23.36</v>
      </c>
      <c r="AG16" s="228">
        <v>24.783999999999999</v>
      </c>
      <c r="AH16" s="228">
        <v>20.311</v>
      </c>
      <c r="AI16" s="228">
        <v>18.145</v>
      </c>
      <c r="AJ16" s="228">
        <v>19.626000000000001</v>
      </c>
      <c r="AK16" s="228">
        <v>19.128</v>
      </c>
      <c r="AL16" s="228">
        <v>19.029</v>
      </c>
      <c r="AM16" s="228">
        <v>18.059999999999999</v>
      </c>
      <c r="AN16" s="228">
        <v>20.670999999999999</v>
      </c>
      <c r="AO16" s="228">
        <v>16.318999999999999</v>
      </c>
      <c r="AP16" s="228">
        <v>19.225000000000001</v>
      </c>
      <c r="AQ16" s="228">
        <v>18.122</v>
      </c>
      <c r="AR16" s="228">
        <v>19.254999999999999</v>
      </c>
      <c r="AS16" s="228">
        <v>20.058</v>
      </c>
      <c r="AT16" s="228">
        <v>14.089</v>
      </c>
      <c r="AU16" s="228">
        <v>22.823</v>
      </c>
      <c r="AV16" s="228">
        <v>27.564</v>
      </c>
      <c r="AW16" s="228">
        <v>20.934999999999999</v>
      </c>
      <c r="AX16" s="228">
        <v>23.876999999999999</v>
      </c>
      <c r="AY16" s="228">
        <v>22.367999999999999</v>
      </c>
      <c r="AZ16" s="228">
        <v>15.68</v>
      </c>
      <c r="BA16" s="228">
        <v>23.963000000000001</v>
      </c>
      <c r="BB16" s="228">
        <v>19.190999999999999</v>
      </c>
      <c r="BC16" s="265"/>
      <c r="BD16" s="265"/>
      <c r="BE16" s="265"/>
      <c r="BF16" s="265"/>
      <c r="BG16" s="265"/>
      <c r="BH16" s="265"/>
      <c r="BI16" s="265"/>
      <c r="BJ16" s="265"/>
      <c r="BK16" s="265"/>
      <c r="BL16" s="265"/>
      <c r="BM16" s="265"/>
      <c r="BN16" s="265"/>
      <c r="BO16" s="265"/>
      <c r="BP16" s="265"/>
      <c r="BQ16" s="265"/>
      <c r="BR16" s="265"/>
      <c r="BS16" s="265"/>
      <c r="BT16" s="265"/>
      <c r="BU16" s="265"/>
      <c r="BV16" s="265"/>
      <c r="BW16" s="265"/>
      <c r="BX16" s="265"/>
      <c r="BY16" s="265"/>
      <c r="BZ16" s="265"/>
      <c r="CA16" s="265"/>
      <c r="CB16" s="265"/>
      <c r="CC16" s="265"/>
      <c r="CD16" s="265"/>
      <c r="CE16" s="265"/>
      <c r="CF16" s="265"/>
      <c r="CG16" s="265"/>
      <c r="CH16" s="265"/>
      <c r="CI16" s="265"/>
      <c r="CJ16" s="265"/>
      <c r="CK16" s="265"/>
      <c r="CL16" s="265"/>
      <c r="CM16" s="265"/>
      <c r="CN16" s="265"/>
      <c r="CO16" s="265"/>
      <c r="CP16" s="265"/>
      <c r="CQ16" s="265"/>
      <c r="CR16" s="265"/>
      <c r="CS16" s="265"/>
      <c r="CT16" s="265"/>
      <c r="CU16" s="265"/>
      <c r="CV16" s="265"/>
      <c r="CW16" s="265"/>
      <c r="CX16" s="265"/>
      <c r="CY16" s="265"/>
      <c r="CZ16" s="265"/>
      <c r="DA16" s="265"/>
      <c r="DB16" s="265"/>
      <c r="DC16" s="265"/>
      <c r="DD16" s="265"/>
      <c r="DE16" s="265"/>
      <c r="DF16" s="265"/>
      <c r="DG16" s="265"/>
      <c r="DH16" s="265"/>
      <c r="DI16" s="265"/>
      <c r="DJ16" s="265"/>
      <c r="DK16" s="265"/>
      <c r="DL16" s="265"/>
      <c r="DM16" s="265"/>
      <c r="DN16" s="265"/>
      <c r="DO16" s="265"/>
      <c r="DP16" s="265"/>
      <c r="DQ16" s="265"/>
      <c r="DR16" s="265"/>
      <c r="DS16" s="265"/>
      <c r="DT16" s="265"/>
      <c r="DU16" s="265"/>
      <c r="DV16" s="265"/>
      <c r="DW16" s="265"/>
      <c r="DX16" s="265"/>
      <c r="DY16" s="265"/>
      <c r="DZ16" s="265"/>
      <c r="EA16" s="265"/>
      <c r="EB16" s="265"/>
      <c r="EC16" s="265"/>
      <c r="ED16" s="265"/>
    </row>
    <row r="17" spans="1:134" ht="15" x14ac:dyDescent="0.25">
      <c r="A17" s="229"/>
      <c r="B17" s="210" t="b">
        <v>1</v>
      </c>
      <c r="C17" s="210" t="b">
        <v>1</v>
      </c>
      <c r="D17" s="210" t="b">
        <v>1</v>
      </c>
      <c r="E17" s="211"/>
      <c r="F17" s="211"/>
      <c r="G17" s="211"/>
      <c r="H17" s="211"/>
      <c r="I17" s="211"/>
      <c r="J17" s="211"/>
      <c r="K17" s="211"/>
      <c r="L17" s="211"/>
      <c r="M17" s="211"/>
      <c r="N17" s="211"/>
      <c r="O17" s="211"/>
      <c r="P17" s="211"/>
      <c r="Q17" s="211"/>
      <c r="R17" s="211"/>
      <c r="S17" s="211"/>
      <c r="T17" s="212"/>
      <c r="U17" s="224">
        <f t="shared" si="0"/>
        <v>44986</v>
      </c>
      <c r="V17" s="225">
        <v>35.01</v>
      </c>
      <c r="W17" s="226">
        <v>40.409999999999997</v>
      </c>
      <c r="X17" s="227">
        <v>37.51</v>
      </c>
      <c r="Y17" s="228">
        <v>32.223999999999997</v>
      </c>
      <c r="Z17" s="228">
        <v>30.864999999999998</v>
      </c>
      <c r="AA17" s="228">
        <v>38.597000000000001</v>
      </c>
      <c r="AB17" s="228">
        <v>45.24</v>
      </c>
      <c r="AC17" s="228">
        <v>40.677</v>
      </c>
      <c r="AD17" s="228">
        <v>37.097999999999999</v>
      </c>
      <c r="AE17" s="228">
        <v>33.905999999999999</v>
      </c>
      <c r="AF17" s="228">
        <v>33.414999999999999</v>
      </c>
      <c r="AG17" s="228">
        <v>29.904</v>
      </c>
      <c r="AH17" s="228">
        <v>29.497</v>
      </c>
      <c r="AI17" s="228">
        <v>22.538</v>
      </c>
      <c r="AJ17" s="228">
        <v>29.585999999999999</v>
      </c>
      <c r="AK17" s="228">
        <v>45.856999999999999</v>
      </c>
      <c r="AL17" s="228">
        <v>24.358000000000001</v>
      </c>
      <c r="AM17" s="228">
        <v>26.093</v>
      </c>
      <c r="AN17" s="228">
        <v>48.720999999999997</v>
      </c>
      <c r="AO17" s="228">
        <v>17.082000000000001</v>
      </c>
      <c r="AP17" s="228">
        <v>35.738</v>
      </c>
      <c r="AQ17" s="228">
        <v>21.346</v>
      </c>
      <c r="AR17" s="228">
        <v>30.626000000000001</v>
      </c>
      <c r="AS17" s="228">
        <v>34.302999999999997</v>
      </c>
      <c r="AT17" s="228">
        <v>20.294</v>
      </c>
      <c r="AU17" s="228">
        <v>29.375</v>
      </c>
      <c r="AV17" s="228">
        <v>46.154000000000003</v>
      </c>
      <c r="AW17" s="228">
        <v>35.441000000000003</v>
      </c>
      <c r="AX17" s="228">
        <v>53.19</v>
      </c>
      <c r="AY17" s="228">
        <v>24.286999999999999</v>
      </c>
      <c r="AZ17" s="228">
        <v>20.638999999999999</v>
      </c>
      <c r="BA17" s="228">
        <v>35.334000000000003</v>
      </c>
      <c r="BB17" s="228">
        <v>23.327999999999999</v>
      </c>
      <c r="BC17" s="265"/>
      <c r="BD17" s="265"/>
      <c r="BE17" s="265"/>
      <c r="BF17" s="265"/>
      <c r="BG17" s="265"/>
      <c r="BH17" s="265"/>
      <c r="BI17" s="265"/>
      <c r="BJ17" s="265"/>
      <c r="BK17" s="265"/>
      <c r="BL17" s="265"/>
      <c r="BM17" s="265"/>
      <c r="BN17" s="265"/>
      <c r="BO17" s="265"/>
      <c r="BP17" s="265"/>
      <c r="BQ17" s="265"/>
      <c r="BR17" s="265"/>
      <c r="BS17" s="265"/>
      <c r="BT17" s="265"/>
      <c r="BU17" s="265"/>
      <c r="BV17" s="265"/>
      <c r="BW17" s="265"/>
      <c r="BX17" s="265"/>
      <c r="BY17" s="265"/>
      <c r="BZ17" s="265"/>
      <c r="CA17" s="265"/>
      <c r="CB17" s="265"/>
      <c r="CC17" s="265"/>
      <c r="CD17" s="265"/>
      <c r="CE17" s="265"/>
      <c r="CF17" s="265"/>
      <c r="CG17" s="265"/>
      <c r="CH17" s="265"/>
      <c r="CI17" s="265"/>
      <c r="CJ17" s="265"/>
      <c r="CK17" s="265"/>
      <c r="CL17" s="265"/>
      <c r="CM17" s="265"/>
      <c r="CN17" s="265"/>
      <c r="CO17" s="265"/>
      <c r="CP17" s="265"/>
      <c r="CQ17" s="265"/>
      <c r="CR17" s="265"/>
      <c r="CS17" s="265"/>
      <c r="CT17" s="265"/>
      <c r="CU17" s="265"/>
      <c r="CV17" s="265"/>
      <c r="CW17" s="265"/>
      <c r="CX17" s="265"/>
      <c r="CY17" s="265"/>
      <c r="CZ17" s="265"/>
      <c r="DA17" s="265"/>
      <c r="DB17" s="265"/>
      <c r="DC17" s="265"/>
      <c r="DD17" s="265"/>
      <c r="DE17" s="265"/>
      <c r="DF17" s="265"/>
      <c r="DG17" s="265"/>
      <c r="DH17" s="265"/>
      <c r="DI17" s="265"/>
      <c r="DJ17" s="265"/>
      <c r="DK17" s="265"/>
      <c r="DL17" s="265"/>
      <c r="DM17" s="265"/>
      <c r="DN17" s="265"/>
      <c r="DO17" s="265"/>
      <c r="DP17" s="265"/>
      <c r="DQ17" s="265"/>
      <c r="DR17" s="265"/>
      <c r="DS17" s="265"/>
      <c r="DT17" s="265"/>
      <c r="DU17" s="265"/>
      <c r="DV17" s="265"/>
      <c r="DW17" s="265"/>
      <c r="DX17" s="265"/>
      <c r="DY17" s="265"/>
      <c r="DZ17" s="265"/>
      <c r="EA17" s="265"/>
      <c r="EB17" s="265"/>
      <c r="EC17" s="265"/>
      <c r="ED17" s="265"/>
    </row>
    <row r="18" spans="1:134" ht="15" x14ac:dyDescent="0.25">
      <c r="A18" s="229"/>
      <c r="B18" s="210" t="b">
        <v>1</v>
      </c>
      <c r="C18" s="210" t="b">
        <v>1</v>
      </c>
      <c r="D18" s="210" t="b">
        <v>1</v>
      </c>
      <c r="E18" s="211"/>
      <c r="F18" s="211"/>
      <c r="G18" s="211"/>
      <c r="H18" s="211"/>
      <c r="I18" s="211"/>
      <c r="J18" s="211"/>
      <c r="K18" s="211"/>
      <c r="L18" s="211"/>
      <c r="M18" s="211"/>
      <c r="N18" s="211"/>
      <c r="O18" s="211"/>
      <c r="P18" s="211"/>
      <c r="Q18" s="211"/>
      <c r="R18" s="211"/>
      <c r="S18" s="211"/>
      <c r="T18" s="212"/>
      <c r="U18" s="224">
        <f t="shared" si="0"/>
        <v>45017</v>
      </c>
      <c r="V18" s="225">
        <v>63.86</v>
      </c>
      <c r="W18" s="226">
        <v>93.19</v>
      </c>
      <c r="X18" s="227">
        <v>78.28</v>
      </c>
      <c r="Y18" s="228">
        <v>67.77</v>
      </c>
      <c r="Z18" s="228">
        <v>64.516999999999996</v>
      </c>
      <c r="AA18" s="228">
        <v>70.141999999999996</v>
      </c>
      <c r="AB18" s="228">
        <v>54.862000000000002</v>
      </c>
      <c r="AC18" s="228">
        <v>93.096000000000004</v>
      </c>
      <c r="AD18" s="228">
        <v>68.480999999999995</v>
      </c>
      <c r="AE18" s="228">
        <v>50.743000000000002</v>
      </c>
      <c r="AF18" s="228">
        <v>45.518000000000001</v>
      </c>
      <c r="AG18" s="228">
        <v>78.927000000000007</v>
      </c>
      <c r="AH18" s="228">
        <v>57.411999999999999</v>
      </c>
      <c r="AI18" s="228">
        <v>55.604999999999997</v>
      </c>
      <c r="AJ18" s="228">
        <v>51.777999999999999</v>
      </c>
      <c r="AK18" s="228">
        <v>94.703999999999994</v>
      </c>
      <c r="AL18" s="228">
        <v>57.366</v>
      </c>
      <c r="AM18" s="228">
        <v>80.930000000000007</v>
      </c>
      <c r="AN18" s="228">
        <v>79.960999999999999</v>
      </c>
      <c r="AO18" s="228">
        <v>44.606000000000002</v>
      </c>
      <c r="AP18" s="228">
        <v>52.106000000000002</v>
      </c>
      <c r="AQ18" s="228">
        <v>49.182000000000002</v>
      </c>
      <c r="AR18" s="228">
        <v>63.207000000000001</v>
      </c>
      <c r="AS18" s="228">
        <v>76.448999999999998</v>
      </c>
      <c r="AT18" s="228">
        <v>36.710999999999999</v>
      </c>
      <c r="AU18" s="228">
        <v>69.356999999999999</v>
      </c>
      <c r="AV18" s="228">
        <v>72.864000000000004</v>
      </c>
      <c r="AW18" s="228">
        <v>57.112000000000002</v>
      </c>
      <c r="AX18" s="228">
        <v>104.161</v>
      </c>
      <c r="AY18" s="228">
        <v>39.81</v>
      </c>
      <c r="AZ18" s="228">
        <v>71.266999999999996</v>
      </c>
      <c r="BA18" s="228">
        <v>49.338999999999999</v>
      </c>
      <c r="BB18" s="228">
        <v>49.332999999999998</v>
      </c>
      <c r="BC18" s="265"/>
      <c r="BD18" s="265"/>
      <c r="BE18" s="265"/>
      <c r="BF18" s="265"/>
      <c r="BG18" s="265"/>
      <c r="BH18" s="265"/>
      <c r="BI18" s="265"/>
      <c r="BJ18" s="265"/>
      <c r="BK18" s="265"/>
      <c r="BL18" s="265"/>
      <c r="BM18" s="265"/>
      <c r="BN18" s="265"/>
      <c r="BO18" s="265"/>
      <c r="BP18" s="265"/>
      <c r="BQ18" s="265"/>
      <c r="BR18" s="265"/>
      <c r="BS18" s="265"/>
      <c r="BT18" s="265"/>
      <c r="BU18" s="265"/>
      <c r="BV18" s="265"/>
      <c r="BW18" s="265"/>
      <c r="BX18" s="265"/>
      <c r="BY18" s="265"/>
      <c r="BZ18" s="265"/>
      <c r="CA18" s="265"/>
      <c r="CB18" s="265"/>
      <c r="CC18" s="265"/>
      <c r="CD18" s="265"/>
      <c r="CE18" s="265"/>
      <c r="CF18" s="265"/>
      <c r="CG18" s="265"/>
      <c r="CH18" s="265"/>
      <c r="CI18" s="265"/>
      <c r="CJ18" s="265"/>
      <c r="CK18" s="265"/>
      <c r="CL18" s="265"/>
      <c r="CM18" s="265"/>
      <c r="CN18" s="265"/>
      <c r="CO18" s="265"/>
      <c r="CP18" s="265"/>
      <c r="CQ18" s="265"/>
      <c r="CR18" s="265"/>
      <c r="CS18" s="265"/>
      <c r="CT18" s="265"/>
      <c r="CU18" s="265"/>
      <c r="CV18" s="265"/>
      <c r="CW18" s="265"/>
      <c r="CX18" s="265"/>
      <c r="CY18" s="265"/>
      <c r="CZ18" s="265"/>
      <c r="DA18" s="265"/>
      <c r="DB18" s="265"/>
      <c r="DC18" s="265"/>
      <c r="DD18" s="265"/>
      <c r="DE18" s="265"/>
      <c r="DF18" s="265"/>
      <c r="DG18" s="265"/>
      <c r="DH18" s="265"/>
      <c r="DI18" s="265"/>
      <c r="DJ18" s="265"/>
      <c r="DK18" s="265"/>
      <c r="DL18" s="265"/>
      <c r="DM18" s="265"/>
      <c r="DN18" s="265"/>
      <c r="DO18" s="265"/>
      <c r="DP18" s="265"/>
      <c r="DQ18" s="265"/>
      <c r="DR18" s="265"/>
      <c r="DS18" s="265"/>
      <c r="DT18" s="265"/>
      <c r="DU18" s="265"/>
      <c r="DV18" s="265"/>
      <c r="DW18" s="265"/>
      <c r="DX18" s="265"/>
      <c r="DY18" s="265"/>
      <c r="DZ18" s="265"/>
      <c r="EA18" s="265"/>
      <c r="EB18" s="265"/>
      <c r="EC18" s="265"/>
      <c r="ED18" s="265"/>
    </row>
    <row r="19" spans="1:134" ht="15" x14ac:dyDescent="0.25">
      <c r="A19" s="229"/>
      <c r="B19" s="210" t="b">
        <v>1</v>
      </c>
      <c r="C19" s="210" t="b">
        <v>1</v>
      </c>
      <c r="D19" s="210" t="b">
        <v>1</v>
      </c>
      <c r="E19" s="211"/>
      <c r="F19" s="211"/>
      <c r="G19" s="211"/>
      <c r="H19" s="211"/>
      <c r="I19" s="211"/>
      <c r="J19" s="211"/>
      <c r="K19" s="211"/>
      <c r="L19" s="211"/>
      <c r="M19" s="211"/>
      <c r="N19" s="211"/>
      <c r="O19" s="211"/>
      <c r="P19" s="211"/>
      <c r="Q19" s="211"/>
      <c r="R19" s="211"/>
      <c r="S19" s="211"/>
      <c r="T19" s="212"/>
      <c r="U19" s="224">
        <f t="shared" si="0"/>
        <v>45047</v>
      </c>
      <c r="V19" s="225">
        <v>159.11000000000001</v>
      </c>
      <c r="W19" s="226">
        <v>246.31</v>
      </c>
      <c r="X19" s="227">
        <v>203.17</v>
      </c>
      <c r="Y19" s="228">
        <v>206.09800000000001</v>
      </c>
      <c r="Z19" s="228">
        <v>254.91900000000001</v>
      </c>
      <c r="AA19" s="228">
        <v>200.98099999999999</v>
      </c>
      <c r="AB19" s="228">
        <v>233.55099999999999</v>
      </c>
      <c r="AC19" s="228">
        <v>346.358</v>
      </c>
      <c r="AD19" s="228">
        <v>285.71100000000001</v>
      </c>
      <c r="AE19" s="228">
        <v>165.94200000000001</v>
      </c>
      <c r="AF19" s="228">
        <v>192.04300000000001</v>
      </c>
      <c r="AG19" s="228">
        <v>235.91</v>
      </c>
      <c r="AH19" s="228">
        <v>236.51</v>
      </c>
      <c r="AI19" s="228">
        <v>94.631</v>
      </c>
      <c r="AJ19" s="228">
        <v>160.596</v>
      </c>
      <c r="AK19" s="228">
        <v>223.34899999999999</v>
      </c>
      <c r="AL19" s="228">
        <v>238.39699999999999</v>
      </c>
      <c r="AM19" s="228">
        <v>221.13499999999999</v>
      </c>
      <c r="AN19" s="228">
        <v>213.714</v>
      </c>
      <c r="AO19" s="228">
        <v>220.72200000000001</v>
      </c>
      <c r="AP19" s="228">
        <v>270.37</v>
      </c>
      <c r="AQ19" s="228">
        <v>108.67700000000001</v>
      </c>
      <c r="AR19" s="228">
        <v>140.834</v>
      </c>
      <c r="AS19" s="228">
        <v>137.41900000000001</v>
      </c>
      <c r="AT19" s="228">
        <v>100.437</v>
      </c>
      <c r="AU19" s="228">
        <v>236.93199999999999</v>
      </c>
      <c r="AV19" s="228">
        <v>148.941</v>
      </c>
      <c r="AW19" s="228">
        <v>152.46700000000001</v>
      </c>
      <c r="AX19" s="228">
        <v>228.23</v>
      </c>
      <c r="AY19" s="228">
        <v>148.15299999999999</v>
      </c>
      <c r="AZ19" s="228">
        <v>184.77099999999999</v>
      </c>
      <c r="BA19" s="228">
        <v>173.63399999999999</v>
      </c>
      <c r="BB19" s="228">
        <v>124.258</v>
      </c>
      <c r="BC19" s="265"/>
      <c r="BD19" s="265"/>
      <c r="BE19" s="265"/>
      <c r="BF19" s="265"/>
      <c r="BG19" s="265"/>
      <c r="BH19" s="265"/>
      <c r="BI19" s="265"/>
      <c r="BJ19" s="265"/>
      <c r="BK19" s="265"/>
      <c r="BL19" s="265"/>
      <c r="BM19" s="265"/>
      <c r="BN19" s="265"/>
      <c r="BO19" s="265"/>
      <c r="BP19" s="265"/>
      <c r="BQ19" s="265"/>
      <c r="BR19" s="265"/>
      <c r="BS19" s="265"/>
      <c r="BT19" s="265"/>
      <c r="BU19" s="265"/>
      <c r="BV19" s="265"/>
      <c r="BW19" s="265"/>
      <c r="BX19" s="265"/>
      <c r="BY19" s="265"/>
      <c r="BZ19" s="265"/>
      <c r="CA19" s="265"/>
      <c r="CB19" s="265"/>
      <c r="CC19" s="265"/>
      <c r="CD19" s="265"/>
      <c r="CE19" s="265"/>
      <c r="CF19" s="265"/>
      <c r="CG19" s="265"/>
      <c r="CH19" s="265"/>
      <c r="CI19" s="265"/>
      <c r="CJ19" s="265"/>
      <c r="CK19" s="265"/>
      <c r="CL19" s="265"/>
      <c r="CM19" s="265"/>
      <c r="CN19" s="265"/>
      <c r="CO19" s="265"/>
      <c r="CP19" s="265"/>
      <c r="CQ19" s="265"/>
      <c r="CR19" s="265"/>
      <c r="CS19" s="265"/>
      <c r="CT19" s="265"/>
      <c r="CU19" s="265"/>
      <c r="CV19" s="265"/>
      <c r="CW19" s="265"/>
      <c r="CX19" s="265"/>
      <c r="CY19" s="265"/>
      <c r="CZ19" s="265"/>
      <c r="DA19" s="265"/>
      <c r="DB19" s="265"/>
      <c r="DC19" s="265"/>
      <c r="DD19" s="265"/>
      <c r="DE19" s="265"/>
      <c r="DF19" s="265"/>
      <c r="DG19" s="265"/>
      <c r="DH19" s="265"/>
      <c r="DI19" s="265"/>
      <c r="DJ19" s="265"/>
      <c r="DK19" s="265"/>
      <c r="DL19" s="265"/>
      <c r="DM19" s="265"/>
      <c r="DN19" s="265"/>
      <c r="DO19" s="265"/>
      <c r="DP19" s="265"/>
      <c r="DQ19" s="265"/>
      <c r="DR19" s="265"/>
      <c r="DS19" s="265"/>
      <c r="DT19" s="265"/>
      <c r="DU19" s="265"/>
      <c r="DV19" s="265"/>
      <c r="DW19" s="265"/>
      <c r="DX19" s="265"/>
      <c r="DY19" s="265"/>
      <c r="DZ19" s="265"/>
      <c r="EA19" s="265"/>
      <c r="EB19" s="265"/>
      <c r="EC19" s="265"/>
      <c r="ED19" s="265"/>
    </row>
    <row r="20" spans="1:134" ht="15" x14ac:dyDescent="0.25">
      <c r="A20" s="229"/>
      <c r="B20" s="210" t="b">
        <v>1</v>
      </c>
      <c r="C20" s="210" t="b">
        <v>1</v>
      </c>
      <c r="D20" s="210" t="b">
        <v>1</v>
      </c>
      <c r="E20" s="211"/>
      <c r="F20" s="211"/>
      <c r="G20" s="211"/>
      <c r="H20" s="211"/>
      <c r="I20" s="211"/>
      <c r="J20" s="211"/>
      <c r="K20" s="211"/>
      <c r="L20" s="211"/>
      <c r="M20" s="211"/>
      <c r="N20" s="211"/>
      <c r="O20" s="211"/>
      <c r="P20" s="211"/>
      <c r="Q20" s="211"/>
      <c r="R20" s="211"/>
      <c r="S20" s="211"/>
      <c r="T20" s="212"/>
      <c r="U20" s="224">
        <f t="shared" si="0"/>
        <v>45078</v>
      </c>
      <c r="V20" s="225">
        <v>163.98</v>
      </c>
      <c r="W20" s="226">
        <v>334.22</v>
      </c>
      <c r="X20" s="227">
        <v>250.18</v>
      </c>
      <c r="Y20" s="228">
        <v>162.18100000000001</v>
      </c>
      <c r="Z20" s="228">
        <v>414.74099999999999</v>
      </c>
      <c r="AA20" s="228">
        <v>213.76499999999999</v>
      </c>
      <c r="AB20" s="228">
        <v>565.32500000000005</v>
      </c>
      <c r="AC20" s="228">
        <v>306.40699999999998</v>
      </c>
      <c r="AD20" s="228">
        <v>469.82799999999997</v>
      </c>
      <c r="AE20" s="228">
        <v>198.62</v>
      </c>
      <c r="AF20" s="228">
        <v>314.90100000000001</v>
      </c>
      <c r="AG20" s="228">
        <v>155.12299999999999</v>
      </c>
      <c r="AH20" s="228">
        <v>192.64699999999999</v>
      </c>
      <c r="AI20" s="228">
        <v>58.807000000000002</v>
      </c>
      <c r="AJ20" s="228">
        <v>217.173</v>
      </c>
      <c r="AK20" s="228">
        <v>141.102</v>
      </c>
      <c r="AL20" s="228">
        <v>283.34300000000002</v>
      </c>
      <c r="AM20" s="228">
        <v>179.42</v>
      </c>
      <c r="AN20" s="228">
        <v>162.05099999999999</v>
      </c>
      <c r="AO20" s="228">
        <v>468.255</v>
      </c>
      <c r="AP20" s="228">
        <v>249.53200000000001</v>
      </c>
      <c r="AQ20" s="228">
        <v>256.58499999999998</v>
      </c>
      <c r="AR20" s="228">
        <v>416.21600000000001</v>
      </c>
      <c r="AS20" s="228">
        <v>52.847999999999999</v>
      </c>
      <c r="AT20" s="228">
        <v>154.078</v>
      </c>
      <c r="AU20" s="228">
        <v>337.11700000000002</v>
      </c>
      <c r="AV20" s="228">
        <v>337.80099999999999</v>
      </c>
      <c r="AW20" s="228">
        <v>281.517</v>
      </c>
      <c r="AX20" s="228">
        <v>379.661</v>
      </c>
      <c r="AY20" s="228">
        <v>71.411000000000001</v>
      </c>
      <c r="AZ20" s="228">
        <v>395.95600000000002</v>
      </c>
      <c r="BA20" s="228">
        <v>194.39500000000001</v>
      </c>
      <c r="BB20" s="228">
        <v>132.834</v>
      </c>
      <c r="BC20" s="265"/>
      <c r="BD20" s="265"/>
      <c r="BE20" s="265"/>
      <c r="BF20" s="265"/>
      <c r="BG20" s="265"/>
      <c r="BH20" s="265"/>
      <c r="BI20" s="265"/>
      <c r="BJ20" s="265"/>
      <c r="BK20" s="265"/>
      <c r="BL20" s="265"/>
      <c r="BM20" s="265"/>
      <c r="BN20" s="265"/>
      <c r="BO20" s="265"/>
      <c r="BP20" s="265"/>
      <c r="BQ20" s="265"/>
      <c r="BR20" s="265"/>
      <c r="BS20" s="265"/>
      <c r="BT20" s="265"/>
      <c r="BU20" s="265"/>
      <c r="BV20" s="265"/>
      <c r="BW20" s="265"/>
      <c r="BX20" s="265"/>
      <c r="BY20" s="265"/>
      <c r="BZ20" s="265"/>
      <c r="CA20" s="265"/>
      <c r="CB20" s="265"/>
      <c r="CC20" s="265"/>
      <c r="CD20" s="265"/>
      <c r="CE20" s="265"/>
      <c r="CF20" s="265"/>
      <c r="CG20" s="265"/>
      <c r="CH20" s="265"/>
      <c r="CI20" s="265"/>
      <c r="CJ20" s="265"/>
      <c r="CK20" s="265"/>
      <c r="CL20" s="265"/>
      <c r="CM20" s="265"/>
      <c r="CN20" s="265"/>
      <c r="CO20" s="265"/>
      <c r="CP20" s="265"/>
      <c r="CQ20" s="265"/>
      <c r="CR20" s="265"/>
      <c r="CS20" s="265"/>
      <c r="CT20" s="265"/>
      <c r="CU20" s="265"/>
      <c r="CV20" s="265"/>
      <c r="CW20" s="265"/>
      <c r="CX20" s="265"/>
      <c r="CY20" s="265"/>
      <c r="CZ20" s="265"/>
      <c r="DA20" s="265"/>
      <c r="DB20" s="265"/>
      <c r="DC20" s="265"/>
      <c r="DD20" s="265"/>
      <c r="DE20" s="265"/>
      <c r="DF20" s="265"/>
      <c r="DG20" s="265"/>
      <c r="DH20" s="265"/>
      <c r="DI20" s="265"/>
      <c r="DJ20" s="265"/>
      <c r="DK20" s="265"/>
      <c r="DL20" s="265"/>
      <c r="DM20" s="265"/>
      <c r="DN20" s="265"/>
      <c r="DO20" s="265"/>
      <c r="DP20" s="265"/>
      <c r="DQ20" s="265"/>
      <c r="DR20" s="265"/>
      <c r="DS20" s="265"/>
      <c r="DT20" s="265"/>
      <c r="DU20" s="265"/>
      <c r="DV20" s="265"/>
      <c r="DW20" s="265"/>
      <c r="DX20" s="265"/>
      <c r="DY20" s="265"/>
      <c r="DZ20" s="265"/>
      <c r="EA20" s="265"/>
      <c r="EB20" s="265"/>
      <c r="EC20" s="265"/>
      <c r="ED20" s="265"/>
    </row>
    <row r="21" spans="1:134" ht="15" x14ac:dyDescent="0.25">
      <c r="A21" s="229"/>
      <c r="B21" s="210" t="b">
        <v>1</v>
      </c>
      <c r="C21" s="210" t="b">
        <v>1</v>
      </c>
      <c r="D21" s="210" t="b">
        <v>1</v>
      </c>
      <c r="E21" s="211"/>
      <c r="F21" s="211"/>
      <c r="G21" s="211"/>
      <c r="H21" s="211"/>
      <c r="I21" s="211"/>
      <c r="J21" s="211"/>
      <c r="K21" s="211"/>
      <c r="L21" s="211"/>
      <c r="M21" s="211"/>
      <c r="N21" s="211"/>
      <c r="O21" s="211"/>
      <c r="P21" s="211"/>
      <c r="Q21" s="211"/>
      <c r="R21" s="211"/>
      <c r="S21" s="211"/>
      <c r="T21" s="212"/>
      <c r="U21" s="224">
        <f t="shared" si="0"/>
        <v>45108</v>
      </c>
      <c r="V21" s="225">
        <v>53.27</v>
      </c>
      <c r="W21" s="226">
        <v>140.19</v>
      </c>
      <c r="X21" s="227">
        <v>86.42</v>
      </c>
      <c r="Y21" s="228">
        <v>66.162999999999997</v>
      </c>
      <c r="Z21" s="228">
        <v>192.864</v>
      </c>
      <c r="AA21" s="228">
        <v>64.819999999999993</v>
      </c>
      <c r="AB21" s="228">
        <v>435.56599999999997</v>
      </c>
      <c r="AC21" s="228">
        <v>113.075</v>
      </c>
      <c r="AD21" s="228">
        <v>173.14400000000001</v>
      </c>
      <c r="AE21" s="228">
        <v>95.340999999999994</v>
      </c>
      <c r="AF21" s="228">
        <v>212.63</v>
      </c>
      <c r="AG21" s="228">
        <v>50.216000000000001</v>
      </c>
      <c r="AH21" s="228">
        <v>59.35</v>
      </c>
      <c r="AI21" s="228">
        <v>24.983000000000001</v>
      </c>
      <c r="AJ21" s="228">
        <v>57.674999999999997</v>
      </c>
      <c r="AK21" s="228">
        <v>54.308</v>
      </c>
      <c r="AL21" s="228">
        <v>116.639</v>
      </c>
      <c r="AM21" s="228">
        <v>68.665999999999997</v>
      </c>
      <c r="AN21" s="228">
        <v>62.344999999999999</v>
      </c>
      <c r="AO21" s="228">
        <v>216.548</v>
      </c>
      <c r="AP21" s="228">
        <v>133.91399999999999</v>
      </c>
      <c r="AQ21" s="228">
        <v>69.081000000000003</v>
      </c>
      <c r="AR21" s="228">
        <v>229.125</v>
      </c>
      <c r="AS21" s="228">
        <v>26.974</v>
      </c>
      <c r="AT21" s="228">
        <v>55.753999999999998</v>
      </c>
      <c r="AU21" s="228">
        <v>103.12</v>
      </c>
      <c r="AV21" s="228">
        <v>117.583</v>
      </c>
      <c r="AW21" s="228">
        <v>92.387</v>
      </c>
      <c r="AX21" s="228">
        <v>131.887</v>
      </c>
      <c r="AY21" s="228">
        <v>29.401</v>
      </c>
      <c r="AZ21" s="228">
        <v>261.42700000000002</v>
      </c>
      <c r="BA21" s="228">
        <v>60.19</v>
      </c>
      <c r="BB21" s="228">
        <v>56.332999999999998</v>
      </c>
      <c r="BC21" s="265"/>
      <c r="BD21" s="265"/>
      <c r="BE21" s="265"/>
      <c r="BF21" s="265"/>
      <c r="BG21" s="265"/>
      <c r="BH21" s="265"/>
      <c r="BI21" s="265"/>
      <c r="BJ21" s="265"/>
      <c r="BK21" s="265"/>
      <c r="BL21" s="265"/>
      <c r="BM21" s="265"/>
      <c r="BN21" s="265"/>
      <c r="BO21" s="265"/>
      <c r="BP21" s="265"/>
      <c r="BQ21" s="265"/>
      <c r="BR21" s="265"/>
      <c r="BS21" s="265"/>
      <c r="BT21" s="265"/>
      <c r="BU21" s="265"/>
      <c r="BV21" s="265"/>
      <c r="BW21" s="265"/>
      <c r="BX21" s="265"/>
      <c r="BY21" s="265"/>
      <c r="BZ21" s="265"/>
      <c r="CA21" s="265"/>
      <c r="CB21" s="265"/>
      <c r="CC21" s="265"/>
      <c r="CD21" s="265"/>
      <c r="CE21" s="265"/>
      <c r="CF21" s="265"/>
      <c r="CG21" s="265"/>
      <c r="CH21" s="265"/>
      <c r="CI21" s="265"/>
      <c r="CJ21" s="265"/>
      <c r="CK21" s="265"/>
      <c r="CL21" s="265"/>
      <c r="CM21" s="265"/>
      <c r="CN21" s="265"/>
      <c r="CO21" s="265"/>
      <c r="CP21" s="265"/>
      <c r="CQ21" s="265"/>
      <c r="CR21" s="265"/>
      <c r="CS21" s="265"/>
      <c r="CT21" s="265"/>
      <c r="CU21" s="265"/>
      <c r="CV21" s="265"/>
      <c r="CW21" s="265"/>
      <c r="CX21" s="265"/>
      <c r="CY21" s="265"/>
      <c r="CZ21" s="265"/>
      <c r="DA21" s="265"/>
      <c r="DB21" s="265"/>
      <c r="DC21" s="265"/>
      <c r="DD21" s="265"/>
      <c r="DE21" s="265"/>
      <c r="DF21" s="265"/>
      <c r="DG21" s="265"/>
      <c r="DH21" s="265"/>
      <c r="DI21" s="265"/>
      <c r="DJ21" s="265"/>
      <c r="DK21" s="265"/>
      <c r="DL21" s="265"/>
      <c r="DM21" s="265"/>
      <c r="DN21" s="265"/>
      <c r="DO21" s="265"/>
      <c r="DP21" s="265"/>
      <c r="DQ21" s="265"/>
      <c r="DR21" s="265"/>
      <c r="DS21" s="265"/>
      <c r="DT21" s="265"/>
      <c r="DU21" s="265"/>
      <c r="DV21" s="265"/>
      <c r="DW21" s="265"/>
      <c r="DX21" s="265"/>
      <c r="DY21" s="265"/>
      <c r="DZ21" s="265"/>
      <c r="EA21" s="265"/>
      <c r="EB21" s="265"/>
      <c r="EC21" s="265"/>
      <c r="ED21" s="265"/>
    </row>
    <row r="22" spans="1:134" ht="15" x14ac:dyDescent="0.25">
      <c r="A22" s="229"/>
      <c r="B22" s="210" t="b">
        <v>1</v>
      </c>
      <c r="C22" s="210" t="b">
        <v>1</v>
      </c>
      <c r="D22" s="210" t="b">
        <v>1</v>
      </c>
      <c r="E22" s="211"/>
      <c r="F22" s="211"/>
      <c r="G22" s="211"/>
      <c r="H22" s="211"/>
      <c r="I22" s="211"/>
      <c r="J22" s="211"/>
      <c r="K22" s="211"/>
      <c r="L22" s="211"/>
      <c r="M22" s="211"/>
      <c r="N22" s="211"/>
      <c r="O22" s="211"/>
      <c r="P22" s="211"/>
      <c r="Q22" s="211"/>
      <c r="R22" s="211"/>
      <c r="S22" s="211"/>
      <c r="T22" s="212"/>
      <c r="U22" s="224">
        <f t="shared" si="0"/>
        <v>45139</v>
      </c>
      <c r="V22" s="225">
        <v>42.11</v>
      </c>
      <c r="W22" s="226">
        <v>69.47</v>
      </c>
      <c r="X22" s="227">
        <v>55.63</v>
      </c>
      <c r="Y22" s="228">
        <v>53.220999999999997</v>
      </c>
      <c r="Z22" s="228">
        <v>69.436999999999998</v>
      </c>
      <c r="AA22" s="228">
        <v>41.944000000000003</v>
      </c>
      <c r="AB22" s="228">
        <v>127.13800000000001</v>
      </c>
      <c r="AC22" s="228">
        <v>54.343000000000004</v>
      </c>
      <c r="AD22" s="228">
        <v>82.13</v>
      </c>
      <c r="AE22" s="228">
        <v>47.636000000000003</v>
      </c>
      <c r="AF22" s="228">
        <v>88.3</v>
      </c>
      <c r="AG22" s="228">
        <v>44.02</v>
      </c>
      <c r="AH22" s="228">
        <v>52.304000000000002</v>
      </c>
      <c r="AI22" s="228">
        <v>21.841999999999999</v>
      </c>
      <c r="AJ22" s="228">
        <v>42.418999999999997</v>
      </c>
      <c r="AK22" s="228">
        <v>38.353000000000002</v>
      </c>
      <c r="AL22" s="228">
        <v>58.253999999999998</v>
      </c>
      <c r="AM22" s="228">
        <v>48.447000000000003</v>
      </c>
      <c r="AN22" s="228">
        <v>45.466000000000001</v>
      </c>
      <c r="AO22" s="228">
        <v>79.066000000000003</v>
      </c>
      <c r="AP22" s="228">
        <v>53.156999999999996</v>
      </c>
      <c r="AQ22" s="228">
        <v>48.384999999999998</v>
      </c>
      <c r="AR22" s="228">
        <v>70.783000000000001</v>
      </c>
      <c r="AS22" s="228">
        <v>27.440999999999999</v>
      </c>
      <c r="AT22" s="228">
        <v>41.427</v>
      </c>
      <c r="AU22" s="228">
        <v>57.851999999999997</v>
      </c>
      <c r="AV22" s="228">
        <v>52.841999999999999</v>
      </c>
      <c r="AW22" s="228">
        <v>52.445999999999998</v>
      </c>
      <c r="AX22" s="228">
        <v>64.971999999999994</v>
      </c>
      <c r="AY22" s="228">
        <v>24.536000000000001</v>
      </c>
      <c r="AZ22" s="228">
        <v>82.730999999999995</v>
      </c>
      <c r="BA22" s="228">
        <v>39.901000000000003</v>
      </c>
      <c r="BB22" s="228">
        <v>34.618000000000002</v>
      </c>
      <c r="BC22" s="265"/>
      <c r="BD22" s="265"/>
      <c r="BE22" s="265"/>
      <c r="BF22" s="265"/>
      <c r="BG22" s="265"/>
      <c r="BH22" s="265"/>
      <c r="BI22" s="265"/>
      <c r="BJ22" s="265"/>
      <c r="BK22" s="265"/>
      <c r="BL22" s="265"/>
      <c r="BM22" s="265"/>
      <c r="BN22" s="265"/>
      <c r="BO22" s="265"/>
      <c r="BP22" s="265"/>
      <c r="BQ22" s="265"/>
      <c r="BR22" s="265"/>
      <c r="BS22" s="265"/>
      <c r="BT22" s="265"/>
      <c r="BU22" s="265"/>
      <c r="BV22" s="265"/>
      <c r="BW22" s="265"/>
      <c r="BX22" s="265"/>
      <c r="BY22" s="265"/>
      <c r="BZ22" s="265"/>
      <c r="CA22" s="265"/>
      <c r="CB22" s="265"/>
      <c r="CC22" s="265"/>
      <c r="CD22" s="265"/>
      <c r="CE22" s="265"/>
      <c r="CF22" s="265"/>
      <c r="CG22" s="265"/>
      <c r="CH22" s="265"/>
      <c r="CI22" s="265"/>
      <c r="CJ22" s="265"/>
      <c r="CK22" s="265"/>
      <c r="CL22" s="265"/>
      <c r="CM22" s="265"/>
      <c r="CN22" s="265"/>
      <c r="CO22" s="265"/>
      <c r="CP22" s="265"/>
      <c r="CQ22" s="265"/>
      <c r="CR22" s="265"/>
      <c r="CS22" s="265"/>
      <c r="CT22" s="265"/>
      <c r="CU22" s="265"/>
      <c r="CV22" s="265"/>
      <c r="CW22" s="265"/>
      <c r="CX22" s="265"/>
      <c r="CY22" s="265"/>
      <c r="CZ22" s="265"/>
      <c r="DA22" s="265"/>
      <c r="DB22" s="265"/>
      <c r="DC22" s="265"/>
      <c r="DD22" s="265"/>
      <c r="DE22" s="265"/>
      <c r="DF22" s="265"/>
      <c r="DG22" s="265"/>
      <c r="DH22" s="265"/>
      <c r="DI22" s="265"/>
      <c r="DJ22" s="265"/>
      <c r="DK22" s="265"/>
      <c r="DL22" s="265"/>
      <c r="DM22" s="265"/>
      <c r="DN22" s="265"/>
      <c r="DO22" s="265"/>
      <c r="DP22" s="265"/>
      <c r="DQ22" s="265"/>
      <c r="DR22" s="265"/>
      <c r="DS22" s="265"/>
      <c r="DT22" s="265"/>
      <c r="DU22" s="265"/>
      <c r="DV22" s="265"/>
      <c r="DW22" s="265"/>
      <c r="DX22" s="265"/>
      <c r="DY22" s="265"/>
      <c r="DZ22" s="265"/>
      <c r="EA22" s="265"/>
      <c r="EB22" s="265"/>
      <c r="EC22" s="265"/>
      <c r="ED22" s="265"/>
    </row>
    <row r="23" spans="1:134" ht="15" x14ac:dyDescent="0.25">
      <c r="A23" s="229"/>
      <c r="B23" s="210" t="b">
        <v>1</v>
      </c>
      <c r="C23" s="210" t="b">
        <v>1</v>
      </c>
      <c r="D23" s="210" t="b">
        <v>1</v>
      </c>
      <c r="E23" s="211"/>
      <c r="F23" s="211"/>
      <c r="G23" s="211"/>
      <c r="H23" s="211"/>
      <c r="I23" s="211"/>
      <c r="J23" s="211"/>
      <c r="K23" s="211"/>
      <c r="L23" s="211"/>
      <c r="M23" s="211"/>
      <c r="N23" s="211"/>
      <c r="O23" s="211"/>
      <c r="P23" s="211"/>
      <c r="Q23" s="211"/>
      <c r="R23" s="211"/>
      <c r="S23" s="211"/>
      <c r="T23" s="212"/>
      <c r="U23" s="224">
        <f t="shared" si="0"/>
        <v>45170</v>
      </c>
      <c r="V23" s="225">
        <v>28.8</v>
      </c>
      <c r="W23" s="226">
        <v>41.13</v>
      </c>
      <c r="X23" s="227">
        <v>35.31</v>
      </c>
      <c r="Y23" s="228">
        <v>39.173999999999999</v>
      </c>
      <c r="Z23" s="228">
        <v>49.253</v>
      </c>
      <c r="AA23" s="228">
        <v>33.292999999999999</v>
      </c>
      <c r="AB23" s="228">
        <v>62.813000000000002</v>
      </c>
      <c r="AC23" s="228">
        <v>38.972999999999999</v>
      </c>
      <c r="AD23" s="228">
        <v>53.776000000000003</v>
      </c>
      <c r="AE23" s="228">
        <v>29.943000000000001</v>
      </c>
      <c r="AF23" s="228">
        <v>46.331000000000003</v>
      </c>
      <c r="AG23" s="228">
        <v>32.881</v>
      </c>
      <c r="AH23" s="228">
        <v>30.972000000000001</v>
      </c>
      <c r="AI23" s="228">
        <v>20.872</v>
      </c>
      <c r="AJ23" s="228">
        <v>54.884999999999998</v>
      </c>
      <c r="AK23" s="228">
        <v>33.058</v>
      </c>
      <c r="AL23" s="228">
        <v>35.817</v>
      </c>
      <c r="AM23" s="228">
        <v>35.555</v>
      </c>
      <c r="AN23" s="228">
        <v>38.97</v>
      </c>
      <c r="AO23" s="228">
        <v>43.976999999999997</v>
      </c>
      <c r="AP23" s="228">
        <v>34.444000000000003</v>
      </c>
      <c r="AQ23" s="228">
        <v>27.706</v>
      </c>
      <c r="AR23" s="228">
        <v>40.015999999999998</v>
      </c>
      <c r="AS23" s="228">
        <v>22.338999999999999</v>
      </c>
      <c r="AT23" s="228">
        <v>51.783000000000001</v>
      </c>
      <c r="AU23" s="228">
        <v>51.506999999999998</v>
      </c>
      <c r="AV23" s="228">
        <v>37.814999999999998</v>
      </c>
      <c r="AW23" s="228">
        <v>34.603000000000002</v>
      </c>
      <c r="AX23" s="228">
        <v>38.146999999999998</v>
      </c>
      <c r="AY23" s="228">
        <v>19.652999999999999</v>
      </c>
      <c r="AZ23" s="228">
        <v>43.124000000000002</v>
      </c>
      <c r="BA23" s="228">
        <v>36.969000000000001</v>
      </c>
      <c r="BB23" s="228">
        <v>25.905999999999999</v>
      </c>
      <c r="BC23" s="265"/>
      <c r="BD23" s="265"/>
      <c r="BE23" s="265"/>
      <c r="BF23" s="265"/>
      <c r="BG23" s="265"/>
      <c r="BH23" s="265"/>
      <c r="BI23" s="265"/>
      <c r="BJ23" s="265"/>
      <c r="BK23" s="265"/>
      <c r="BL23" s="265"/>
      <c r="BM23" s="265"/>
      <c r="BN23" s="265"/>
      <c r="BO23" s="265"/>
      <c r="BP23" s="265"/>
      <c r="BQ23" s="265"/>
      <c r="BR23" s="265"/>
      <c r="BS23" s="265"/>
      <c r="BT23" s="265"/>
      <c r="BU23" s="265"/>
      <c r="BV23" s="265"/>
      <c r="BW23" s="265"/>
      <c r="BX23" s="265"/>
      <c r="BY23" s="265"/>
      <c r="BZ23" s="265"/>
      <c r="CA23" s="265"/>
      <c r="CB23" s="265"/>
      <c r="CC23" s="265"/>
      <c r="CD23" s="265"/>
      <c r="CE23" s="265"/>
      <c r="CF23" s="265"/>
      <c r="CG23" s="265"/>
      <c r="CH23" s="265"/>
      <c r="CI23" s="265"/>
      <c r="CJ23" s="265"/>
      <c r="CK23" s="265"/>
      <c r="CL23" s="265"/>
      <c r="CM23" s="265"/>
      <c r="CN23" s="265"/>
      <c r="CO23" s="265"/>
      <c r="CP23" s="265"/>
      <c r="CQ23" s="265"/>
      <c r="CR23" s="265"/>
      <c r="CS23" s="265"/>
      <c r="CT23" s="265"/>
      <c r="CU23" s="265"/>
      <c r="CV23" s="265"/>
      <c r="CW23" s="265"/>
      <c r="CX23" s="265"/>
      <c r="CY23" s="265"/>
      <c r="CZ23" s="265"/>
      <c r="DA23" s="265"/>
      <c r="DB23" s="265"/>
      <c r="DC23" s="265"/>
      <c r="DD23" s="265"/>
      <c r="DE23" s="265"/>
      <c r="DF23" s="265"/>
      <c r="DG23" s="265"/>
      <c r="DH23" s="265"/>
      <c r="DI23" s="265"/>
      <c r="DJ23" s="265"/>
      <c r="DK23" s="265"/>
      <c r="DL23" s="265"/>
      <c r="DM23" s="265"/>
      <c r="DN23" s="265"/>
      <c r="DO23" s="265"/>
      <c r="DP23" s="265"/>
      <c r="DQ23" s="265"/>
      <c r="DR23" s="265"/>
      <c r="DS23" s="265"/>
      <c r="DT23" s="265"/>
      <c r="DU23" s="265"/>
      <c r="DV23" s="265"/>
      <c r="DW23" s="265"/>
      <c r="DX23" s="265"/>
      <c r="DY23" s="265"/>
      <c r="DZ23" s="265"/>
      <c r="EA23" s="265"/>
      <c r="EB23" s="265"/>
      <c r="EC23" s="265"/>
      <c r="ED23" s="265"/>
    </row>
    <row r="24" spans="1:134" ht="15" x14ac:dyDescent="0.25">
      <c r="A24" s="229"/>
      <c r="B24" s="210" t="b">
        <v>1</v>
      </c>
      <c r="C24" s="210" t="b">
        <v>1</v>
      </c>
      <c r="D24" s="210" t="b">
        <v>1</v>
      </c>
      <c r="E24" s="211"/>
      <c r="F24" s="211"/>
      <c r="G24" s="211"/>
      <c r="H24" s="211"/>
      <c r="I24" s="211"/>
      <c r="J24" s="211"/>
      <c r="K24" s="211"/>
      <c r="L24" s="211"/>
      <c r="M24" s="211"/>
      <c r="N24" s="211"/>
      <c r="O24" s="211"/>
      <c r="P24" s="211"/>
      <c r="Q24" s="211"/>
      <c r="R24" s="211"/>
      <c r="S24" s="211"/>
      <c r="T24" s="212"/>
      <c r="U24" s="224">
        <f t="shared" si="0"/>
        <v>45200</v>
      </c>
      <c r="V24" s="225">
        <v>32.1</v>
      </c>
      <c r="W24" s="226">
        <v>40.69</v>
      </c>
      <c r="X24" s="227">
        <v>36.049999999999997</v>
      </c>
      <c r="Y24" s="228">
        <v>28.422999999999998</v>
      </c>
      <c r="Z24" s="228">
        <v>44.29</v>
      </c>
      <c r="AA24" s="228">
        <v>39.429000000000002</v>
      </c>
      <c r="AB24" s="228">
        <v>59.679000000000002</v>
      </c>
      <c r="AC24" s="228">
        <v>45.688000000000002</v>
      </c>
      <c r="AD24" s="228">
        <v>55.052</v>
      </c>
      <c r="AE24" s="228">
        <v>38.768999999999998</v>
      </c>
      <c r="AF24" s="228">
        <v>37.210999999999999</v>
      </c>
      <c r="AG24" s="228">
        <v>28.94</v>
      </c>
      <c r="AH24" s="228">
        <v>29.039000000000001</v>
      </c>
      <c r="AI24" s="228">
        <v>29.05</v>
      </c>
      <c r="AJ24" s="228">
        <v>33.924999999999997</v>
      </c>
      <c r="AK24" s="228">
        <v>32.018999999999998</v>
      </c>
      <c r="AL24" s="228">
        <v>49.912999999999997</v>
      </c>
      <c r="AM24" s="228">
        <v>56.841999999999999</v>
      </c>
      <c r="AN24" s="228">
        <v>39.322000000000003</v>
      </c>
      <c r="AO24" s="228">
        <v>39.807000000000002</v>
      </c>
      <c r="AP24" s="228">
        <v>36.037999999999997</v>
      </c>
      <c r="AQ24" s="228">
        <v>28.527000000000001</v>
      </c>
      <c r="AR24" s="228">
        <v>38.646999999999998</v>
      </c>
      <c r="AS24" s="228">
        <v>21.771999999999998</v>
      </c>
      <c r="AT24" s="228">
        <v>49.320999999999998</v>
      </c>
      <c r="AU24" s="228">
        <v>59.706000000000003</v>
      </c>
      <c r="AV24" s="228">
        <v>32.341000000000001</v>
      </c>
      <c r="AW24" s="228">
        <v>29.928000000000001</v>
      </c>
      <c r="AX24" s="228">
        <v>39.362000000000002</v>
      </c>
      <c r="AY24" s="228">
        <v>22.03</v>
      </c>
      <c r="AZ24" s="228">
        <v>37.008000000000003</v>
      </c>
      <c r="BA24" s="228">
        <v>30.338000000000001</v>
      </c>
      <c r="BB24" s="228">
        <v>27.161000000000001</v>
      </c>
      <c r="BC24" s="265"/>
      <c r="BD24" s="265"/>
      <c r="BE24" s="265"/>
      <c r="BF24" s="265"/>
      <c r="BG24" s="265"/>
      <c r="BH24" s="265"/>
      <c r="BI24" s="265"/>
      <c r="BJ24" s="265"/>
      <c r="BK24" s="265"/>
      <c r="BL24" s="265"/>
      <c r="BM24" s="265"/>
      <c r="BN24" s="265"/>
      <c r="BO24" s="265"/>
      <c r="BP24" s="265"/>
      <c r="BQ24" s="265"/>
      <c r="BR24" s="265"/>
      <c r="BS24" s="265"/>
      <c r="BT24" s="265"/>
      <c r="BU24" s="265"/>
      <c r="BV24" s="265"/>
      <c r="BW24" s="265"/>
      <c r="BX24" s="265"/>
      <c r="BY24" s="265"/>
      <c r="BZ24" s="265"/>
      <c r="CA24" s="265"/>
      <c r="CB24" s="265"/>
      <c r="CC24" s="265"/>
      <c r="CD24" s="265"/>
      <c r="CE24" s="265"/>
      <c r="CF24" s="265"/>
      <c r="CG24" s="265"/>
      <c r="CH24" s="265"/>
      <c r="CI24" s="265"/>
      <c r="CJ24" s="265"/>
      <c r="CK24" s="265"/>
      <c r="CL24" s="265"/>
      <c r="CM24" s="265"/>
      <c r="CN24" s="265"/>
      <c r="CO24" s="265"/>
      <c r="CP24" s="265"/>
      <c r="CQ24" s="265"/>
      <c r="CR24" s="265"/>
      <c r="CS24" s="265"/>
      <c r="CT24" s="265"/>
      <c r="CU24" s="265"/>
      <c r="CV24" s="265"/>
      <c r="CW24" s="265"/>
      <c r="CX24" s="265"/>
      <c r="CY24" s="265"/>
      <c r="CZ24" s="265"/>
      <c r="DA24" s="265"/>
      <c r="DB24" s="265"/>
      <c r="DC24" s="265"/>
      <c r="DD24" s="265"/>
      <c r="DE24" s="265"/>
      <c r="DF24" s="265"/>
      <c r="DG24" s="265"/>
      <c r="DH24" s="265"/>
      <c r="DI24" s="265"/>
      <c r="DJ24" s="265"/>
      <c r="DK24" s="265"/>
      <c r="DL24" s="265"/>
      <c r="DM24" s="265"/>
      <c r="DN24" s="265"/>
      <c r="DO24" s="265"/>
      <c r="DP24" s="265"/>
      <c r="DQ24" s="265"/>
      <c r="DR24" s="265"/>
      <c r="DS24" s="265"/>
      <c r="DT24" s="265"/>
      <c r="DU24" s="265"/>
      <c r="DV24" s="265"/>
      <c r="DW24" s="265"/>
      <c r="DX24" s="265"/>
      <c r="DY24" s="265"/>
      <c r="DZ24" s="265"/>
      <c r="EA24" s="265"/>
      <c r="EB24" s="265"/>
      <c r="EC24" s="265"/>
      <c r="ED24" s="265"/>
    </row>
    <row r="25" spans="1:134" ht="15" x14ac:dyDescent="0.25">
      <c r="A25" s="229"/>
      <c r="B25" s="210" t="b">
        <v>1</v>
      </c>
      <c r="C25" s="210" t="b">
        <v>1</v>
      </c>
      <c r="D25" s="210" t="b">
        <v>1</v>
      </c>
      <c r="E25" s="211"/>
      <c r="F25" s="211"/>
      <c r="G25" s="211"/>
      <c r="H25" s="211"/>
      <c r="I25" s="211"/>
      <c r="J25" s="211"/>
      <c r="K25" s="211"/>
      <c r="L25" s="211"/>
      <c r="M25" s="211"/>
      <c r="N25" s="211"/>
      <c r="O25" s="211"/>
      <c r="P25" s="211"/>
      <c r="Q25" s="211"/>
      <c r="R25" s="211"/>
      <c r="S25" s="211"/>
      <c r="T25" s="212"/>
      <c r="U25" s="224">
        <f t="shared" si="0"/>
        <v>45231</v>
      </c>
      <c r="V25" s="225">
        <v>30.03</v>
      </c>
      <c r="W25" s="226">
        <v>31.46</v>
      </c>
      <c r="X25" s="227">
        <v>30.88</v>
      </c>
      <c r="Y25" s="228">
        <v>24.343</v>
      </c>
      <c r="Z25" s="228">
        <v>36.329000000000001</v>
      </c>
      <c r="AA25" s="228">
        <v>30.978999999999999</v>
      </c>
      <c r="AB25" s="228">
        <v>43.798999999999999</v>
      </c>
      <c r="AC25" s="228">
        <v>39.404000000000003</v>
      </c>
      <c r="AD25" s="228">
        <v>41.860999999999997</v>
      </c>
      <c r="AE25" s="228">
        <v>32.183</v>
      </c>
      <c r="AF25" s="228">
        <v>29.581</v>
      </c>
      <c r="AG25" s="228">
        <v>25.498000000000001</v>
      </c>
      <c r="AH25" s="228">
        <v>28.83</v>
      </c>
      <c r="AI25" s="228">
        <v>19.285</v>
      </c>
      <c r="AJ25" s="228">
        <v>25.145</v>
      </c>
      <c r="AK25" s="228">
        <v>28.847000000000001</v>
      </c>
      <c r="AL25" s="228">
        <v>38.268999999999998</v>
      </c>
      <c r="AM25" s="228">
        <v>40.938000000000002</v>
      </c>
      <c r="AN25" s="228">
        <v>32.683</v>
      </c>
      <c r="AO25" s="228">
        <v>33.954999999999998</v>
      </c>
      <c r="AP25" s="228">
        <v>32.243000000000002</v>
      </c>
      <c r="AQ25" s="228">
        <v>28.827999999999999</v>
      </c>
      <c r="AR25" s="228">
        <v>31.911000000000001</v>
      </c>
      <c r="AS25" s="228">
        <v>18.009</v>
      </c>
      <c r="AT25" s="228">
        <v>31.57</v>
      </c>
      <c r="AU25" s="228">
        <v>37.738</v>
      </c>
      <c r="AV25" s="228">
        <v>29.131</v>
      </c>
      <c r="AW25" s="228">
        <v>25.693000000000001</v>
      </c>
      <c r="AX25" s="228">
        <v>33.095999999999997</v>
      </c>
      <c r="AY25" s="228">
        <v>20.623999999999999</v>
      </c>
      <c r="AZ25" s="228">
        <v>31.998000000000001</v>
      </c>
      <c r="BA25" s="228">
        <v>27.344999999999999</v>
      </c>
      <c r="BB25" s="228">
        <v>25.271000000000001</v>
      </c>
      <c r="BC25" s="265"/>
      <c r="BD25" s="265"/>
      <c r="BE25" s="265"/>
      <c r="BF25" s="265"/>
      <c r="BG25" s="265"/>
      <c r="BH25" s="265"/>
      <c r="BI25" s="265"/>
      <c r="BJ25" s="265"/>
      <c r="BK25" s="265"/>
      <c r="BL25" s="265"/>
      <c r="BM25" s="265"/>
      <c r="BN25" s="265"/>
      <c r="BO25" s="265"/>
      <c r="BP25" s="265"/>
      <c r="BQ25" s="265"/>
      <c r="BR25" s="265"/>
      <c r="BS25" s="265"/>
      <c r="BT25" s="265"/>
      <c r="BU25" s="265"/>
      <c r="BV25" s="265"/>
      <c r="BW25" s="265"/>
      <c r="BX25" s="265"/>
      <c r="BY25" s="265"/>
      <c r="BZ25" s="265"/>
      <c r="CA25" s="265"/>
      <c r="CB25" s="265"/>
      <c r="CC25" s="265"/>
      <c r="CD25" s="265"/>
      <c r="CE25" s="265"/>
      <c r="CF25" s="265"/>
      <c r="CG25" s="265"/>
      <c r="CH25" s="265"/>
      <c r="CI25" s="265"/>
      <c r="CJ25" s="265"/>
      <c r="CK25" s="265"/>
      <c r="CL25" s="265"/>
      <c r="CM25" s="265"/>
      <c r="CN25" s="265"/>
      <c r="CO25" s="265"/>
      <c r="CP25" s="265"/>
      <c r="CQ25" s="265"/>
      <c r="CR25" s="265"/>
      <c r="CS25" s="265"/>
      <c r="CT25" s="265"/>
      <c r="CU25" s="265"/>
      <c r="CV25" s="265"/>
      <c r="CW25" s="265"/>
      <c r="CX25" s="265"/>
      <c r="CY25" s="265"/>
      <c r="CZ25" s="265"/>
      <c r="DA25" s="265"/>
      <c r="DB25" s="265"/>
      <c r="DC25" s="265"/>
      <c r="DD25" s="265"/>
      <c r="DE25" s="265"/>
      <c r="DF25" s="265"/>
      <c r="DG25" s="265"/>
      <c r="DH25" s="265"/>
      <c r="DI25" s="265"/>
      <c r="DJ25" s="265"/>
      <c r="DK25" s="265"/>
      <c r="DL25" s="265"/>
      <c r="DM25" s="265"/>
      <c r="DN25" s="265"/>
      <c r="DO25" s="265"/>
      <c r="DP25" s="265"/>
      <c r="DQ25" s="265"/>
      <c r="DR25" s="265"/>
      <c r="DS25" s="265"/>
      <c r="DT25" s="265"/>
      <c r="DU25" s="265"/>
      <c r="DV25" s="265"/>
      <c r="DW25" s="265"/>
      <c r="DX25" s="265"/>
      <c r="DY25" s="265"/>
      <c r="DZ25" s="265"/>
      <c r="EA25" s="265"/>
      <c r="EB25" s="265"/>
      <c r="EC25" s="265"/>
      <c r="ED25" s="265"/>
    </row>
    <row r="26" spans="1:134" ht="15" x14ac:dyDescent="0.25">
      <c r="A26" s="229"/>
      <c r="B26" s="210" t="b">
        <v>1</v>
      </c>
      <c r="C26" s="210" t="b">
        <v>1</v>
      </c>
      <c r="D26" s="210" t="b">
        <v>1</v>
      </c>
      <c r="E26" s="211"/>
      <c r="F26" s="211"/>
      <c r="G26" s="211"/>
      <c r="H26" s="211"/>
      <c r="I26" s="211"/>
      <c r="J26" s="211"/>
      <c r="K26" s="211"/>
      <c r="L26" s="211"/>
      <c r="M26" s="211"/>
      <c r="N26" s="211"/>
      <c r="O26" s="211"/>
      <c r="P26" s="211"/>
      <c r="Q26" s="211"/>
      <c r="R26" s="211"/>
      <c r="S26" s="211"/>
      <c r="T26" s="212"/>
      <c r="U26" s="224">
        <f t="shared" si="0"/>
        <v>45261</v>
      </c>
      <c r="V26" s="225">
        <v>26.31</v>
      </c>
      <c r="W26" s="226">
        <v>26.31</v>
      </c>
      <c r="X26" s="227">
        <v>26.31</v>
      </c>
      <c r="Y26" s="228">
        <v>21.702000000000002</v>
      </c>
      <c r="Z26" s="228">
        <v>30.452999999999999</v>
      </c>
      <c r="AA26" s="228">
        <v>25.398</v>
      </c>
      <c r="AB26" s="228">
        <v>39.781999999999996</v>
      </c>
      <c r="AC26" s="228">
        <v>32.86</v>
      </c>
      <c r="AD26" s="228">
        <v>33.216000000000001</v>
      </c>
      <c r="AE26" s="228">
        <v>29.146999999999998</v>
      </c>
      <c r="AF26" s="228">
        <v>26.044</v>
      </c>
      <c r="AG26" s="228">
        <v>22.350999999999999</v>
      </c>
      <c r="AH26" s="228">
        <v>23.256</v>
      </c>
      <c r="AI26" s="228">
        <v>16.617000000000001</v>
      </c>
      <c r="AJ26" s="228">
        <v>22.574999999999999</v>
      </c>
      <c r="AK26" s="228">
        <v>23.658999999999999</v>
      </c>
      <c r="AL26" s="228">
        <v>28.106000000000002</v>
      </c>
      <c r="AM26" s="228">
        <v>28.483000000000001</v>
      </c>
      <c r="AN26" s="228">
        <v>23.533000000000001</v>
      </c>
      <c r="AO26" s="228">
        <v>29.81</v>
      </c>
      <c r="AP26" s="228">
        <v>26.216000000000001</v>
      </c>
      <c r="AQ26" s="228">
        <v>24.036000000000001</v>
      </c>
      <c r="AR26" s="228">
        <v>27.8</v>
      </c>
      <c r="AS26" s="228">
        <v>16.212</v>
      </c>
      <c r="AT26" s="228">
        <v>23.8</v>
      </c>
      <c r="AU26" s="228">
        <v>30.206</v>
      </c>
      <c r="AV26" s="228">
        <v>25.582999999999998</v>
      </c>
      <c r="AW26" s="228">
        <v>23.404</v>
      </c>
      <c r="AX26" s="228">
        <v>30.945</v>
      </c>
      <c r="AY26" s="228">
        <v>16.611000000000001</v>
      </c>
      <c r="AZ26" s="228">
        <v>29.268000000000001</v>
      </c>
      <c r="BA26" s="228">
        <v>25.213000000000001</v>
      </c>
      <c r="BB26" s="228">
        <v>20.878</v>
      </c>
      <c r="BC26" s="265"/>
      <c r="BD26" s="265"/>
      <c r="BE26" s="265"/>
      <c r="BF26" s="265"/>
      <c r="BG26" s="265"/>
      <c r="BH26" s="265"/>
      <c r="BI26" s="265"/>
      <c r="BJ26" s="265"/>
      <c r="BK26" s="265"/>
      <c r="BL26" s="265"/>
      <c r="BM26" s="265"/>
      <c r="BN26" s="265"/>
      <c r="BO26" s="265"/>
      <c r="BP26" s="265"/>
      <c r="BQ26" s="265"/>
      <c r="BR26" s="265"/>
      <c r="BS26" s="265"/>
      <c r="BT26" s="265"/>
      <c r="BU26" s="265"/>
      <c r="BV26" s="265"/>
      <c r="BW26" s="265"/>
      <c r="BX26" s="265"/>
      <c r="BY26" s="265"/>
      <c r="BZ26" s="265"/>
      <c r="CA26" s="265"/>
      <c r="CB26" s="265"/>
      <c r="CC26" s="265"/>
      <c r="CD26" s="265"/>
      <c r="CE26" s="265"/>
      <c r="CF26" s="265"/>
      <c r="CG26" s="265"/>
      <c r="CH26" s="265"/>
      <c r="CI26" s="265"/>
      <c r="CJ26" s="265"/>
      <c r="CK26" s="265"/>
      <c r="CL26" s="265"/>
      <c r="CM26" s="265"/>
      <c r="CN26" s="265"/>
      <c r="CO26" s="265"/>
      <c r="CP26" s="265"/>
      <c r="CQ26" s="265"/>
      <c r="CR26" s="265"/>
      <c r="CS26" s="265"/>
      <c r="CT26" s="265"/>
      <c r="CU26" s="265"/>
      <c r="CV26" s="265"/>
      <c r="CW26" s="265"/>
      <c r="CX26" s="265"/>
      <c r="CY26" s="265"/>
      <c r="CZ26" s="265"/>
      <c r="DA26" s="265"/>
      <c r="DB26" s="265"/>
      <c r="DC26" s="265"/>
      <c r="DD26" s="265"/>
      <c r="DE26" s="265"/>
      <c r="DF26" s="265"/>
      <c r="DG26" s="265"/>
      <c r="DH26" s="265"/>
      <c r="DI26" s="265"/>
      <c r="DJ26" s="265"/>
      <c r="DK26" s="265"/>
      <c r="DL26" s="265"/>
      <c r="DM26" s="265"/>
      <c r="DN26" s="265"/>
      <c r="DO26" s="265"/>
      <c r="DP26" s="265"/>
      <c r="DQ26" s="265"/>
      <c r="DR26" s="265"/>
      <c r="DS26" s="265"/>
      <c r="DT26" s="265"/>
      <c r="DU26" s="265"/>
      <c r="DV26" s="265"/>
      <c r="DW26" s="265"/>
      <c r="DX26" s="265"/>
      <c r="DY26" s="265"/>
      <c r="DZ26" s="265"/>
      <c r="EA26" s="265"/>
      <c r="EB26" s="265"/>
      <c r="EC26" s="265"/>
      <c r="ED26" s="265"/>
    </row>
    <row r="27" spans="1:134" ht="15" x14ac:dyDescent="0.25">
      <c r="A27" s="229"/>
      <c r="B27" s="230" t="b">
        <v>1</v>
      </c>
      <c r="C27" s="230" t="b">
        <v>1</v>
      </c>
      <c r="D27" s="210" t="b">
        <v>1</v>
      </c>
      <c r="E27" s="211"/>
      <c r="F27" s="211"/>
      <c r="G27" s="211"/>
      <c r="H27" s="211"/>
      <c r="I27" s="211"/>
      <c r="J27" s="211"/>
      <c r="K27" s="211"/>
      <c r="L27" s="211"/>
      <c r="M27" s="211"/>
      <c r="N27" s="211"/>
      <c r="O27" s="211"/>
      <c r="P27" s="211"/>
      <c r="Q27" s="211"/>
      <c r="R27" s="211"/>
      <c r="S27" s="211"/>
      <c r="T27" s="212"/>
      <c r="U27" s="224">
        <f t="shared" si="0"/>
        <v>45292</v>
      </c>
      <c r="V27" s="225">
        <v>25.02</v>
      </c>
      <c r="W27" s="226">
        <v>25.02</v>
      </c>
      <c r="X27" s="227">
        <v>25.02</v>
      </c>
      <c r="Y27" s="228">
        <v>20.248000000000001</v>
      </c>
      <c r="Z27" s="228">
        <v>27.632999999999999</v>
      </c>
      <c r="AA27" s="228">
        <v>22.978000000000002</v>
      </c>
      <c r="AB27" s="228">
        <v>33.838000000000001</v>
      </c>
      <c r="AC27" s="228">
        <v>28.067</v>
      </c>
      <c r="AD27" s="228">
        <v>29.309000000000001</v>
      </c>
      <c r="AE27" s="228">
        <v>25.161999999999999</v>
      </c>
      <c r="AF27" s="228">
        <v>25.661000000000001</v>
      </c>
      <c r="AG27" s="228">
        <v>20.684999999999999</v>
      </c>
      <c r="AH27" s="228">
        <v>20.242999999999999</v>
      </c>
      <c r="AI27" s="228">
        <v>15.816000000000001</v>
      </c>
      <c r="AJ27" s="228">
        <v>20.364999999999998</v>
      </c>
      <c r="AK27" s="228">
        <v>22.454999999999998</v>
      </c>
      <c r="AL27" s="228">
        <v>24.193999999999999</v>
      </c>
      <c r="AM27" s="228">
        <v>24.123999999999999</v>
      </c>
      <c r="AN27" s="228">
        <v>19.59</v>
      </c>
      <c r="AO27" s="228">
        <v>27.085999999999999</v>
      </c>
      <c r="AP27" s="228">
        <v>23.248000000000001</v>
      </c>
      <c r="AQ27" s="228">
        <v>22.048999999999999</v>
      </c>
      <c r="AR27" s="228">
        <v>26.175999999999998</v>
      </c>
      <c r="AS27" s="228">
        <v>14.989000000000001</v>
      </c>
      <c r="AT27" s="228">
        <v>20.797999999999998</v>
      </c>
      <c r="AU27" s="228">
        <v>26.452999999999999</v>
      </c>
      <c r="AV27" s="228">
        <v>23.562999999999999</v>
      </c>
      <c r="AW27" s="228">
        <v>21.512</v>
      </c>
      <c r="AX27" s="228">
        <v>26.591000000000001</v>
      </c>
      <c r="AY27" s="228">
        <v>15.249000000000001</v>
      </c>
      <c r="AZ27" s="228">
        <v>26.64</v>
      </c>
      <c r="BA27" s="228">
        <v>23.872</v>
      </c>
      <c r="BB27" s="228">
        <v>18.286000000000001</v>
      </c>
      <c r="BC27" s="265"/>
      <c r="BD27" s="265"/>
      <c r="BE27" s="265"/>
      <c r="BF27" s="265"/>
      <c r="BG27" s="265"/>
      <c r="BH27" s="265"/>
      <c r="BI27" s="265"/>
      <c r="BJ27" s="265"/>
      <c r="BK27" s="265"/>
      <c r="BL27" s="265"/>
      <c r="BM27" s="265"/>
      <c r="BN27" s="265"/>
      <c r="BO27" s="265"/>
      <c r="BP27" s="265"/>
      <c r="BQ27" s="265"/>
      <c r="BR27" s="265"/>
      <c r="BS27" s="265"/>
      <c r="BT27" s="265"/>
      <c r="BU27" s="265"/>
      <c r="BV27" s="265"/>
      <c r="BW27" s="265"/>
      <c r="BX27" s="265"/>
      <c r="BY27" s="265"/>
      <c r="BZ27" s="265"/>
      <c r="CA27" s="265"/>
      <c r="CB27" s="265"/>
      <c r="CC27" s="265"/>
      <c r="CD27" s="265"/>
      <c r="CE27" s="265"/>
      <c r="CF27" s="265"/>
      <c r="CG27" s="265"/>
      <c r="CH27" s="265"/>
      <c r="CI27" s="265"/>
      <c r="CJ27" s="265"/>
      <c r="CK27" s="265"/>
      <c r="CL27" s="265"/>
      <c r="CM27" s="265"/>
      <c r="CN27" s="265"/>
      <c r="CO27" s="265"/>
      <c r="CP27" s="265"/>
      <c r="CQ27" s="265"/>
      <c r="CR27" s="265"/>
      <c r="CS27" s="265"/>
      <c r="CT27" s="265"/>
      <c r="CU27" s="265"/>
      <c r="CV27" s="265"/>
      <c r="CW27" s="265"/>
      <c r="CX27" s="265"/>
      <c r="CY27" s="265"/>
      <c r="CZ27" s="265"/>
      <c r="DA27" s="265"/>
      <c r="DB27" s="265"/>
      <c r="DC27" s="265"/>
      <c r="DD27" s="265"/>
      <c r="DE27" s="265"/>
      <c r="DF27" s="265"/>
      <c r="DG27" s="265"/>
      <c r="DH27" s="265"/>
      <c r="DI27" s="265"/>
      <c r="DJ27" s="265"/>
      <c r="DK27" s="265"/>
      <c r="DL27" s="265"/>
      <c r="DM27" s="265"/>
      <c r="DN27" s="265"/>
      <c r="DO27" s="265"/>
      <c r="DP27" s="265"/>
      <c r="DQ27" s="265"/>
      <c r="DR27" s="265"/>
      <c r="DS27" s="265"/>
      <c r="DT27" s="265"/>
      <c r="DU27" s="265"/>
      <c r="DV27" s="265"/>
      <c r="DW27" s="265"/>
      <c r="DX27" s="265"/>
      <c r="DY27" s="265"/>
      <c r="DZ27" s="265"/>
      <c r="EA27" s="265"/>
      <c r="EB27" s="265"/>
      <c r="EC27" s="265"/>
      <c r="ED27" s="265"/>
    </row>
    <row r="28" spans="1:134" ht="15" x14ac:dyDescent="0.25">
      <c r="A28" s="229"/>
      <c r="B28" s="230" t="b">
        <v>1</v>
      </c>
      <c r="C28" s="230" t="b">
        <v>1</v>
      </c>
      <c r="D28" s="210" t="b">
        <v>1</v>
      </c>
      <c r="E28" s="211"/>
      <c r="F28" s="211"/>
      <c r="G28" s="211"/>
      <c r="H28" s="211"/>
      <c r="I28" s="211"/>
      <c r="J28" s="211"/>
      <c r="K28" s="211"/>
      <c r="L28" s="211"/>
      <c r="M28" s="211"/>
      <c r="N28" s="211"/>
      <c r="O28" s="211"/>
      <c r="P28" s="211"/>
      <c r="Q28" s="211"/>
      <c r="R28" s="211"/>
      <c r="S28" s="211"/>
      <c r="T28" s="212"/>
      <c r="U28" s="224">
        <f t="shared" si="0"/>
        <v>45323</v>
      </c>
      <c r="V28" s="225">
        <v>23.37</v>
      </c>
      <c r="W28" s="226">
        <v>23.37</v>
      </c>
      <c r="X28" s="227">
        <v>23.37</v>
      </c>
      <c r="Y28" s="228">
        <v>18.981000000000002</v>
      </c>
      <c r="Z28" s="228">
        <v>23.866</v>
      </c>
      <c r="AA28" s="228">
        <v>25.515000000000001</v>
      </c>
      <c r="AB28" s="228">
        <v>33.274999999999999</v>
      </c>
      <c r="AC28" s="228">
        <v>23.75</v>
      </c>
      <c r="AD28" s="228">
        <v>25.867000000000001</v>
      </c>
      <c r="AE28" s="228">
        <v>24.616</v>
      </c>
      <c r="AF28" s="228">
        <v>26.12</v>
      </c>
      <c r="AG28" s="228">
        <v>20.047999999999998</v>
      </c>
      <c r="AH28" s="228">
        <v>17.626000000000001</v>
      </c>
      <c r="AI28" s="228">
        <v>18.527999999999999</v>
      </c>
      <c r="AJ28" s="228">
        <v>18.074999999999999</v>
      </c>
      <c r="AK28" s="228">
        <v>20.498000000000001</v>
      </c>
      <c r="AL28" s="228">
        <v>20.408000000000001</v>
      </c>
      <c r="AM28" s="228">
        <v>22.914999999999999</v>
      </c>
      <c r="AN28" s="228">
        <v>16.469000000000001</v>
      </c>
      <c r="AO28" s="228">
        <v>24.332999999999998</v>
      </c>
      <c r="AP28" s="228">
        <v>19.841999999999999</v>
      </c>
      <c r="AQ28" s="228">
        <v>19.053999999999998</v>
      </c>
      <c r="AR28" s="228">
        <v>22.59</v>
      </c>
      <c r="AS28" s="228">
        <v>13.542999999999999</v>
      </c>
      <c r="AT28" s="228">
        <v>20.673999999999999</v>
      </c>
      <c r="AU28" s="228">
        <v>30.791</v>
      </c>
      <c r="AV28" s="228">
        <v>22.34</v>
      </c>
      <c r="AW28" s="228">
        <v>26.116</v>
      </c>
      <c r="AX28" s="228">
        <v>27.696999999999999</v>
      </c>
      <c r="AY28" s="228">
        <v>13.503</v>
      </c>
      <c r="AZ28" s="228">
        <v>23.853999999999999</v>
      </c>
      <c r="BA28" s="228">
        <v>21.052</v>
      </c>
      <c r="BB28" s="228">
        <v>15.792999999999999</v>
      </c>
      <c r="BC28" s="265"/>
      <c r="BD28" s="265"/>
      <c r="BE28" s="265"/>
      <c r="BF28" s="265"/>
      <c r="BG28" s="265"/>
      <c r="BH28" s="265"/>
      <c r="BI28" s="265"/>
      <c r="BJ28" s="265"/>
      <c r="BK28" s="265"/>
      <c r="BL28" s="265"/>
      <c r="BM28" s="265"/>
      <c r="BN28" s="265"/>
      <c r="BO28" s="265"/>
      <c r="BP28" s="265"/>
      <c r="BQ28" s="265"/>
      <c r="BR28" s="265"/>
      <c r="BS28" s="265"/>
      <c r="BT28" s="265"/>
      <c r="BU28" s="265"/>
      <c r="BV28" s="265"/>
      <c r="BW28" s="265"/>
      <c r="BX28" s="265"/>
      <c r="BY28" s="265"/>
      <c r="BZ28" s="265"/>
      <c r="CA28" s="265"/>
      <c r="CB28" s="265"/>
      <c r="CC28" s="265"/>
      <c r="CD28" s="265"/>
      <c r="CE28" s="265"/>
      <c r="CF28" s="265"/>
      <c r="CG28" s="265"/>
      <c r="CH28" s="265"/>
      <c r="CI28" s="265"/>
      <c r="CJ28" s="265"/>
      <c r="CK28" s="265"/>
      <c r="CL28" s="265"/>
      <c r="CM28" s="265"/>
      <c r="CN28" s="265"/>
      <c r="CO28" s="265"/>
      <c r="CP28" s="265"/>
      <c r="CQ28" s="265"/>
      <c r="CR28" s="265"/>
      <c r="CS28" s="265"/>
      <c r="CT28" s="265"/>
      <c r="CU28" s="265"/>
      <c r="CV28" s="265"/>
      <c r="CW28" s="265"/>
      <c r="CX28" s="265"/>
      <c r="CY28" s="265"/>
      <c r="CZ28" s="265"/>
      <c r="DA28" s="265"/>
      <c r="DB28" s="265"/>
      <c r="DC28" s="265"/>
      <c r="DD28" s="265"/>
      <c r="DE28" s="265"/>
      <c r="DF28" s="265"/>
      <c r="DG28" s="265"/>
      <c r="DH28" s="265"/>
      <c r="DI28" s="265"/>
      <c r="DJ28" s="265"/>
      <c r="DK28" s="265"/>
      <c r="DL28" s="265"/>
      <c r="DM28" s="265"/>
      <c r="DN28" s="265"/>
      <c r="DO28" s="265"/>
      <c r="DP28" s="265"/>
      <c r="DQ28" s="265"/>
      <c r="DR28" s="265"/>
      <c r="DS28" s="265"/>
      <c r="DT28" s="265"/>
      <c r="DU28" s="265"/>
      <c r="DV28" s="265"/>
      <c r="DW28" s="265"/>
      <c r="DX28" s="265"/>
      <c r="DY28" s="265"/>
      <c r="DZ28" s="265"/>
      <c r="EA28" s="265"/>
      <c r="EB28" s="265"/>
      <c r="EC28" s="265"/>
      <c r="ED28" s="265"/>
    </row>
    <row r="29" spans="1:134" ht="15" x14ac:dyDescent="0.25">
      <c r="A29" s="229"/>
      <c r="B29" s="230" t="b">
        <v>1</v>
      </c>
      <c r="C29" s="230" t="b">
        <v>1</v>
      </c>
      <c r="D29" s="210"/>
      <c r="E29" s="211"/>
      <c r="F29" s="211"/>
      <c r="G29" s="211"/>
      <c r="H29" s="211"/>
      <c r="I29" s="211"/>
      <c r="J29" s="211"/>
      <c r="K29" s="211"/>
      <c r="L29" s="211"/>
      <c r="M29" s="211"/>
      <c r="N29" s="211"/>
      <c r="O29" s="211"/>
      <c r="P29" s="211"/>
      <c r="Q29" s="211"/>
      <c r="R29" s="211"/>
      <c r="S29" s="211"/>
      <c r="T29" s="212"/>
      <c r="U29" s="224">
        <f t="shared" si="0"/>
        <v>45352</v>
      </c>
      <c r="V29" s="225">
        <v>37.51</v>
      </c>
      <c r="W29" s="226">
        <v>37.51</v>
      </c>
      <c r="X29" s="227">
        <v>37.51</v>
      </c>
      <c r="Y29" s="228">
        <v>31.518999999999998</v>
      </c>
      <c r="Z29" s="228">
        <v>40.052999999999997</v>
      </c>
      <c r="AA29" s="228">
        <v>45.271000000000001</v>
      </c>
      <c r="AB29" s="228">
        <v>41.436999999999998</v>
      </c>
      <c r="AC29" s="228">
        <v>43.573999999999998</v>
      </c>
      <c r="AD29" s="228">
        <v>40.533999999999999</v>
      </c>
      <c r="AE29" s="228">
        <v>34.444000000000003</v>
      </c>
      <c r="AF29" s="228">
        <v>30.628</v>
      </c>
      <c r="AG29" s="228">
        <v>28.873999999999999</v>
      </c>
      <c r="AH29" s="228">
        <v>21.321999999999999</v>
      </c>
      <c r="AI29" s="228">
        <v>28.196000000000002</v>
      </c>
      <c r="AJ29" s="228">
        <v>44.436999999999998</v>
      </c>
      <c r="AK29" s="228">
        <v>25.297000000000001</v>
      </c>
      <c r="AL29" s="228">
        <v>27.890999999999998</v>
      </c>
      <c r="AM29" s="228">
        <v>52.234999999999999</v>
      </c>
      <c r="AN29" s="228">
        <v>16.98</v>
      </c>
      <c r="AO29" s="228">
        <v>41.232999999999997</v>
      </c>
      <c r="AP29" s="228">
        <v>22.391999999999999</v>
      </c>
      <c r="AQ29" s="228">
        <v>30.009</v>
      </c>
      <c r="AR29" s="228">
        <v>37.661999999999999</v>
      </c>
      <c r="AS29" s="228">
        <v>19.759</v>
      </c>
      <c r="AT29" s="228">
        <v>26.524999999999999</v>
      </c>
      <c r="AU29" s="228">
        <v>51.15</v>
      </c>
      <c r="AV29" s="228">
        <v>36.329000000000001</v>
      </c>
      <c r="AW29" s="228">
        <v>56.651000000000003</v>
      </c>
      <c r="AX29" s="228">
        <v>28.890999999999998</v>
      </c>
      <c r="AY29" s="228">
        <v>18.452999999999999</v>
      </c>
      <c r="AZ29" s="228">
        <v>34.722000000000001</v>
      </c>
      <c r="BA29" s="228">
        <v>24.425000000000001</v>
      </c>
      <c r="BB29" s="228">
        <v>27.111999999999998</v>
      </c>
      <c r="BC29" s="265"/>
      <c r="BD29" s="265"/>
      <c r="BE29" s="265"/>
      <c r="BF29" s="265"/>
      <c r="BG29" s="265"/>
      <c r="BH29" s="265"/>
      <c r="BI29" s="265"/>
      <c r="BJ29" s="265"/>
      <c r="BK29" s="265"/>
      <c r="BL29" s="265"/>
      <c r="BM29" s="265"/>
      <c r="BN29" s="265"/>
      <c r="BO29" s="265"/>
      <c r="BP29" s="265"/>
      <c r="BQ29" s="265"/>
      <c r="BR29" s="265"/>
      <c r="BS29" s="265"/>
      <c r="BT29" s="265"/>
      <c r="BU29" s="265"/>
      <c r="BV29" s="265"/>
      <c r="BW29" s="265"/>
      <c r="BX29" s="265"/>
      <c r="BY29" s="265"/>
      <c r="BZ29" s="265"/>
      <c r="CA29" s="265"/>
      <c r="CB29" s="265"/>
      <c r="CC29" s="265"/>
      <c r="CD29" s="265"/>
      <c r="CE29" s="265"/>
      <c r="CF29" s="265"/>
      <c r="CG29" s="265"/>
      <c r="CH29" s="265"/>
      <c r="CI29" s="265"/>
      <c r="CJ29" s="265"/>
      <c r="CK29" s="265"/>
      <c r="CL29" s="265"/>
      <c r="CM29" s="265"/>
      <c r="CN29" s="265"/>
      <c r="CO29" s="265"/>
      <c r="CP29" s="265"/>
      <c r="CQ29" s="265"/>
      <c r="CR29" s="265"/>
      <c r="CS29" s="265"/>
      <c r="CT29" s="265"/>
      <c r="CU29" s="265"/>
      <c r="CV29" s="265"/>
      <c r="CW29" s="265"/>
      <c r="CX29" s="265"/>
      <c r="CY29" s="265"/>
      <c r="CZ29" s="265"/>
      <c r="DA29" s="265"/>
      <c r="DB29" s="265"/>
      <c r="DC29" s="265"/>
      <c r="DD29" s="265"/>
      <c r="DE29" s="265"/>
      <c r="DF29" s="265"/>
      <c r="DG29" s="265"/>
      <c r="DH29" s="265"/>
      <c r="DI29" s="265"/>
      <c r="DJ29" s="265"/>
      <c r="DK29" s="265"/>
      <c r="DL29" s="265"/>
      <c r="DM29" s="265"/>
      <c r="DN29" s="265"/>
      <c r="DO29" s="265"/>
      <c r="DP29" s="265"/>
      <c r="DQ29" s="265"/>
      <c r="DR29" s="265"/>
      <c r="DS29" s="265"/>
      <c r="DT29" s="265"/>
      <c r="DU29" s="265"/>
      <c r="DV29" s="265"/>
      <c r="DW29" s="265"/>
      <c r="DX29" s="265"/>
      <c r="DY29" s="265"/>
      <c r="DZ29" s="265"/>
      <c r="EA29" s="265"/>
      <c r="EB29" s="265"/>
      <c r="EC29" s="265"/>
      <c r="ED29" s="265"/>
    </row>
    <row r="30" spans="1:134" ht="15" x14ac:dyDescent="0.25">
      <c r="A30" s="229"/>
      <c r="B30" s="210" t="b">
        <v>0</v>
      </c>
      <c r="C30" s="210" t="b">
        <v>0</v>
      </c>
      <c r="D30" s="210"/>
      <c r="E30" s="211"/>
      <c r="F30" s="211"/>
      <c r="G30" s="211"/>
      <c r="H30" s="211"/>
      <c r="I30" s="211"/>
      <c r="J30" s="211"/>
      <c r="K30" s="211"/>
      <c r="L30" s="211"/>
      <c r="M30" s="211"/>
      <c r="N30" s="211"/>
      <c r="O30" s="211"/>
      <c r="P30" s="211"/>
      <c r="Q30" s="211"/>
      <c r="R30" s="211"/>
      <c r="S30" s="211"/>
      <c r="T30" s="212"/>
      <c r="U30" s="224">
        <f t="shared" si="0"/>
        <v>45383</v>
      </c>
      <c r="V30" s="225">
        <v>78.28</v>
      </c>
      <c r="W30" s="226">
        <v>78.28</v>
      </c>
      <c r="X30" s="227">
        <v>78.28</v>
      </c>
      <c r="Y30" s="228">
        <v>65.629000000000005</v>
      </c>
      <c r="Z30" s="228">
        <v>72.58</v>
      </c>
      <c r="AA30" s="228">
        <v>58.360999999999997</v>
      </c>
      <c r="AB30" s="228">
        <v>95.692999999999998</v>
      </c>
      <c r="AC30" s="228">
        <v>77.397999999999996</v>
      </c>
      <c r="AD30" s="228">
        <v>58.915999999999997</v>
      </c>
      <c r="AE30" s="228">
        <v>47.825000000000003</v>
      </c>
      <c r="AF30" s="228">
        <v>84.176000000000002</v>
      </c>
      <c r="AG30" s="228">
        <v>58.371000000000002</v>
      </c>
      <c r="AH30" s="228">
        <v>53.515000000000001</v>
      </c>
      <c r="AI30" s="228">
        <v>50.646999999999998</v>
      </c>
      <c r="AJ30" s="228">
        <v>93.081000000000003</v>
      </c>
      <c r="AK30" s="228">
        <v>60.87</v>
      </c>
      <c r="AL30" s="228">
        <v>86.563000000000002</v>
      </c>
      <c r="AM30" s="228">
        <v>87.525000000000006</v>
      </c>
      <c r="AN30" s="228">
        <v>45.673999999999999</v>
      </c>
      <c r="AO30" s="228">
        <v>60.639000000000003</v>
      </c>
      <c r="AP30" s="228">
        <v>50.78</v>
      </c>
      <c r="AQ30" s="228">
        <v>62.982999999999997</v>
      </c>
      <c r="AR30" s="228">
        <v>81.263999999999996</v>
      </c>
      <c r="AS30" s="228">
        <v>36.341999999999999</v>
      </c>
      <c r="AT30" s="228">
        <v>64.02</v>
      </c>
      <c r="AU30" s="228">
        <v>76.397999999999996</v>
      </c>
      <c r="AV30" s="228">
        <v>58.97</v>
      </c>
      <c r="AW30" s="228">
        <v>106.523</v>
      </c>
      <c r="AX30" s="228">
        <v>45.39</v>
      </c>
      <c r="AY30" s="228">
        <v>71.447999999999993</v>
      </c>
      <c r="AZ30" s="228">
        <v>49.470999999999997</v>
      </c>
      <c r="BA30" s="228">
        <v>53.262</v>
      </c>
      <c r="BB30" s="228">
        <v>36.76</v>
      </c>
      <c r="BC30" s="265"/>
      <c r="BD30" s="265"/>
      <c r="BE30" s="265"/>
      <c r="BF30" s="265"/>
      <c r="BG30" s="265"/>
      <c r="BH30" s="265"/>
      <c r="BI30" s="265"/>
      <c r="BJ30" s="265"/>
      <c r="BK30" s="265"/>
      <c r="BL30" s="265"/>
      <c r="BM30" s="265"/>
      <c r="BN30" s="265"/>
      <c r="BO30" s="265"/>
      <c r="BP30" s="265"/>
      <c r="BQ30" s="265"/>
      <c r="BR30" s="265"/>
      <c r="BS30" s="265"/>
      <c r="BT30" s="265"/>
      <c r="BU30" s="265"/>
      <c r="BV30" s="265"/>
      <c r="BW30" s="265"/>
      <c r="BX30" s="265"/>
      <c r="BY30" s="265"/>
      <c r="BZ30" s="265"/>
      <c r="CA30" s="265"/>
      <c r="CB30" s="265"/>
      <c r="CC30" s="265"/>
      <c r="CD30" s="265"/>
      <c r="CE30" s="265"/>
      <c r="CF30" s="265"/>
      <c r="CG30" s="265"/>
      <c r="CH30" s="265"/>
      <c r="CI30" s="265"/>
      <c r="CJ30" s="265"/>
      <c r="CK30" s="265"/>
      <c r="CL30" s="265"/>
      <c r="CM30" s="265"/>
      <c r="CN30" s="265"/>
      <c r="CO30" s="265"/>
      <c r="CP30" s="265"/>
      <c r="CQ30" s="265"/>
      <c r="CR30" s="265"/>
      <c r="CS30" s="265"/>
      <c r="CT30" s="265"/>
      <c r="CU30" s="265"/>
      <c r="CV30" s="265"/>
      <c r="CW30" s="265"/>
      <c r="CX30" s="265"/>
      <c r="CY30" s="265"/>
      <c r="CZ30" s="265"/>
      <c r="DA30" s="265"/>
      <c r="DB30" s="265"/>
      <c r="DC30" s="265"/>
      <c r="DD30" s="265"/>
      <c r="DE30" s="265"/>
      <c r="DF30" s="265"/>
      <c r="DG30" s="265"/>
      <c r="DH30" s="265"/>
      <c r="DI30" s="265"/>
      <c r="DJ30" s="265"/>
      <c r="DK30" s="265"/>
      <c r="DL30" s="265"/>
      <c r="DM30" s="265"/>
      <c r="DN30" s="265"/>
      <c r="DO30" s="265"/>
      <c r="DP30" s="265"/>
      <c r="DQ30" s="265"/>
      <c r="DR30" s="265"/>
      <c r="DS30" s="265"/>
      <c r="DT30" s="265"/>
      <c r="DU30" s="265"/>
      <c r="DV30" s="265"/>
      <c r="DW30" s="265"/>
      <c r="DX30" s="265"/>
      <c r="DY30" s="265"/>
      <c r="DZ30" s="265"/>
      <c r="EA30" s="265"/>
      <c r="EB30" s="265"/>
      <c r="EC30" s="265"/>
      <c r="ED30" s="265"/>
    </row>
    <row r="31" spans="1:134" ht="15" x14ac:dyDescent="0.25">
      <c r="A31" s="229"/>
      <c r="B31" s="210"/>
      <c r="C31" s="210"/>
      <c r="D31" s="210"/>
      <c r="E31" s="211"/>
      <c r="F31" s="211"/>
      <c r="G31" s="211"/>
      <c r="H31" s="211"/>
      <c r="I31" s="211"/>
      <c r="J31" s="211"/>
      <c r="K31" s="211"/>
      <c r="L31" s="211"/>
      <c r="M31" s="211"/>
      <c r="N31" s="211"/>
      <c r="O31" s="211"/>
      <c r="P31" s="211"/>
      <c r="Q31" s="211"/>
      <c r="R31" s="211"/>
      <c r="S31" s="211"/>
      <c r="T31" s="212"/>
      <c r="U31" s="224">
        <f t="shared" si="0"/>
        <v>45413</v>
      </c>
      <c r="V31" s="225">
        <v>203.17</v>
      </c>
      <c r="W31" s="226">
        <v>203.17</v>
      </c>
      <c r="X31" s="227">
        <v>203.17</v>
      </c>
      <c r="Y31" s="228">
        <v>265.54399999999998</v>
      </c>
      <c r="Z31" s="228">
        <v>205.066</v>
      </c>
      <c r="AA31" s="228">
        <v>240.535</v>
      </c>
      <c r="AB31" s="228">
        <v>356.053</v>
      </c>
      <c r="AC31" s="228">
        <v>311.46300000000002</v>
      </c>
      <c r="AD31" s="228">
        <v>185.733</v>
      </c>
      <c r="AE31" s="228">
        <v>200.95500000000001</v>
      </c>
      <c r="AF31" s="228">
        <v>240.89599999999999</v>
      </c>
      <c r="AG31" s="228">
        <v>237.45699999999999</v>
      </c>
      <c r="AH31" s="228">
        <v>92.700999999999993</v>
      </c>
      <c r="AI31" s="228">
        <v>165.42500000000001</v>
      </c>
      <c r="AJ31" s="228">
        <v>222.06</v>
      </c>
      <c r="AK31" s="228">
        <v>251.51400000000001</v>
      </c>
      <c r="AL31" s="228">
        <v>228.69900000000001</v>
      </c>
      <c r="AM31" s="228">
        <v>219.33</v>
      </c>
      <c r="AN31" s="228">
        <v>230.07400000000001</v>
      </c>
      <c r="AO31" s="228">
        <v>294.654</v>
      </c>
      <c r="AP31" s="228">
        <v>112.17400000000001</v>
      </c>
      <c r="AQ31" s="228">
        <v>144.86099999999999</v>
      </c>
      <c r="AR31" s="228">
        <v>141.702</v>
      </c>
      <c r="AS31" s="228">
        <v>100.527</v>
      </c>
      <c r="AT31" s="228">
        <v>223.94</v>
      </c>
      <c r="AU31" s="228">
        <v>159.655</v>
      </c>
      <c r="AV31" s="228">
        <v>157.70699999999999</v>
      </c>
      <c r="AW31" s="228">
        <v>238.864</v>
      </c>
      <c r="AX31" s="228">
        <v>160.32</v>
      </c>
      <c r="AY31" s="228">
        <v>173.19800000000001</v>
      </c>
      <c r="AZ31" s="228">
        <v>179.67400000000001</v>
      </c>
      <c r="BA31" s="228">
        <v>128.172</v>
      </c>
      <c r="BB31" s="228">
        <v>143.333</v>
      </c>
      <c r="BC31" s="265"/>
      <c r="BD31" s="265"/>
      <c r="BE31" s="265"/>
      <c r="BF31" s="265"/>
      <c r="BG31" s="265"/>
      <c r="BH31" s="265"/>
      <c r="BI31" s="265"/>
      <c r="BJ31" s="265"/>
      <c r="BK31" s="265"/>
      <c r="BL31" s="265"/>
      <c r="BM31" s="265"/>
      <c r="BN31" s="265"/>
      <c r="BO31" s="265"/>
      <c r="BP31" s="265"/>
      <c r="BQ31" s="265"/>
      <c r="BR31" s="265"/>
      <c r="BS31" s="265"/>
      <c r="BT31" s="265"/>
      <c r="BU31" s="265"/>
      <c r="BV31" s="265"/>
      <c r="BW31" s="265"/>
      <c r="BX31" s="265"/>
      <c r="BY31" s="265"/>
      <c r="BZ31" s="265"/>
      <c r="CA31" s="265"/>
      <c r="CB31" s="265"/>
      <c r="CC31" s="265"/>
      <c r="CD31" s="265"/>
      <c r="CE31" s="265"/>
      <c r="CF31" s="265"/>
      <c r="CG31" s="265"/>
      <c r="CH31" s="265"/>
      <c r="CI31" s="265"/>
      <c r="CJ31" s="265"/>
      <c r="CK31" s="265"/>
      <c r="CL31" s="265"/>
      <c r="CM31" s="265"/>
      <c r="CN31" s="265"/>
      <c r="CO31" s="265"/>
      <c r="CP31" s="265"/>
      <c r="CQ31" s="265"/>
      <c r="CR31" s="265"/>
      <c r="CS31" s="265"/>
      <c r="CT31" s="265"/>
      <c r="CU31" s="265"/>
      <c r="CV31" s="265"/>
      <c r="CW31" s="265"/>
      <c r="CX31" s="265"/>
      <c r="CY31" s="265"/>
      <c r="CZ31" s="265"/>
      <c r="DA31" s="265"/>
      <c r="DB31" s="265"/>
      <c r="DC31" s="265"/>
      <c r="DD31" s="265"/>
      <c r="DE31" s="265"/>
      <c r="DF31" s="265"/>
      <c r="DG31" s="265"/>
      <c r="DH31" s="265"/>
      <c r="DI31" s="265"/>
      <c r="DJ31" s="265"/>
      <c r="DK31" s="265"/>
      <c r="DL31" s="265"/>
      <c r="DM31" s="265"/>
      <c r="DN31" s="265"/>
      <c r="DO31" s="265"/>
      <c r="DP31" s="265"/>
      <c r="DQ31" s="265"/>
      <c r="DR31" s="265"/>
      <c r="DS31" s="265"/>
      <c r="DT31" s="265"/>
      <c r="DU31" s="265"/>
      <c r="DV31" s="265"/>
      <c r="DW31" s="265"/>
      <c r="DX31" s="265"/>
      <c r="DY31" s="265"/>
      <c r="DZ31" s="265"/>
      <c r="EA31" s="265"/>
      <c r="EB31" s="265"/>
      <c r="EC31" s="265"/>
      <c r="ED31" s="265"/>
    </row>
    <row r="32" spans="1:134" ht="15" x14ac:dyDescent="0.25">
      <c r="A32" s="229"/>
      <c r="B32" s="211"/>
      <c r="C32" s="211"/>
      <c r="D32" s="211"/>
      <c r="E32" s="211"/>
      <c r="F32" s="211"/>
      <c r="G32" s="211"/>
      <c r="H32" s="211"/>
      <c r="I32" s="211"/>
      <c r="J32" s="211"/>
      <c r="K32" s="211"/>
      <c r="L32" s="211"/>
      <c r="M32" s="211"/>
      <c r="N32" s="211"/>
      <c r="O32" s="211"/>
      <c r="P32" s="211"/>
      <c r="Q32" s="211"/>
      <c r="R32" s="211"/>
      <c r="S32" s="211"/>
      <c r="T32" s="212"/>
      <c r="U32" s="224">
        <f t="shared" si="0"/>
        <v>45444</v>
      </c>
      <c r="V32" s="225">
        <v>250.18</v>
      </c>
      <c r="W32" s="226">
        <v>250.18</v>
      </c>
      <c r="X32" s="227">
        <v>250.18</v>
      </c>
      <c r="Y32" s="228">
        <v>409.52699999999999</v>
      </c>
      <c r="Z32" s="228">
        <v>216.071</v>
      </c>
      <c r="AA32" s="228">
        <v>572.88699999999994</v>
      </c>
      <c r="AB32" s="228">
        <v>307.34100000000001</v>
      </c>
      <c r="AC32" s="228">
        <v>481.71199999999999</v>
      </c>
      <c r="AD32" s="228">
        <v>208.136</v>
      </c>
      <c r="AE32" s="228">
        <v>319.10500000000002</v>
      </c>
      <c r="AF32" s="228">
        <v>149.839</v>
      </c>
      <c r="AG32" s="228">
        <v>186.04599999999999</v>
      </c>
      <c r="AH32" s="228">
        <v>57.97</v>
      </c>
      <c r="AI32" s="228">
        <v>203.49700000000001</v>
      </c>
      <c r="AJ32" s="228">
        <v>136.547</v>
      </c>
      <c r="AK32" s="228">
        <v>280.51</v>
      </c>
      <c r="AL32" s="228">
        <v>182.55</v>
      </c>
      <c r="AM32" s="228">
        <v>161.69200000000001</v>
      </c>
      <c r="AN32" s="228">
        <v>468.82799999999997</v>
      </c>
      <c r="AO32" s="228">
        <v>256.38</v>
      </c>
      <c r="AP32" s="228">
        <v>260.541</v>
      </c>
      <c r="AQ32" s="228">
        <v>418.20400000000001</v>
      </c>
      <c r="AR32" s="228">
        <v>53.087000000000003</v>
      </c>
      <c r="AS32" s="228">
        <v>149.00299999999999</v>
      </c>
      <c r="AT32" s="228">
        <v>329.05</v>
      </c>
      <c r="AU32" s="228">
        <v>343.18599999999998</v>
      </c>
      <c r="AV32" s="228">
        <v>282.18099999999998</v>
      </c>
      <c r="AW32" s="228">
        <v>383.15100000000001</v>
      </c>
      <c r="AX32" s="228">
        <v>75.183999999999997</v>
      </c>
      <c r="AY32" s="228">
        <v>398.21199999999999</v>
      </c>
      <c r="AZ32" s="228">
        <v>188.95</v>
      </c>
      <c r="BA32" s="228">
        <v>130.756</v>
      </c>
      <c r="BB32" s="228">
        <v>297.89</v>
      </c>
      <c r="BC32" s="265"/>
      <c r="BD32" s="265"/>
      <c r="BE32" s="265"/>
      <c r="BF32" s="265"/>
      <c r="BG32" s="265"/>
      <c r="BH32" s="265"/>
      <c r="BI32" s="265"/>
      <c r="BJ32" s="265"/>
      <c r="BK32" s="265"/>
      <c r="BL32" s="265"/>
      <c r="BM32" s="265"/>
      <c r="BN32" s="265"/>
      <c r="BO32" s="265"/>
      <c r="BP32" s="265"/>
      <c r="BQ32" s="265"/>
      <c r="BR32" s="265"/>
      <c r="BS32" s="265"/>
      <c r="BT32" s="265"/>
      <c r="BU32" s="265"/>
      <c r="BV32" s="265"/>
      <c r="BW32" s="265"/>
      <c r="BX32" s="265"/>
      <c r="BY32" s="265"/>
      <c r="BZ32" s="265"/>
      <c r="CA32" s="265"/>
      <c r="CB32" s="265"/>
      <c r="CC32" s="265"/>
      <c r="CD32" s="265"/>
      <c r="CE32" s="265"/>
      <c r="CF32" s="265"/>
      <c r="CG32" s="265"/>
      <c r="CH32" s="265"/>
      <c r="CI32" s="265"/>
      <c r="CJ32" s="265"/>
      <c r="CK32" s="265"/>
      <c r="CL32" s="265"/>
      <c r="CM32" s="265"/>
      <c r="CN32" s="265"/>
      <c r="CO32" s="265"/>
      <c r="CP32" s="265"/>
      <c r="CQ32" s="265"/>
      <c r="CR32" s="265"/>
      <c r="CS32" s="265"/>
      <c r="CT32" s="265"/>
      <c r="CU32" s="265"/>
      <c r="CV32" s="265"/>
      <c r="CW32" s="265"/>
      <c r="CX32" s="265"/>
      <c r="CY32" s="265"/>
      <c r="CZ32" s="265"/>
      <c r="DA32" s="265"/>
      <c r="DB32" s="265"/>
      <c r="DC32" s="265"/>
      <c r="DD32" s="265"/>
      <c r="DE32" s="265"/>
      <c r="DF32" s="265"/>
      <c r="DG32" s="265"/>
      <c r="DH32" s="265"/>
      <c r="DI32" s="265"/>
      <c r="DJ32" s="265"/>
      <c r="DK32" s="265"/>
      <c r="DL32" s="265"/>
      <c r="DM32" s="265"/>
      <c r="DN32" s="265"/>
      <c r="DO32" s="265"/>
      <c r="DP32" s="265"/>
      <c r="DQ32" s="265"/>
      <c r="DR32" s="265"/>
      <c r="DS32" s="265"/>
      <c r="DT32" s="265"/>
      <c r="DU32" s="265"/>
      <c r="DV32" s="265"/>
      <c r="DW32" s="265"/>
      <c r="DX32" s="265"/>
      <c r="DY32" s="265"/>
      <c r="DZ32" s="265"/>
      <c r="EA32" s="265"/>
      <c r="EB32" s="265"/>
      <c r="EC32" s="265"/>
      <c r="ED32" s="265"/>
    </row>
    <row r="33" spans="1:134" ht="15" x14ac:dyDescent="0.25">
      <c r="A33" s="229"/>
      <c r="B33" s="211"/>
      <c r="C33" s="211"/>
      <c r="D33" s="211"/>
      <c r="E33" s="211"/>
      <c r="F33" s="211"/>
      <c r="G33" s="211"/>
      <c r="H33" s="211"/>
      <c r="I33" s="211"/>
      <c r="J33" s="211"/>
      <c r="K33" s="211"/>
      <c r="L33" s="211"/>
      <c r="M33" s="211"/>
      <c r="N33" s="211"/>
      <c r="O33" s="211"/>
      <c r="P33" s="211"/>
      <c r="Q33" s="211"/>
      <c r="R33" s="211"/>
      <c r="S33" s="211"/>
      <c r="T33" s="212"/>
      <c r="U33" s="224">
        <f t="shared" si="0"/>
        <v>45474</v>
      </c>
      <c r="V33" s="225">
        <v>86.42</v>
      </c>
      <c r="W33" s="226">
        <v>86.42</v>
      </c>
      <c r="X33" s="227">
        <v>86.42</v>
      </c>
      <c r="Y33" s="228">
        <v>185.73500000000001</v>
      </c>
      <c r="Z33" s="228">
        <v>66.019000000000005</v>
      </c>
      <c r="AA33" s="228">
        <v>424.04500000000002</v>
      </c>
      <c r="AB33" s="228">
        <v>109.631</v>
      </c>
      <c r="AC33" s="228">
        <v>170.244</v>
      </c>
      <c r="AD33" s="228">
        <v>100.01600000000001</v>
      </c>
      <c r="AE33" s="228">
        <v>207.19</v>
      </c>
      <c r="AF33" s="228">
        <v>50.107999999999997</v>
      </c>
      <c r="AG33" s="228">
        <v>57.975999999999999</v>
      </c>
      <c r="AH33" s="228">
        <v>24.565999999999999</v>
      </c>
      <c r="AI33" s="228">
        <v>56.003999999999998</v>
      </c>
      <c r="AJ33" s="228">
        <v>53.223999999999997</v>
      </c>
      <c r="AK33" s="228">
        <v>112.60599999999999</v>
      </c>
      <c r="AL33" s="228">
        <v>70.338999999999999</v>
      </c>
      <c r="AM33" s="228">
        <v>62.48</v>
      </c>
      <c r="AN33" s="228">
        <v>207.47900000000001</v>
      </c>
      <c r="AO33" s="228">
        <v>132.268</v>
      </c>
      <c r="AP33" s="228">
        <v>70.411000000000001</v>
      </c>
      <c r="AQ33" s="228">
        <v>218.441</v>
      </c>
      <c r="AR33" s="228">
        <v>28.05</v>
      </c>
      <c r="AS33" s="228">
        <v>55.347999999999999</v>
      </c>
      <c r="AT33" s="228">
        <v>101.562</v>
      </c>
      <c r="AU33" s="228">
        <v>115.173</v>
      </c>
      <c r="AV33" s="228">
        <v>90.558999999999997</v>
      </c>
      <c r="AW33" s="228">
        <v>130.00899999999999</v>
      </c>
      <c r="AX33" s="228">
        <v>32.598999999999997</v>
      </c>
      <c r="AY33" s="228">
        <v>247.572</v>
      </c>
      <c r="AZ33" s="228">
        <v>58.981000000000002</v>
      </c>
      <c r="BA33" s="228">
        <v>56.67</v>
      </c>
      <c r="BB33" s="228">
        <v>175.12700000000001</v>
      </c>
      <c r="BC33" s="265"/>
      <c r="BD33" s="265"/>
      <c r="BE33" s="265"/>
      <c r="BF33" s="265"/>
      <c r="BG33" s="265"/>
      <c r="BH33" s="265"/>
      <c r="BI33" s="265"/>
      <c r="BJ33" s="265"/>
      <c r="BK33" s="265"/>
      <c r="BL33" s="265"/>
      <c r="BM33" s="265"/>
      <c r="BN33" s="265"/>
      <c r="BO33" s="265"/>
      <c r="BP33" s="265"/>
      <c r="BQ33" s="265"/>
      <c r="BR33" s="265"/>
      <c r="BS33" s="265"/>
      <c r="BT33" s="265"/>
      <c r="BU33" s="265"/>
      <c r="BV33" s="265"/>
      <c r="BW33" s="265"/>
      <c r="BX33" s="265"/>
      <c r="BY33" s="265"/>
      <c r="BZ33" s="265"/>
      <c r="CA33" s="265"/>
      <c r="CB33" s="265"/>
      <c r="CC33" s="265"/>
      <c r="CD33" s="265"/>
      <c r="CE33" s="265"/>
      <c r="CF33" s="265"/>
      <c r="CG33" s="265"/>
      <c r="CH33" s="265"/>
      <c r="CI33" s="265"/>
      <c r="CJ33" s="265"/>
      <c r="CK33" s="265"/>
      <c r="CL33" s="265"/>
      <c r="CM33" s="265"/>
      <c r="CN33" s="265"/>
      <c r="CO33" s="265"/>
      <c r="CP33" s="265"/>
      <c r="CQ33" s="265"/>
      <c r="CR33" s="265"/>
      <c r="CS33" s="265"/>
      <c r="CT33" s="265"/>
      <c r="CU33" s="265"/>
      <c r="CV33" s="265"/>
      <c r="CW33" s="265"/>
      <c r="CX33" s="265"/>
      <c r="CY33" s="265"/>
      <c r="CZ33" s="265"/>
      <c r="DA33" s="265"/>
      <c r="DB33" s="265"/>
      <c r="DC33" s="265"/>
      <c r="DD33" s="265"/>
      <c r="DE33" s="265"/>
      <c r="DF33" s="265"/>
      <c r="DG33" s="265"/>
      <c r="DH33" s="265"/>
      <c r="DI33" s="265"/>
      <c r="DJ33" s="265"/>
      <c r="DK33" s="265"/>
      <c r="DL33" s="265"/>
      <c r="DM33" s="265"/>
      <c r="DN33" s="265"/>
      <c r="DO33" s="265"/>
      <c r="DP33" s="265"/>
      <c r="DQ33" s="265"/>
      <c r="DR33" s="265"/>
      <c r="DS33" s="265"/>
      <c r="DT33" s="265"/>
      <c r="DU33" s="265"/>
      <c r="DV33" s="265"/>
      <c r="DW33" s="265"/>
      <c r="DX33" s="265"/>
      <c r="DY33" s="265"/>
      <c r="DZ33" s="265"/>
      <c r="EA33" s="265"/>
      <c r="EB33" s="265"/>
      <c r="EC33" s="265"/>
      <c r="ED33" s="265"/>
    </row>
    <row r="34" spans="1:134" ht="15" x14ac:dyDescent="0.25">
      <c r="A34" s="229"/>
      <c r="B34" s="210" t="b">
        <v>1</v>
      </c>
      <c r="C34" s="210" t="b">
        <v>1</v>
      </c>
      <c r="D34" s="210" t="b">
        <v>1</v>
      </c>
      <c r="E34" s="210"/>
      <c r="F34" s="211"/>
      <c r="G34" s="211"/>
      <c r="H34" s="211"/>
      <c r="I34" s="211"/>
      <c r="J34" s="211"/>
      <c r="K34" s="211"/>
      <c r="L34" s="211"/>
      <c r="M34" s="211"/>
      <c r="N34" s="211"/>
      <c r="O34" s="211"/>
      <c r="P34" s="211"/>
      <c r="Q34" s="211"/>
      <c r="R34" s="211"/>
      <c r="S34" s="211"/>
      <c r="T34" s="212"/>
      <c r="U34" s="224">
        <f t="shared" si="0"/>
        <v>45505</v>
      </c>
      <c r="V34" s="225">
        <v>55.63</v>
      </c>
      <c r="W34" s="226">
        <v>55.63</v>
      </c>
      <c r="X34" s="227">
        <v>55.63</v>
      </c>
      <c r="Y34" s="228">
        <v>68.593000000000004</v>
      </c>
      <c r="Z34" s="228">
        <v>42.61</v>
      </c>
      <c r="AA34" s="228">
        <v>123.03700000000001</v>
      </c>
      <c r="AB34" s="228">
        <v>53.749000000000002</v>
      </c>
      <c r="AC34" s="228">
        <v>82.207999999999998</v>
      </c>
      <c r="AD34" s="228">
        <v>50.453000000000003</v>
      </c>
      <c r="AE34" s="228">
        <v>85.727999999999994</v>
      </c>
      <c r="AF34" s="228">
        <v>44.209000000000003</v>
      </c>
      <c r="AG34" s="228">
        <v>51.698</v>
      </c>
      <c r="AH34" s="228">
        <v>21.398</v>
      </c>
      <c r="AI34" s="228">
        <v>41.61</v>
      </c>
      <c r="AJ34" s="228">
        <v>37.103999999999999</v>
      </c>
      <c r="AK34" s="228">
        <v>57.924999999999997</v>
      </c>
      <c r="AL34" s="228">
        <v>49.302</v>
      </c>
      <c r="AM34" s="228">
        <v>45.61</v>
      </c>
      <c r="AN34" s="228">
        <v>77.066000000000003</v>
      </c>
      <c r="AO34" s="228">
        <v>54.08</v>
      </c>
      <c r="AP34" s="228">
        <v>48.963999999999999</v>
      </c>
      <c r="AQ34" s="228">
        <v>68.697000000000003</v>
      </c>
      <c r="AR34" s="228">
        <v>28.414000000000001</v>
      </c>
      <c r="AS34" s="228">
        <v>39.432000000000002</v>
      </c>
      <c r="AT34" s="228">
        <v>56.515999999999998</v>
      </c>
      <c r="AU34" s="228">
        <v>53.127000000000002</v>
      </c>
      <c r="AV34" s="228">
        <v>52.515999999999998</v>
      </c>
      <c r="AW34" s="228">
        <v>63.470999999999997</v>
      </c>
      <c r="AX34" s="228">
        <v>26.681999999999999</v>
      </c>
      <c r="AY34" s="228">
        <v>79.808000000000007</v>
      </c>
      <c r="AZ34" s="228">
        <v>39.118000000000002</v>
      </c>
      <c r="BA34" s="228">
        <v>34.944000000000003</v>
      </c>
      <c r="BB34" s="228">
        <v>86.194000000000003</v>
      </c>
      <c r="BC34" s="265"/>
      <c r="BD34" s="265"/>
      <c r="BE34" s="265"/>
      <c r="BF34" s="265"/>
      <c r="BG34" s="265"/>
      <c r="BH34" s="265"/>
      <c r="BI34" s="265"/>
      <c r="BJ34" s="265"/>
      <c r="BK34" s="265"/>
      <c r="BL34" s="265"/>
      <c r="BM34" s="265"/>
      <c r="BN34" s="265"/>
      <c r="BO34" s="265"/>
      <c r="BP34" s="265"/>
      <c r="BQ34" s="265"/>
      <c r="BR34" s="265"/>
      <c r="BS34" s="265"/>
      <c r="BT34" s="265"/>
      <c r="BU34" s="265"/>
      <c r="BV34" s="265"/>
      <c r="BW34" s="265"/>
      <c r="BX34" s="265"/>
      <c r="BY34" s="265"/>
      <c r="BZ34" s="265"/>
      <c r="CA34" s="265"/>
      <c r="CB34" s="265"/>
      <c r="CC34" s="265"/>
      <c r="CD34" s="265"/>
      <c r="CE34" s="265"/>
      <c r="CF34" s="265"/>
      <c r="CG34" s="265"/>
      <c r="CH34" s="265"/>
      <c r="CI34" s="265"/>
      <c r="CJ34" s="265"/>
      <c r="CK34" s="265"/>
      <c r="CL34" s="265"/>
      <c r="CM34" s="265"/>
      <c r="CN34" s="265"/>
      <c r="CO34" s="265"/>
      <c r="CP34" s="265"/>
      <c r="CQ34" s="265"/>
      <c r="CR34" s="265"/>
      <c r="CS34" s="265"/>
      <c r="CT34" s="265"/>
      <c r="CU34" s="265"/>
      <c r="CV34" s="265"/>
      <c r="CW34" s="265"/>
      <c r="CX34" s="265"/>
      <c r="CY34" s="265"/>
      <c r="CZ34" s="265"/>
      <c r="DA34" s="265"/>
      <c r="DB34" s="265"/>
      <c r="DC34" s="265"/>
      <c r="DD34" s="265"/>
      <c r="DE34" s="265"/>
      <c r="DF34" s="265"/>
      <c r="DG34" s="265"/>
      <c r="DH34" s="265"/>
      <c r="DI34" s="265"/>
      <c r="DJ34" s="265"/>
      <c r="DK34" s="265"/>
      <c r="DL34" s="265"/>
      <c r="DM34" s="265"/>
      <c r="DN34" s="265"/>
      <c r="DO34" s="265"/>
      <c r="DP34" s="265"/>
      <c r="DQ34" s="265"/>
      <c r="DR34" s="265"/>
      <c r="DS34" s="265"/>
      <c r="DT34" s="265"/>
      <c r="DU34" s="265"/>
      <c r="DV34" s="265"/>
      <c r="DW34" s="265"/>
      <c r="DX34" s="265"/>
      <c r="DY34" s="265"/>
      <c r="DZ34" s="265"/>
      <c r="EA34" s="265"/>
      <c r="EB34" s="265"/>
      <c r="EC34" s="265"/>
      <c r="ED34" s="265"/>
    </row>
    <row r="35" spans="1:134" ht="15" x14ac:dyDescent="0.25">
      <c r="A35" s="231"/>
      <c r="B35" s="232"/>
      <c r="C35" s="232"/>
      <c r="D35" s="232"/>
      <c r="E35" s="232"/>
      <c r="F35" s="232"/>
      <c r="G35" s="232"/>
      <c r="H35" s="232"/>
      <c r="I35" s="232"/>
      <c r="J35" s="232"/>
      <c r="K35" s="232"/>
      <c r="L35" s="232"/>
      <c r="M35" s="232"/>
      <c r="N35" s="232"/>
      <c r="O35" s="232"/>
      <c r="P35" s="232"/>
      <c r="Q35" s="232"/>
      <c r="R35" s="232"/>
      <c r="S35" s="232"/>
      <c r="T35" s="233"/>
      <c r="U35" s="224">
        <f t="shared" si="0"/>
        <v>45536</v>
      </c>
      <c r="V35" s="225">
        <v>35.31</v>
      </c>
      <c r="W35" s="226">
        <v>35.31</v>
      </c>
      <c r="X35" s="227">
        <v>35.31</v>
      </c>
      <c r="Y35" s="228">
        <v>48.433</v>
      </c>
      <c r="Z35" s="228">
        <v>33.927999999999997</v>
      </c>
      <c r="AA35" s="228">
        <v>63.768999999999998</v>
      </c>
      <c r="AB35" s="228">
        <v>39.076000000000001</v>
      </c>
      <c r="AC35" s="228">
        <v>55.198999999999998</v>
      </c>
      <c r="AD35" s="228">
        <v>32.304000000000002</v>
      </c>
      <c r="AE35" s="228">
        <v>45.927</v>
      </c>
      <c r="AF35" s="228">
        <v>32.703000000000003</v>
      </c>
      <c r="AG35" s="228">
        <v>30.314</v>
      </c>
      <c r="AH35" s="228">
        <v>20.47</v>
      </c>
      <c r="AI35" s="228">
        <v>54.451999999999998</v>
      </c>
      <c r="AJ35" s="228">
        <v>32.865000000000002</v>
      </c>
      <c r="AK35" s="228">
        <v>37.076000000000001</v>
      </c>
      <c r="AL35" s="228">
        <v>36.256</v>
      </c>
      <c r="AM35" s="228">
        <v>39.737000000000002</v>
      </c>
      <c r="AN35" s="228">
        <v>43.51</v>
      </c>
      <c r="AO35" s="228">
        <v>35.966999999999999</v>
      </c>
      <c r="AP35" s="228">
        <v>28.23</v>
      </c>
      <c r="AQ35" s="228">
        <v>39.279000000000003</v>
      </c>
      <c r="AR35" s="228">
        <v>23.315999999999999</v>
      </c>
      <c r="AS35" s="228">
        <v>52.253999999999998</v>
      </c>
      <c r="AT35" s="228">
        <v>50.392000000000003</v>
      </c>
      <c r="AU35" s="228">
        <v>38.390999999999998</v>
      </c>
      <c r="AV35" s="228">
        <v>34.268999999999998</v>
      </c>
      <c r="AW35" s="228">
        <v>38.423999999999999</v>
      </c>
      <c r="AX35" s="228">
        <v>21.635000000000002</v>
      </c>
      <c r="AY35" s="228">
        <v>41.933999999999997</v>
      </c>
      <c r="AZ35" s="228">
        <v>36.518000000000001</v>
      </c>
      <c r="BA35" s="228">
        <v>26.571999999999999</v>
      </c>
      <c r="BB35" s="228">
        <v>68.338999999999999</v>
      </c>
      <c r="BC35" s="265"/>
      <c r="BD35" s="265"/>
      <c r="BE35" s="265"/>
      <c r="BF35" s="265"/>
      <c r="BG35" s="265"/>
      <c r="BH35" s="265"/>
      <c r="BI35" s="265"/>
      <c r="BJ35" s="265"/>
      <c r="BK35" s="265"/>
      <c r="BL35" s="265"/>
      <c r="BM35" s="265"/>
      <c r="BN35" s="265"/>
      <c r="BO35" s="265"/>
      <c r="BP35" s="265"/>
      <c r="BQ35" s="265"/>
      <c r="BR35" s="265"/>
      <c r="BS35" s="265"/>
      <c r="BT35" s="265"/>
      <c r="BU35" s="265"/>
      <c r="BV35" s="265"/>
      <c r="BW35" s="265"/>
      <c r="BX35" s="265"/>
      <c r="BY35" s="265"/>
      <c r="BZ35" s="265"/>
      <c r="CA35" s="265"/>
      <c r="CB35" s="265"/>
      <c r="CC35" s="265"/>
      <c r="CD35" s="265"/>
      <c r="CE35" s="265"/>
      <c r="CF35" s="265"/>
      <c r="CG35" s="265"/>
      <c r="CH35" s="265"/>
      <c r="CI35" s="265"/>
      <c r="CJ35" s="265"/>
      <c r="CK35" s="265"/>
      <c r="CL35" s="265"/>
      <c r="CM35" s="265"/>
      <c r="CN35" s="265"/>
      <c r="CO35" s="265"/>
      <c r="CP35" s="265"/>
      <c r="CQ35" s="265"/>
      <c r="CR35" s="265"/>
      <c r="CS35" s="265"/>
      <c r="CT35" s="265"/>
      <c r="CU35" s="265"/>
      <c r="CV35" s="265"/>
      <c r="CW35" s="265"/>
      <c r="CX35" s="265"/>
      <c r="CY35" s="265"/>
      <c r="CZ35" s="265"/>
      <c r="DA35" s="265"/>
      <c r="DB35" s="265"/>
      <c r="DC35" s="265"/>
      <c r="DD35" s="265"/>
      <c r="DE35" s="265"/>
      <c r="DF35" s="265"/>
      <c r="DG35" s="265"/>
      <c r="DH35" s="265"/>
      <c r="DI35" s="265"/>
      <c r="DJ35" s="265"/>
      <c r="DK35" s="265"/>
      <c r="DL35" s="265"/>
      <c r="DM35" s="265"/>
      <c r="DN35" s="265"/>
      <c r="DO35" s="265"/>
      <c r="DP35" s="265"/>
      <c r="DQ35" s="265"/>
      <c r="DR35" s="265"/>
      <c r="DS35" s="265"/>
      <c r="DT35" s="265"/>
      <c r="DU35" s="265"/>
      <c r="DV35" s="265"/>
      <c r="DW35" s="265"/>
      <c r="DX35" s="265"/>
      <c r="DY35" s="265"/>
      <c r="DZ35" s="265"/>
      <c r="EA35" s="265"/>
      <c r="EB35" s="265"/>
      <c r="EC35" s="265"/>
      <c r="ED35" s="265"/>
    </row>
    <row r="36" spans="1:134" ht="15" x14ac:dyDescent="0.25">
      <c r="U36" s="224">
        <f t="shared" si="0"/>
        <v>45566</v>
      </c>
      <c r="V36" s="225">
        <v>32.1</v>
      </c>
      <c r="W36" s="226">
        <v>40.69</v>
      </c>
      <c r="X36" s="227">
        <v>36.049999999999997</v>
      </c>
      <c r="Y36" s="228">
        <v>44.198999999999998</v>
      </c>
      <c r="Z36" s="228">
        <v>40.064999999999998</v>
      </c>
      <c r="AA36" s="228">
        <v>57.651000000000003</v>
      </c>
      <c r="AB36" s="228">
        <v>45.948</v>
      </c>
      <c r="AC36" s="228">
        <v>56.021000000000001</v>
      </c>
      <c r="AD36" s="228">
        <v>41.209000000000003</v>
      </c>
      <c r="AE36" s="228">
        <v>37.094000000000001</v>
      </c>
      <c r="AF36" s="228">
        <v>29.099</v>
      </c>
      <c r="AG36" s="228">
        <v>28.823</v>
      </c>
      <c r="AH36" s="228">
        <v>28.635000000000002</v>
      </c>
      <c r="AI36" s="228">
        <v>33.067</v>
      </c>
      <c r="AJ36" s="228">
        <v>30.914999999999999</v>
      </c>
      <c r="AK36" s="228">
        <v>49.216000000000001</v>
      </c>
      <c r="AL36" s="228">
        <v>57.683999999999997</v>
      </c>
      <c r="AM36" s="228">
        <v>39.606999999999999</v>
      </c>
      <c r="AN36" s="228">
        <v>39.576000000000001</v>
      </c>
      <c r="AO36" s="228">
        <v>37.688000000000002</v>
      </c>
      <c r="AP36" s="228">
        <v>29.032</v>
      </c>
      <c r="AQ36" s="228">
        <v>38.286000000000001</v>
      </c>
      <c r="AR36" s="228">
        <v>22.459</v>
      </c>
      <c r="AS36" s="228">
        <v>47.667000000000002</v>
      </c>
      <c r="AT36" s="228">
        <v>58.670999999999999</v>
      </c>
      <c r="AU36" s="228">
        <v>33.133000000000003</v>
      </c>
      <c r="AV36" s="228">
        <v>30.021000000000001</v>
      </c>
      <c r="AW36" s="228">
        <v>39.642000000000003</v>
      </c>
      <c r="AX36" s="228">
        <v>23.983000000000001</v>
      </c>
      <c r="AY36" s="228">
        <v>36.286999999999999</v>
      </c>
      <c r="AZ36" s="228">
        <v>29.715</v>
      </c>
      <c r="BA36" s="228">
        <v>27.878</v>
      </c>
      <c r="BB36" s="228">
        <v>46.042999999999999</v>
      </c>
      <c r="BC36" s="265"/>
      <c r="BD36" s="265"/>
      <c r="BE36" s="265"/>
      <c r="BF36" s="265"/>
      <c r="BG36" s="265"/>
      <c r="BH36" s="265"/>
      <c r="BI36" s="265"/>
      <c r="BJ36" s="265"/>
      <c r="BK36" s="265"/>
      <c r="BL36" s="265"/>
      <c r="BM36" s="265"/>
      <c r="BN36" s="265"/>
      <c r="BO36" s="265"/>
      <c r="BP36" s="265"/>
      <c r="BQ36" s="265"/>
      <c r="BR36" s="265"/>
      <c r="BS36" s="265"/>
      <c r="BT36" s="265"/>
      <c r="BU36" s="265"/>
      <c r="BV36" s="265"/>
      <c r="BW36" s="265"/>
      <c r="BX36" s="265"/>
      <c r="BY36" s="265"/>
      <c r="BZ36" s="265"/>
      <c r="CA36" s="265"/>
      <c r="CB36" s="265"/>
      <c r="CC36" s="265"/>
      <c r="CD36" s="265"/>
      <c r="CE36" s="265"/>
      <c r="CF36" s="265"/>
      <c r="CG36" s="265"/>
      <c r="CH36" s="265"/>
      <c r="CI36" s="265"/>
      <c r="CJ36" s="265"/>
      <c r="CK36" s="265"/>
      <c r="CL36" s="265"/>
      <c r="CM36" s="265"/>
      <c r="CN36" s="265"/>
      <c r="CO36" s="265"/>
      <c r="CP36" s="265"/>
      <c r="CQ36" s="265"/>
      <c r="CR36" s="265"/>
      <c r="CS36" s="265"/>
      <c r="CT36" s="265"/>
      <c r="CU36" s="265"/>
      <c r="CV36" s="265"/>
      <c r="CW36" s="265"/>
      <c r="CX36" s="265"/>
      <c r="CY36" s="265"/>
      <c r="CZ36" s="265"/>
      <c r="DA36" s="265"/>
      <c r="DB36" s="265"/>
      <c r="DC36" s="265"/>
      <c r="DD36" s="265"/>
      <c r="DE36" s="265"/>
      <c r="DF36" s="265"/>
      <c r="DG36" s="265"/>
      <c r="DH36" s="265"/>
      <c r="DI36" s="265"/>
      <c r="DJ36" s="265"/>
      <c r="DK36" s="265"/>
      <c r="DL36" s="265"/>
      <c r="DM36" s="265"/>
      <c r="DN36" s="265"/>
      <c r="DO36" s="265"/>
      <c r="DP36" s="265"/>
      <c r="DQ36" s="265"/>
      <c r="DR36" s="265"/>
      <c r="DS36" s="265"/>
      <c r="DT36" s="265"/>
      <c r="DU36" s="265"/>
      <c r="DV36" s="265"/>
      <c r="DW36" s="265"/>
      <c r="DX36" s="265"/>
      <c r="DY36" s="265"/>
      <c r="DZ36" s="265"/>
      <c r="EA36" s="265"/>
      <c r="EB36" s="265"/>
      <c r="EC36" s="265"/>
      <c r="ED36" s="265"/>
    </row>
    <row r="37" spans="1:134" ht="15" x14ac:dyDescent="0.25">
      <c r="B37" s="306" t="s">
        <v>127</v>
      </c>
      <c r="C37" s="306"/>
      <c r="D37" s="306"/>
      <c r="E37" s="306"/>
      <c r="F37" s="306"/>
      <c r="G37" s="306"/>
      <c r="H37" s="306"/>
      <c r="I37" s="306"/>
      <c r="J37" s="306"/>
      <c r="K37" s="306"/>
      <c r="L37" s="306"/>
      <c r="M37" s="306"/>
      <c r="N37" s="306"/>
      <c r="O37" s="306"/>
      <c r="P37" s="306"/>
      <c r="Q37" s="306"/>
      <c r="U37" s="224">
        <f t="shared" ref="U37:U68" si="1">IF((ROW()-3)&lt;=LOOKUP($B$6,TimestepID,Duration),EDATE(U36,1),"")</f>
        <v>45597</v>
      </c>
      <c r="V37" s="225">
        <v>30.03</v>
      </c>
      <c r="W37" s="226">
        <v>31.46</v>
      </c>
      <c r="X37" s="227">
        <v>30.88</v>
      </c>
      <c r="Y37" s="228">
        <v>35.780999999999999</v>
      </c>
      <c r="Z37" s="228">
        <v>31.42</v>
      </c>
      <c r="AA37" s="228">
        <v>43.558999999999997</v>
      </c>
      <c r="AB37" s="228">
        <v>39.277999999999999</v>
      </c>
      <c r="AC37" s="228">
        <v>42.634</v>
      </c>
      <c r="AD37" s="228">
        <v>34.164999999999999</v>
      </c>
      <c r="AE37" s="228">
        <v>29.556000000000001</v>
      </c>
      <c r="AF37" s="228">
        <v>25.431000000000001</v>
      </c>
      <c r="AG37" s="228">
        <v>28.315999999999999</v>
      </c>
      <c r="AH37" s="228">
        <v>18.861999999999998</v>
      </c>
      <c r="AI37" s="228">
        <v>24.663</v>
      </c>
      <c r="AJ37" s="228">
        <v>27.891999999999999</v>
      </c>
      <c r="AK37" s="228">
        <v>37.872</v>
      </c>
      <c r="AL37" s="228">
        <v>41.499000000000002</v>
      </c>
      <c r="AM37" s="228">
        <v>32.307000000000002</v>
      </c>
      <c r="AN37" s="228">
        <v>33.619</v>
      </c>
      <c r="AO37" s="228">
        <v>33.371000000000002</v>
      </c>
      <c r="AP37" s="228">
        <v>29.236999999999998</v>
      </c>
      <c r="AQ37" s="228">
        <v>31.384</v>
      </c>
      <c r="AR37" s="228">
        <v>18.658000000000001</v>
      </c>
      <c r="AS37" s="228">
        <v>30.606000000000002</v>
      </c>
      <c r="AT37" s="228">
        <v>36.847000000000001</v>
      </c>
      <c r="AU37" s="228">
        <v>29.602</v>
      </c>
      <c r="AV37" s="228">
        <v>25.757000000000001</v>
      </c>
      <c r="AW37" s="228">
        <v>33.426000000000002</v>
      </c>
      <c r="AX37" s="228">
        <v>22.393999999999998</v>
      </c>
      <c r="AY37" s="228">
        <v>31.161999999999999</v>
      </c>
      <c r="AZ37" s="228">
        <v>26.949000000000002</v>
      </c>
      <c r="BA37" s="228">
        <v>25.501999999999999</v>
      </c>
      <c r="BB37" s="228">
        <v>32.768999999999998</v>
      </c>
      <c r="BC37" s="265"/>
      <c r="BD37" s="265"/>
      <c r="BE37" s="265"/>
      <c r="BF37" s="265"/>
      <c r="BG37" s="265"/>
      <c r="BH37" s="265"/>
      <c r="BI37" s="265"/>
      <c r="BJ37" s="265"/>
      <c r="BK37" s="265"/>
      <c r="BL37" s="265"/>
      <c r="BM37" s="265"/>
      <c r="BN37" s="265"/>
      <c r="BO37" s="265"/>
      <c r="BP37" s="265"/>
      <c r="BQ37" s="265"/>
      <c r="BR37" s="265"/>
      <c r="BS37" s="265"/>
      <c r="BT37" s="265"/>
      <c r="BU37" s="265"/>
      <c r="BV37" s="265"/>
      <c r="BW37" s="265"/>
      <c r="BX37" s="265"/>
      <c r="BY37" s="265"/>
      <c r="BZ37" s="265"/>
      <c r="CA37" s="265"/>
      <c r="CB37" s="265"/>
      <c r="CC37" s="265"/>
      <c r="CD37" s="265"/>
      <c r="CE37" s="265"/>
      <c r="CF37" s="265"/>
      <c r="CG37" s="265"/>
      <c r="CH37" s="265"/>
      <c r="CI37" s="265"/>
      <c r="CJ37" s="265"/>
      <c r="CK37" s="265"/>
      <c r="CL37" s="265"/>
      <c r="CM37" s="265"/>
      <c r="CN37" s="265"/>
      <c r="CO37" s="265"/>
      <c r="CP37" s="265"/>
      <c r="CQ37" s="265"/>
      <c r="CR37" s="265"/>
      <c r="CS37" s="265"/>
      <c r="CT37" s="265"/>
      <c r="CU37" s="265"/>
      <c r="CV37" s="265"/>
      <c r="CW37" s="265"/>
      <c r="CX37" s="265"/>
      <c r="CY37" s="265"/>
      <c r="CZ37" s="265"/>
      <c r="DA37" s="265"/>
      <c r="DB37" s="265"/>
      <c r="DC37" s="265"/>
      <c r="DD37" s="265"/>
      <c r="DE37" s="265"/>
      <c r="DF37" s="265"/>
      <c r="DG37" s="265"/>
      <c r="DH37" s="265"/>
      <c r="DI37" s="265"/>
      <c r="DJ37" s="265"/>
      <c r="DK37" s="265"/>
      <c r="DL37" s="265"/>
      <c r="DM37" s="265"/>
      <c r="DN37" s="265"/>
      <c r="DO37" s="265"/>
      <c r="DP37" s="265"/>
      <c r="DQ37" s="265"/>
      <c r="DR37" s="265"/>
      <c r="DS37" s="265"/>
      <c r="DT37" s="265"/>
      <c r="DU37" s="265"/>
      <c r="DV37" s="265"/>
      <c r="DW37" s="265"/>
      <c r="DX37" s="265"/>
      <c r="DY37" s="265"/>
      <c r="DZ37" s="265"/>
      <c r="EA37" s="265"/>
      <c r="EB37" s="265"/>
      <c r="EC37" s="265"/>
      <c r="ED37" s="265"/>
    </row>
    <row r="38" spans="1:134" ht="15" x14ac:dyDescent="0.25">
      <c r="B38" s="306"/>
      <c r="C38" s="306"/>
      <c r="D38" s="306"/>
      <c r="E38" s="306"/>
      <c r="F38" s="306"/>
      <c r="G38" s="306"/>
      <c r="H38" s="306"/>
      <c r="I38" s="306"/>
      <c r="J38" s="306"/>
      <c r="K38" s="306"/>
      <c r="L38" s="306"/>
      <c r="M38" s="306"/>
      <c r="N38" s="306"/>
      <c r="O38" s="306"/>
      <c r="P38" s="306"/>
      <c r="Q38" s="306"/>
      <c r="U38" s="224">
        <f t="shared" si="1"/>
        <v>45627</v>
      </c>
      <c r="V38" s="225">
        <v>26.31</v>
      </c>
      <c r="W38" s="226">
        <v>26.31</v>
      </c>
      <c r="X38" s="227">
        <v>26.31</v>
      </c>
      <c r="Y38" s="228">
        <v>30.209</v>
      </c>
      <c r="Z38" s="228">
        <v>25.827999999999999</v>
      </c>
      <c r="AA38" s="228">
        <v>39.588999999999999</v>
      </c>
      <c r="AB38" s="228">
        <v>32.706000000000003</v>
      </c>
      <c r="AC38" s="228">
        <v>34.173000000000002</v>
      </c>
      <c r="AD38" s="228">
        <v>31.035</v>
      </c>
      <c r="AE38" s="228">
        <v>26.108000000000001</v>
      </c>
      <c r="AF38" s="228">
        <v>22.396000000000001</v>
      </c>
      <c r="AG38" s="228">
        <v>22.847999999999999</v>
      </c>
      <c r="AH38" s="228">
        <v>16.242999999999999</v>
      </c>
      <c r="AI38" s="228">
        <v>22.164000000000001</v>
      </c>
      <c r="AJ38" s="228">
        <v>22.914000000000001</v>
      </c>
      <c r="AK38" s="228">
        <v>28.085999999999999</v>
      </c>
      <c r="AL38" s="228">
        <v>28.96</v>
      </c>
      <c r="AM38" s="228">
        <v>23.664000000000001</v>
      </c>
      <c r="AN38" s="228">
        <v>29.603000000000002</v>
      </c>
      <c r="AO38" s="228">
        <v>27.332999999999998</v>
      </c>
      <c r="AP38" s="228">
        <v>24.416</v>
      </c>
      <c r="AQ38" s="228">
        <v>27.39</v>
      </c>
      <c r="AR38" s="228">
        <v>16.846</v>
      </c>
      <c r="AS38" s="228">
        <v>23.193999999999999</v>
      </c>
      <c r="AT38" s="228">
        <v>29.395</v>
      </c>
      <c r="AU38" s="228">
        <v>26.056000000000001</v>
      </c>
      <c r="AV38" s="228">
        <v>23.539000000000001</v>
      </c>
      <c r="AW38" s="228">
        <v>30.952000000000002</v>
      </c>
      <c r="AX38" s="228">
        <v>18.21</v>
      </c>
      <c r="AY38" s="228">
        <v>28.536999999999999</v>
      </c>
      <c r="AZ38" s="228">
        <v>24.853999999999999</v>
      </c>
      <c r="BA38" s="228">
        <v>21.225000000000001</v>
      </c>
      <c r="BB38" s="228">
        <v>27.587</v>
      </c>
      <c r="BC38" s="265"/>
      <c r="BD38" s="265"/>
      <c r="BE38" s="265"/>
      <c r="BF38" s="265"/>
      <c r="BG38" s="265"/>
      <c r="BH38" s="265"/>
      <c r="BI38" s="265"/>
      <c r="BJ38" s="265"/>
      <c r="BK38" s="265"/>
      <c r="BL38" s="265"/>
      <c r="BM38" s="265"/>
      <c r="BN38" s="265"/>
      <c r="BO38" s="265"/>
      <c r="BP38" s="265"/>
      <c r="BQ38" s="265"/>
      <c r="BR38" s="265"/>
      <c r="BS38" s="265"/>
      <c r="BT38" s="265"/>
      <c r="BU38" s="265"/>
      <c r="BV38" s="265"/>
      <c r="BW38" s="265"/>
      <c r="BX38" s="265"/>
      <c r="BY38" s="265"/>
      <c r="BZ38" s="265"/>
      <c r="CA38" s="265"/>
      <c r="CB38" s="265"/>
      <c r="CC38" s="265"/>
      <c r="CD38" s="265"/>
      <c r="CE38" s="265"/>
      <c r="CF38" s="265"/>
      <c r="CG38" s="265"/>
      <c r="CH38" s="265"/>
      <c r="CI38" s="265"/>
      <c r="CJ38" s="265"/>
      <c r="CK38" s="265"/>
      <c r="CL38" s="265"/>
      <c r="CM38" s="265"/>
      <c r="CN38" s="265"/>
      <c r="CO38" s="265"/>
      <c r="CP38" s="265"/>
      <c r="CQ38" s="265"/>
      <c r="CR38" s="265"/>
      <c r="CS38" s="265"/>
      <c r="CT38" s="265"/>
      <c r="CU38" s="265"/>
      <c r="CV38" s="265"/>
      <c r="CW38" s="265"/>
      <c r="CX38" s="265"/>
      <c r="CY38" s="265"/>
      <c r="CZ38" s="265"/>
      <c r="DA38" s="265"/>
      <c r="DB38" s="265"/>
      <c r="DC38" s="265"/>
      <c r="DD38" s="265"/>
      <c r="DE38" s="265"/>
      <c r="DF38" s="265"/>
      <c r="DG38" s="265"/>
      <c r="DH38" s="265"/>
      <c r="DI38" s="265"/>
      <c r="DJ38" s="265"/>
      <c r="DK38" s="265"/>
      <c r="DL38" s="265"/>
      <c r="DM38" s="265"/>
      <c r="DN38" s="265"/>
      <c r="DO38" s="265"/>
      <c r="DP38" s="265"/>
      <c r="DQ38" s="265"/>
      <c r="DR38" s="265"/>
      <c r="DS38" s="265"/>
      <c r="DT38" s="265"/>
      <c r="DU38" s="265"/>
      <c r="DV38" s="265"/>
      <c r="DW38" s="265"/>
      <c r="DX38" s="265"/>
      <c r="DY38" s="265"/>
      <c r="DZ38" s="265"/>
      <c r="EA38" s="265"/>
      <c r="EB38" s="265"/>
      <c r="EC38" s="265"/>
      <c r="ED38" s="265"/>
    </row>
    <row r="39" spans="1:134" ht="15" x14ac:dyDescent="0.25">
      <c r="B39" s="306"/>
      <c r="C39" s="306"/>
      <c r="D39" s="306"/>
      <c r="E39" s="306"/>
      <c r="F39" s="306"/>
      <c r="G39" s="306"/>
      <c r="H39" s="306"/>
      <c r="I39" s="306"/>
      <c r="J39" s="306"/>
      <c r="K39" s="306"/>
      <c r="L39" s="306"/>
      <c r="M39" s="306"/>
      <c r="N39" s="306"/>
      <c r="O39" s="306"/>
      <c r="P39" s="306"/>
      <c r="Q39" s="306"/>
      <c r="U39" s="224">
        <f t="shared" si="1"/>
        <v>45658</v>
      </c>
      <c r="V39" s="225">
        <v>25.02</v>
      </c>
      <c r="W39" s="226">
        <v>25.02</v>
      </c>
      <c r="X39" s="227">
        <v>25.02</v>
      </c>
      <c r="Y39" s="228">
        <v>27.437999999999999</v>
      </c>
      <c r="Z39" s="228">
        <v>23.370999999999999</v>
      </c>
      <c r="AA39" s="228">
        <v>33.768000000000001</v>
      </c>
      <c r="AB39" s="228">
        <v>28.065999999999999</v>
      </c>
      <c r="AC39" s="228">
        <v>30.294</v>
      </c>
      <c r="AD39" s="228">
        <v>26.803000000000001</v>
      </c>
      <c r="AE39" s="228">
        <v>25.904</v>
      </c>
      <c r="AF39" s="228">
        <v>20.742999999999999</v>
      </c>
      <c r="AG39" s="228">
        <v>19.95</v>
      </c>
      <c r="AH39" s="228">
        <v>15.48</v>
      </c>
      <c r="AI39" s="228">
        <v>20.018000000000001</v>
      </c>
      <c r="AJ39" s="228">
        <v>21.884</v>
      </c>
      <c r="AK39" s="228">
        <v>24.311</v>
      </c>
      <c r="AL39" s="228">
        <v>24.552</v>
      </c>
      <c r="AM39" s="228">
        <v>19.856000000000002</v>
      </c>
      <c r="AN39" s="228">
        <v>26.984999999999999</v>
      </c>
      <c r="AO39" s="228">
        <v>24.337</v>
      </c>
      <c r="AP39" s="228">
        <v>22.396000000000001</v>
      </c>
      <c r="AQ39" s="228">
        <v>25.821000000000002</v>
      </c>
      <c r="AR39" s="228">
        <v>15.593</v>
      </c>
      <c r="AS39" s="228">
        <v>20.32</v>
      </c>
      <c r="AT39" s="228">
        <v>25.715</v>
      </c>
      <c r="AU39" s="228">
        <v>24.015000000000001</v>
      </c>
      <c r="AV39" s="228">
        <v>21.619</v>
      </c>
      <c r="AW39" s="228">
        <v>26.795000000000002</v>
      </c>
      <c r="AX39" s="228">
        <v>16.706</v>
      </c>
      <c r="AY39" s="228">
        <v>26.001999999999999</v>
      </c>
      <c r="AZ39" s="228">
        <v>23.402000000000001</v>
      </c>
      <c r="BA39" s="228">
        <v>18.646999999999998</v>
      </c>
      <c r="BB39" s="228">
        <v>24.882000000000001</v>
      </c>
      <c r="BC39" s="265"/>
      <c r="BD39" s="265"/>
      <c r="BE39" s="265"/>
      <c r="BF39" s="265"/>
      <c r="BG39" s="265"/>
      <c r="BH39" s="265"/>
      <c r="BI39" s="265"/>
      <c r="BJ39" s="265"/>
      <c r="BK39" s="265"/>
      <c r="BL39" s="265"/>
      <c r="BM39" s="265"/>
      <c r="BN39" s="265"/>
      <c r="BO39" s="265"/>
      <c r="BP39" s="265"/>
      <c r="BQ39" s="265"/>
      <c r="BR39" s="265"/>
      <c r="BS39" s="265"/>
      <c r="BT39" s="265"/>
      <c r="BU39" s="265"/>
      <c r="BV39" s="265"/>
      <c r="BW39" s="265"/>
      <c r="BX39" s="265"/>
      <c r="BY39" s="265"/>
      <c r="BZ39" s="265"/>
      <c r="CA39" s="265"/>
      <c r="CB39" s="265"/>
      <c r="CC39" s="265"/>
      <c r="CD39" s="265"/>
      <c r="CE39" s="265"/>
      <c r="CF39" s="265"/>
      <c r="CG39" s="265"/>
      <c r="CH39" s="265"/>
      <c r="CI39" s="265"/>
      <c r="CJ39" s="265"/>
      <c r="CK39" s="265"/>
      <c r="CL39" s="265"/>
      <c r="CM39" s="265"/>
      <c r="CN39" s="265"/>
      <c r="CO39" s="265"/>
      <c r="CP39" s="265"/>
      <c r="CQ39" s="265"/>
      <c r="CR39" s="265"/>
      <c r="CS39" s="265"/>
      <c r="CT39" s="265"/>
      <c r="CU39" s="265"/>
      <c r="CV39" s="265"/>
      <c r="CW39" s="265"/>
      <c r="CX39" s="265"/>
      <c r="CY39" s="265"/>
      <c r="CZ39" s="265"/>
      <c r="DA39" s="265"/>
      <c r="DB39" s="265"/>
      <c r="DC39" s="265"/>
      <c r="DD39" s="265"/>
      <c r="DE39" s="265"/>
      <c r="DF39" s="265"/>
      <c r="DG39" s="265"/>
      <c r="DH39" s="265"/>
      <c r="DI39" s="265"/>
      <c r="DJ39" s="265"/>
      <c r="DK39" s="265"/>
      <c r="DL39" s="265"/>
      <c r="DM39" s="265"/>
      <c r="DN39" s="265"/>
      <c r="DO39" s="265"/>
      <c r="DP39" s="265"/>
      <c r="DQ39" s="265"/>
      <c r="DR39" s="265"/>
      <c r="DS39" s="265"/>
      <c r="DT39" s="265"/>
      <c r="DU39" s="265"/>
      <c r="DV39" s="265"/>
      <c r="DW39" s="265"/>
      <c r="DX39" s="265"/>
      <c r="DY39" s="265"/>
      <c r="DZ39" s="265"/>
      <c r="EA39" s="265"/>
      <c r="EB39" s="265"/>
      <c r="EC39" s="265"/>
      <c r="ED39" s="265"/>
    </row>
    <row r="40" spans="1:134" ht="15" x14ac:dyDescent="0.25">
      <c r="O40" s="235"/>
      <c r="P40" s="235"/>
      <c r="U40" s="224">
        <f t="shared" si="1"/>
        <v>45689</v>
      </c>
      <c r="V40" s="225">
        <v>23.37</v>
      </c>
      <c r="W40" s="226">
        <v>23.37</v>
      </c>
      <c r="X40" s="227">
        <v>23.37</v>
      </c>
      <c r="Y40" s="228">
        <v>22.936</v>
      </c>
      <c r="Z40" s="228">
        <v>24.741</v>
      </c>
      <c r="AA40" s="228">
        <v>32.238</v>
      </c>
      <c r="AB40" s="228">
        <v>23.009</v>
      </c>
      <c r="AC40" s="228">
        <v>25.855</v>
      </c>
      <c r="AD40" s="228">
        <v>25.192</v>
      </c>
      <c r="AE40" s="228">
        <v>25.308</v>
      </c>
      <c r="AF40" s="228">
        <v>19.492000000000001</v>
      </c>
      <c r="AG40" s="228">
        <v>16.806999999999999</v>
      </c>
      <c r="AH40" s="228">
        <v>17.658000000000001</v>
      </c>
      <c r="AI40" s="228">
        <v>17.21</v>
      </c>
      <c r="AJ40" s="228">
        <v>19.315999999999999</v>
      </c>
      <c r="AK40" s="228">
        <v>19.867999999999999</v>
      </c>
      <c r="AL40" s="228">
        <v>22.507999999999999</v>
      </c>
      <c r="AM40" s="228">
        <v>16.161000000000001</v>
      </c>
      <c r="AN40" s="228">
        <v>23.405000000000001</v>
      </c>
      <c r="AO40" s="228">
        <v>20.125</v>
      </c>
      <c r="AP40" s="228">
        <v>18.675000000000001</v>
      </c>
      <c r="AQ40" s="228">
        <v>21.547999999999998</v>
      </c>
      <c r="AR40" s="228">
        <v>13.576000000000001</v>
      </c>
      <c r="AS40" s="228">
        <v>19.760999999999999</v>
      </c>
      <c r="AT40" s="228">
        <v>29.128</v>
      </c>
      <c r="AU40" s="228">
        <v>22.033000000000001</v>
      </c>
      <c r="AV40" s="228">
        <v>25.513000000000002</v>
      </c>
      <c r="AW40" s="228">
        <v>27.088000000000001</v>
      </c>
      <c r="AX40" s="228">
        <v>14.263999999999999</v>
      </c>
      <c r="AY40" s="228">
        <v>22.544</v>
      </c>
      <c r="AZ40" s="228">
        <v>20.088000000000001</v>
      </c>
      <c r="BA40" s="228">
        <v>15.609</v>
      </c>
      <c r="BB40" s="228">
        <v>21.492000000000001</v>
      </c>
      <c r="BC40" s="265"/>
      <c r="BD40" s="265"/>
      <c r="BE40" s="265"/>
      <c r="BF40" s="265"/>
      <c r="BG40" s="265"/>
      <c r="BH40" s="265"/>
      <c r="BI40" s="265"/>
      <c r="BJ40" s="265"/>
      <c r="BK40" s="265"/>
      <c r="BL40" s="265"/>
      <c r="BM40" s="265"/>
      <c r="BN40" s="265"/>
      <c r="BO40" s="265"/>
      <c r="BP40" s="265"/>
      <c r="BQ40" s="265"/>
      <c r="BR40" s="265"/>
      <c r="BS40" s="265"/>
      <c r="BT40" s="265"/>
      <c r="BU40" s="265"/>
      <c r="BV40" s="265"/>
      <c r="BW40" s="265"/>
      <c r="BX40" s="265"/>
      <c r="BY40" s="265"/>
      <c r="BZ40" s="265"/>
      <c r="CA40" s="265"/>
      <c r="CB40" s="265"/>
      <c r="CC40" s="265"/>
      <c r="CD40" s="265"/>
      <c r="CE40" s="265"/>
      <c r="CF40" s="265"/>
      <c r="CG40" s="265"/>
      <c r="CH40" s="265"/>
      <c r="CI40" s="265"/>
      <c r="CJ40" s="265"/>
      <c r="CK40" s="265"/>
      <c r="CL40" s="265"/>
      <c r="CM40" s="265"/>
      <c r="CN40" s="265"/>
      <c r="CO40" s="265"/>
      <c r="CP40" s="265"/>
      <c r="CQ40" s="265"/>
      <c r="CR40" s="265"/>
      <c r="CS40" s="265"/>
      <c r="CT40" s="265"/>
      <c r="CU40" s="265"/>
      <c r="CV40" s="265"/>
      <c r="CW40" s="265"/>
      <c r="CX40" s="265"/>
      <c r="CY40" s="265"/>
      <c r="CZ40" s="265"/>
      <c r="DA40" s="265"/>
      <c r="DB40" s="265"/>
      <c r="DC40" s="265"/>
      <c r="DD40" s="265"/>
      <c r="DE40" s="265"/>
      <c r="DF40" s="265"/>
      <c r="DG40" s="265"/>
      <c r="DH40" s="265"/>
      <c r="DI40" s="265"/>
      <c r="DJ40" s="265"/>
      <c r="DK40" s="265"/>
      <c r="DL40" s="265"/>
      <c r="DM40" s="265"/>
      <c r="DN40" s="265"/>
      <c r="DO40" s="265"/>
      <c r="DP40" s="265"/>
      <c r="DQ40" s="265"/>
      <c r="DR40" s="265"/>
      <c r="DS40" s="265"/>
      <c r="DT40" s="265"/>
      <c r="DU40" s="265"/>
      <c r="DV40" s="265"/>
      <c r="DW40" s="265"/>
      <c r="DX40" s="265"/>
      <c r="DY40" s="265"/>
      <c r="DZ40" s="265"/>
      <c r="EA40" s="265"/>
      <c r="EB40" s="265"/>
      <c r="EC40" s="265"/>
      <c r="ED40" s="265"/>
    </row>
    <row r="41" spans="1:134" ht="15" x14ac:dyDescent="0.25">
      <c r="C41" s="234">
        <v>2</v>
      </c>
      <c r="O41" s="235"/>
      <c r="P41" s="235"/>
      <c r="U41" s="224">
        <f t="shared" si="1"/>
        <v>45717</v>
      </c>
      <c r="V41" s="225">
        <v>37.51</v>
      </c>
      <c r="W41" s="226">
        <v>37.51</v>
      </c>
      <c r="X41" s="227">
        <v>37.51</v>
      </c>
      <c r="Y41" s="228">
        <v>39.965000000000003</v>
      </c>
      <c r="Z41" s="228">
        <v>45.692999999999998</v>
      </c>
      <c r="AA41" s="228">
        <v>41.478999999999999</v>
      </c>
      <c r="AB41" s="228">
        <v>43.731000000000002</v>
      </c>
      <c r="AC41" s="228">
        <v>41.692999999999998</v>
      </c>
      <c r="AD41" s="228">
        <v>35.558</v>
      </c>
      <c r="AE41" s="228">
        <v>30.821000000000002</v>
      </c>
      <c r="AF41" s="228">
        <v>29.044</v>
      </c>
      <c r="AG41" s="228">
        <v>21.178999999999998</v>
      </c>
      <c r="AH41" s="228">
        <v>27.507999999999999</v>
      </c>
      <c r="AI41" s="228">
        <v>43.97</v>
      </c>
      <c r="AJ41" s="228">
        <v>24.843</v>
      </c>
      <c r="AK41" s="228">
        <v>28.088999999999999</v>
      </c>
      <c r="AL41" s="228">
        <v>52.142000000000003</v>
      </c>
      <c r="AM41" s="228">
        <v>17.285</v>
      </c>
      <c r="AN41" s="228">
        <v>41.17</v>
      </c>
      <c r="AO41" s="228">
        <v>23.483000000000001</v>
      </c>
      <c r="AP41" s="228">
        <v>30.047999999999998</v>
      </c>
      <c r="AQ41" s="228">
        <v>37.417000000000002</v>
      </c>
      <c r="AR41" s="228">
        <v>20.367000000000001</v>
      </c>
      <c r="AS41" s="228">
        <v>26.28</v>
      </c>
      <c r="AT41" s="228">
        <v>48.398000000000003</v>
      </c>
      <c r="AU41" s="228">
        <v>36.865000000000002</v>
      </c>
      <c r="AV41" s="228">
        <v>56.845999999999997</v>
      </c>
      <c r="AW41" s="228">
        <v>29.184000000000001</v>
      </c>
      <c r="AX41" s="228">
        <v>19.254000000000001</v>
      </c>
      <c r="AY41" s="228">
        <v>34.24</v>
      </c>
      <c r="AZ41" s="228">
        <v>24.201000000000001</v>
      </c>
      <c r="BA41" s="228">
        <v>27.54</v>
      </c>
      <c r="BB41" s="228">
        <v>36.65</v>
      </c>
      <c r="BC41" s="265"/>
      <c r="BD41" s="265"/>
      <c r="BE41" s="265"/>
      <c r="BF41" s="265"/>
      <c r="BG41" s="265"/>
      <c r="BH41" s="265"/>
      <c r="BI41" s="265"/>
      <c r="BJ41" s="265"/>
      <c r="BK41" s="265"/>
      <c r="BL41" s="265"/>
      <c r="BM41" s="265"/>
      <c r="BN41" s="265"/>
      <c r="BO41" s="265"/>
      <c r="BP41" s="265"/>
      <c r="BQ41" s="265"/>
      <c r="BR41" s="265"/>
      <c r="BS41" s="265"/>
      <c r="BT41" s="265"/>
      <c r="BU41" s="265"/>
      <c r="BV41" s="265"/>
      <c r="BW41" s="265"/>
      <c r="BX41" s="265"/>
      <c r="BY41" s="265"/>
      <c r="BZ41" s="265"/>
      <c r="CA41" s="265"/>
      <c r="CB41" s="265"/>
      <c r="CC41" s="265"/>
      <c r="CD41" s="265"/>
      <c r="CE41" s="265"/>
      <c r="CF41" s="265"/>
      <c r="CG41" s="265"/>
      <c r="CH41" s="265"/>
      <c r="CI41" s="265"/>
      <c r="CJ41" s="265"/>
      <c r="CK41" s="265"/>
      <c r="CL41" s="265"/>
      <c r="CM41" s="265"/>
      <c r="CN41" s="265"/>
      <c r="CO41" s="265"/>
      <c r="CP41" s="265"/>
      <c r="CQ41" s="265"/>
      <c r="CR41" s="265"/>
      <c r="CS41" s="265"/>
      <c r="CT41" s="265"/>
      <c r="CU41" s="265"/>
      <c r="CV41" s="265"/>
      <c r="CW41" s="265"/>
      <c r="CX41" s="265"/>
      <c r="CY41" s="265"/>
      <c r="CZ41" s="265"/>
      <c r="DA41" s="265"/>
      <c r="DB41" s="265"/>
      <c r="DC41" s="265"/>
      <c r="DD41" s="265"/>
      <c r="DE41" s="265"/>
      <c r="DF41" s="265"/>
      <c r="DG41" s="265"/>
      <c r="DH41" s="265"/>
      <c r="DI41" s="265"/>
      <c r="DJ41" s="265"/>
      <c r="DK41" s="265"/>
      <c r="DL41" s="265"/>
      <c r="DM41" s="265"/>
      <c r="DN41" s="265"/>
      <c r="DO41" s="265"/>
      <c r="DP41" s="265"/>
      <c r="DQ41" s="265"/>
      <c r="DR41" s="265"/>
      <c r="DS41" s="265"/>
      <c r="DT41" s="265"/>
      <c r="DU41" s="265"/>
      <c r="DV41" s="265"/>
      <c r="DW41" s="265"/>
      <c r="DX41" s="265"/>
      <c r="DY41" s="265"/>
      <c r="DZ41" s="265"/>
      <c r="EA41" s="265"/>
      <c r="EB41" s="265"/>
      <c r="EC41" s="265"/>
      <c r="ED41" s="265"/>
    </row>
    <row r="42" spans="1:134" ht="15" x14ac:dyDescent="0.25">
      <c r="A42" s="236" t="str">
        <f ca="1">LEFT(CELL("filename"),FIND("[",CELL("filename"),1)-1)</f>
        <v>N:\COM460\RiverWare Models\Monthly Models\CRMMS\2022\02-February\Inflow Forecasts\</v>
      </c>
      <c r="O42" s="235"/>
      <c r="P42" s="235"/>
      <c r="U42" s="224">
        <f t="shared" si="1"/>
        <v>45748</v>
      </c>
      <c r="V42" s="225">
        <v>78.28</v>
      </c>
      <c r="W42" s="226">
        <v>78.28</v>
      </c>
      <c r="X42" s="227">
        <v>78.28</v>
      </c>
      <c r="Y42" s="228">
        <v>72.531999999999996</v>
      </c>
      <c r="Z42" s="228">
        <v>55.082999999999998</v>
      </c>
      <c r="AA42" s="228">
        <v>95.614999999999995</v>
      </c>
      <c r="AB42" s="228">
        <v>77.715000000000003</v>
      </c>
      <c r="AC42" s="228">
        <v>60.442999999999998</v>
      </c>
      <c r="AD42" s="228">
        <v>47.786999999999999</v>
      </c>
      <c r="AE42" s="228">
        <v>83.975999999999999</v>
      </c>
      <c r="AF42" s="228">
        <v>58.682000000000002</v>
      </c>
      <c r="AG42" s="228">
        <v>53.19</v>
      </c>
      <c r="AH42" s="228">
        <v>48.91</v>
      </c>
      <c r="AI42" s="228">
        <v>92.17</v>
      </c>
      <c r="AJ42" s="228">
        <v>60.116</v>
      </c>
      <c r="AK42" s="228">
        <v>86.47</v>
      </c>
      <c r="AL42" s="228">
        <v>83.878</v>
      </c>
      <c r="AM42" s="228">
        <v>46.331000000000003</v>
      </c>
      <c r="AN42" s="228">
        <v>60.84</v>
      </c>
      <c r="AO42" s="228">
        <v>52.514000000000003</v>
      </c>
      <c r="AP42" s="228">
        <v>62.338000000000001</v>
      </c>
      <c r="AQ42" s="228">
        <v>80.986000000000004</v>
      </c>
      <c r="AR42" s="228">
        <v>37.24</v>
      </c>
      <c r="AS42" s="228">
        <v>63.529000000000003</v>
      </c>
      <c r="AT42" s="228">
        <v>75.988</v>
      </c>
      <c r="AU42" s="228">
        <v>59.939</v>
      </c>
      <c r="AV42" s="228">
        <v>106.709</v>
      </c>
      <c r="AW42" s="228">
        <v>45.97</v>
      </c>
      <c r="AX42" s="228">
        <v>69.001999999999995</v>
      </c>
      <c r="AY42" s="228">
        <v>49.100999999999999</v>
      </c>
      <c r="AZ42" s="228">
        <v>53.209000000000003</v>
      </c>
      <c r="BA42" s="228">
        <v>37.49</v>
      </c>
      <c r="BB42" s="228">
        <v>41.484999999999999</v>
      </c>
      <c r="BC42" s="265"/>
      <c r="BD42" s="265"/>
      <c r="BE42" s="265"/>
      <c r="BF42" s="265"/>
      <c r="BG42" s="265"/>
      <c r="BH42" s="265"/>
      <c r="BI42" s="265"/>
      <c r="BJ42" s="265"/>
      <c r="BK42" s="265"/>
      <c r="BL42" s="265"/>
      <c r="BM42" s="265"/>
      <c r="BN42" s="265"/>
      <c r="BO42" s="265"/>
      <c r="BP42" s="265"/>
      <c r="BQ42" s="265"/>
      <c r="BR42" s="265"/>
      <c r="BS42" s="265"/>
      <c r="BT42" s="265"/>
      <c r="BU42" s="265"/>
      <c r="BV42" s="265"/>
      <c r="BW42" s="265"/>
      <c r="BX42" s="265"/>
      <c r="BY42" s="265"/>
      <c r="BZ42" s="265"/>
      <c r="CA42" s="265"/>
      <c r="CB42" s="265"/>
      <c r="CC42" s="265"/>
      <c r="CD42" s="265"/>
      <c r="CE42" s="265"/>
      <c r="CF42" s="265"/>
      <c r="CG42" s="265"/>
      <c r="CH42" s="265"/>
      <c r="CI42" s="265"/>
      <c r="CJ42" s="265"/>
      <c r="CK42" s="265"/>
      <c r="CL42" s="265"/>
      <c r="CM42" s="265"/>
      <c r="CN42" s="265"/>
      <c r="CO42" s="265"/>
      <c r="CP42" s="265"/>
      <c r="CQ42" s="265"/>
      <c r="CR42" s="265"/>
      <c r="CS42" s="265"/>
      <c r="CT42" s="265"/>
      <c r="CU42" s="265"/>
      <c r="CV42" s="265"/>
      <c r="CW42" s="265"/>
      <c r="CX42" s="265"/>
      <c r="CY42" s="265"/>
      <c r="CZ42" s="265"/>
      <c r="DA42" s="265"/>
      <c r="DB42" s="265"/>
      <c r="DC42" s="265"/>
      <c r="DD42" s="265"/>
      <c r="DE42" s="265"/>
      <c r="DF42" s="265"/>
      <c r="DG42" s="265"/>
      <c r="DH42" s="265"/>
      <c r="DI42" s="265"/>
      <c r="DJ42" s="265"/>
      <c r="DK42" s="265"/>
      <c r="DL42" s="265"/>
      <c r="DM42" s="265"/>
      <c r="DN42" s="265"/>
      <c r="DO42" s="265"/>
      <c r="DP42" s="265"/>
      <c r="DQ42" s="265"/>
      <c r="DR42" s="265"/>
      <c r="DS42" s="265"/>
      <c r="DT42" s="265"/>
      <c r="DU42" s="265"/>
      <c r="DV42" s="265"/>
      <c r="DW42" s="265"/>
      <c r="DX42" s="265"/>
      <c r="DY42" s="265"/>
      <c r="DZ42" s="265"/>
      <c r="EA42" s="265"/>
      <c r="EB42" s="265"/>
      <c r="EC42" s="265"/>
      <c r="ED42" s="265"/>
    </row>
    <row r="43" spans="1:134" ht="15" x14ac:dyDescent="0.25">
      <c r="A43" s="237" t="str">
        <f ca="1">LEFT(A42,1)</f>
        <v>N</v>
      </c>
      <c r="O43" s="235"/>
      <c r="P43" s="235"/>
      <c r="U43" s="224">
        <f t="shared" si="1"/>
        <v>45778</v>
      </c>
      <c r="V43" s="225">
        <v>203.17</v>
      </c>
      <c r="W43" s="226">
        <v>203.17</v>
      </c>
      <c r="X43" s="227">
        <v>203.17</v>
      </c>
      <c r="Y43" s="228">
        <v>204.232</v>
      </c>
      <c r="Z43" s="228">
        <v>231.80500000000001</v>
      </c>
      <c r="AA43" s="228">
        <v>354.464</v>
      </c>
      <c r="AB43" s="228">
        <v>310.495</v>
      </c>
      <c r="AC43" s="228">
        <v>186.251</v>
      </c>
      <c r="AD43" s="228">
        <v>197.54900000000001</v>
      </c>
      <c r="AE43" s="228">
        <v>239.91900000000001</v>
      </c>
      <c r="AF43" s="228">
        <v>236.89400000000001</v>
      </c>
      <c r="AG43" s="228">
        <v>92.058999999999997</v>
      </c>
      <c r="AH43" s="228">
        <v>153.023</v>
      </c>
      <c r="AI43" s="228">
        <v>220.82</v>
      </c>
      <c r="AJ43" s="228">
        <v>249.92400000000001</v>
      </c>
      <c r="AK43" s="228">
        <v>228.21299999999999</v>
      </c>
      <c r="AL43" s="228">
        <v>218.50399999999999</v>
      </c>
      <c r="AM43" s="228">
        <v>230.739</v>
      </c>
      <c r="AN43" s="228">
        <v>293.10399999999998</v>
      </c>
      <c r="AO43" s="228">
        <v>113.056</v>
      </c>
      <c r="AP43" s="228">
        <v>137.38200000000001</v>
      </c>
      <c r="AQ43" s="228">
        <v>141.19200000000001</v>
      </c>
      <c r="AR43" s="228">
        <v>101.13800000000001</v>
      </c>
      <c r="AS43" s="228">
        <v>222.49700000000001</v>
      </c>
      <c r="AT43" s="228">
        <v>153.262</v>
      </c>
      <c r="AU43" s="228">
        <v>157.946</v>
      </c>
      <c r="AV43" s="228">
        <v>238.34899999999999</v>
      </c>
      <c r="AW43" s="228">
        <v>159.76599999999999</v>
      </c>
      <c r="AX43" s="228">
        <v>176.249</v>
      </c>
      <c r="AY43" s="228">
        <v>178.447</v>
      </c>
      <c r="AZ43" s="228">
        <v>127.88500000000001</v>
      </c>
      <c r="BA43" s="228">
        <v>143.34299999999999</v>
      </c>
      <c r="BB43" s="228">
        <v>133.78200000000001</v>
      </c>
      <c r="BC43" s="265"/>
      <c r="BD43" s="265"/>
      <c r="BE43" s="265"/>
      <c r="BF43" s="265"/>
      <c r="BG43" s="265"/>
      <c r="BH43" s="265"/>
      <c r="BI43" s="265"/>
      <c r="BJ43" s="265"/>
      <c r="BK43" s="265"/>
      <c r="BL43" s="265"/>
      <c r="BM43" s="265"/>
      <c r="BN43" s="265"/>
      <c r="BO43" s="265"/>
      <c r="BP43" s="265"/>
      <c r="BQ43" s="265"/>
      <c r="BR43" s="265"/>
      <c r="BS43" s="265"/>
      <c r="BT43" s="265"/>
      <c r="BU43" s="265"/>
      <c r="BV43" s="265"/>
      <c r="BW43" s="265"/>
      <c r="BX43" s="265"/>
      <c r="BY43" s="265"/>
      <c r="BZ43" s="265"/>
      <c r="CA43" s="265"/>
      <c r="CB43" s="265"/>
      <c r="CC43" s="265"/>
      <c r="CD43" s="265"/>
      <c r="CE43" s="265"/>
      <c r="CF43" s="265"/>
      <c r="CG43" s="265"/>
      <c r="CH43" s="265"/>
      <c r="CI43" s="265"/>
      <c r="CJ43" s="265"/>
      <c r="CK43" s="265"/>
      <c r="CL43" s="265"/>
      <c r="CM43" s="265"/>
      <c r="CN43" s="265"/>
      <c r="CO43" s="265"/>
      <c r="CP43" s="265"/>
      <c r="CQ43" s="265"/>
      <c r="CR43" s="265"/>
      <c r="CS43" s="265"/>
      <c r="CT43" s="265"/>
      <c r="CU43" s="265"/>
      <c r="CV43" s="265"/>
      <c r="CW43" s="265"/>
      <c r="CX43" s="265"/>
      <c r="CY43" s="265"/>
      <c r="CZ43" s="265"/>
      <c r="DA43" s="265"/>
      <c r="DB43" s="265"/>
      <c r="DC43" s="265"/>
      <c r="DD43" s="265"/>
      <c r="DE43" s="265"/>
      <c r="DF43" s="265"/>
      <c r="DG43" s="265"/>
      <c r="DH43" s="265"/>
      <c r="DI43" s="265"/>
      <c r="DJ43" s="265"/>
      <c r="DK43" s="265"/>
      <c r="DL43" s="265"/>
      <c r="DM43" s="265"/>
      <c r="DN43" s="265"/>
      <c r="DO43" s="265"/>
      <c r="DP43" s="265"/>
      <c r="DQ43" s="265"/>
      <c r="DR43" s="265"/>
      <c r="DS43" s="265"/>
      <c r="DT43" s="265"/>
      <c r="DU43" s="265"/>
      <c r="DV43" s="265"/>
      <c r="DW43" s="265"/>
      <c r="DX43" s="265"/>
      <c r="DY43" s="265"/>
      <c r="DZ43" s="265"/>
      <c r="EA43" s="265"/>
      <c r="EB43" s="265"/>
      <c r="EC43" s="265"/>
      <c r="ED43" s="265"/>
    </row>
    <row r="44" spans="1:134" ht="15" x14ac:dyDescent="0.25">
      <c r="A44" s="208" t="s">
        <v>154</v>
      </c>
      <c r="O44" s="235"/>
      <c r="P44" s="235"/>
      <c r="U44" s="224">
        <f t="shared" si="1"/>
        <v>45809</v>
      </c>
      <c r="V44" s="225">
        <v>250.18</v>
      </c>
      <c r="W44" s="226">
        <v>250.18</v>
      </c>
      <c r="X44" s="227">
        <v>250.18</v>
      </c>
      <c r="Y44" s="228">
        <v>214.988</v>
      </c>
      <c r="Z44" s="228">
        <v>564.048</v>
      </c>
      <c r="AA44" s="228">
        <v>306.358</v>
      </c>
      <c r="AB44" s="228">
        <v>480.59300000000002</v>
      </c>
      <c r="AC44" s="228">
        <v>207.84299999999999</v>
      </c>
      <c r="AD44" s="228">
        <v>318.40600000000001</v>
      </c>
      <c r="AE44" s="228">
        <v>149.38900000000001</v>
      </c>
      <c r="AF44" s="228">
        <v>185.48099999999999</v>
      </c>
      <c r="AG44" s="228">
        <v>57.566000000000003</v>
      </c>
      <c r="AH44" s="228">
        <v>212.50700000000001</v>
      </c>
      <c r="AI44" s="228">
        <v>135.81200000000001</v>
      </c>
      <c r="AJ44" s="228">
        <v>279.17200000000003</v>
      </c>
      <c r="AK44" s="228">
        <v>181.89599999999999</v>
      </c>
      <c r="AL44" s="228">
        <v>164.06700000000001</v>
      </c>
      <c r="AM44" s="228">
        <v>468.387</v>
      </c>
      <c r="AN44" s="228">
        <v>254.81700000000001</v>
      </c>
      <c r="AO44" s="228">
        <v>260.30399999999997</v>
      </c>
      <c r="AP44" s="228">
        <v>412.33199999999999</v>
      </c>
      <c r="AQ44" s="228">
        <v>52.692999999999998</v>
      </c>
      <c r="AR44" s="228">
        <v>148.917</v>
      </c>
      <c r="AS44" s="228">
        <v>327.43900000000002</v>
      </c>
      <c r="AT44" s="228">
        <v>340.70699999999999</v>
      </c>
      <c r="AU44" s="228">
        <v>281.79599999999999</v>
      </c>
      <c r="AV44" s="228">
        <v>382.358</v>
      </c>
      <c r="AW44" s="228">
        <v>75.010000000000005</v>
      </c>
      <c r="AX44" s="228">
        <v>387.608</v>
      </c>
      <c r="AY44" s="228">
        <v>187.791</v>
      </c>
      <c r="AZ44" s="228">
        <v>130.245</v>
      </c>
      <c r="BA44" s="228">
        <v>297.15499999999997</v>
      </c>
      <c r="BB44" s="228">
        <v>376.82900000000001</v>
      </c>
      <c r="BC44" s="265"/>
      <c r="BD44" s="265"/>
      <c r="BE44" s="265"/>
      <c r="BF44" s="265"/>
      <c r="BG44" s="265"/>
      <c r="BH44" s="265"/>
      <c r="BI44" s="265"/>
      <c r="BJ44" s="265"/>
      <c r="BK44" s="265"/>
      <c r="BL44" s="265"/>
      <c r="BM44" s="265"/>
      <c r="BN44" s="265"/>
      <c r="BO44" s="265"/>
      <c r="BP44" s="265"/>
      <c r="BQ44" s="265"/>
      <c r="BR44" s="265"/>
      <c r="BS44" s="265"/>
      <c r="BT44" s="265"/>
      <c r="BU44" s="265"/>
      <c r="BV44" s="265"/>
      <c r="BW44" s="265"/>
      <c r="BX44" s="265"/>
      <c r="BY44" s="265"/>
      <c r="BZ44" s="265"/>
      <c r="CA44" s="265"/>
      <c r="CB44" s="265"/>
      <c r="CC44" s="265"/>
      <c r="CD44" s="265"/>
      <c r="CE44" s="265"/>
      <c r="CF44" s="265"/>
      <c r="CG44" s="265"/>
      <c r="CH44" s="265"/>
      <c r="CI44" s="265"/>
      <c r="CJ44" s="265"/>
      <c r="CK44" s="265"/>
      <c r="CL44" s="265"/>
      <c r="CM44" s="265"/>
      <c r="CN44" s="265"/>
      <c r="CO44" s="265"/>
      <c r="CP44" s="265"/>
      <c r="CQ44" s="265"/>
      <c r="CR44" s="265"/>
      <c r="CS44" s="265"/>
      <c r="CT44" s="265"/>
      <c r="CU44" s="265"/>
      <c r="CV44" s="265"/>
      <c r="CW44" s="265"/>
      <c r="CX44" s="265"/>
      <c r="CY44" s="265"/>
      <c r="CZ44" s="265"/>
      <c r="DA44" s="265"/>
      <c r="DB44" s="265"/>
      <c r="DC44" s="265"/>
      <c r="DD44" s="265"/>
      <c r="DE44" s="265"/>
      <c r="DF44" s="265"/>
      <c r="DG44" s="265"/>
      <c r="DH44" s="265"/>
      <c r="DI44" s="265"/>
      <c r="DJ44" s="265"/>
      <c r="DK44" s="265"/>
      <c r="DL44" s="265"/>
      <c r="DM44" s="265"/>
      <c r="DN44" s="265"/>
      <c r="DO44" s="265"/>
      <c r="DP44" s="265"/>
      <c r="DQ44" s="265"/>
      <c r="DR44" s="265"/>
      <c r="DS44" s="265"/>
      <c r="DT44" s="265"/>
      <c r="DU44" s="265"/>
      <c r="DV44" s="265"/>
      <c r="DW44" s="265"/>
      <c r="DX44" s="265"/>
      <c r="DY44" s="265"/>
      <c r="DZ44" s="265"/>
      <c r="EA44" s="265"/>
      <c r="EB44" s="265"/>
      <c r="EC44" s="265"/>
      <c r="ED44" s="265"/>
    </row>
    <row r="45" spans="1:134" ht="15" x14ac:dyDescent="0.25">
      <c r="U45" s="224">
        <f t="shared" si="1"/>
        <v>45839</v>
      </c>
      <c r="V45" s="225">
        <v>86.42</v>
      </c>
      <c r="W45" s="226">
        <v>86.42</v>
      </c>
      <c r="X45" s="227">
        <v>86.42</v>
      </c>
      <c r="Y45" s="228">
        <v>65.421999999999997</v>
      </c>
      <c r="Z45" s="228">
        <v>435.69299999999998</v>
      </c>
      <c r="AA45" s="228">
        <v>108.989</v>
      </c>
      <c r="AB45" s="228">
        <v>169.572</v>
      </c>
      <c r="AC45" s="228">
        <v>99.715999999999994</v>
      </c>
      <c r="AD45" s="228">
        <v>214.14699999999999</v>
      </c>
      <c r="AE45" s="228">
        <v>49.764000000000003</v>
      </c>
      <c r="AF45" s="228">
        <v>57.582000000000001</v>
      </c>
      <c r="AG45" s="228">
        <v>24.196999999999999</v>
      </c>
      <c r="AH45" s="228">
        <v>56.564</v>
      </c>
      <c r="AI45" s="228">
        <v>52.654000000000003</v>
      </c>
      <c r="AJ45" s="228">
        <v>111.69</v>
      </c>
      <c r="AK45" s="228">
        <v>69.825000000000003</v>
      </c>
      <c r="AL45" s="228">
        <v>63.23</v>
      </c>
      <c r="AM45" s="228">
        <v>207.029</v>
      </c>
      <c r="AN45" s="228">
        <v>131.631</v>
      </c>
      <c r="AO45" s="228">
        <v>70.366</v>
      </c>
      <c r="AP45" s="228">
        <v>228.232</v>
      </c>
      <c r="AQ45" s="228">
        <v>27.472999999999999</v>
      </c>
      <c r="AR45" s="228">
        <v>55.152000000000001</v>
      </c>
      <c r="AS45" s="228">
        <v>100.727</v>
      </c>
      <c r="AT45" s="228">
        <v>118.43300000000001</v>
      </c>
      <c r="AU45" s="228">
        <v>90.320999999999998</v>
      </c>
      <c r="AV45" s="228">
        <v>129.53899999999999</v>
      </c>
      <c r="AW45" s="228">
        <v>32.271000000000001</v>
      </c>
      <c r="AX45" s="228">
        <v>259.637</v>
      </c>
      <c r="AY45" s="228">
        <v>58.320999999999998</v>
      </c>
      <c r="AZ45" s="228">
        <v>55.966000000000001</v>
      </c>
      <c r="BA45" s="228">
        <v>174.44399999999999</v>
      </c>
      <c r="BB45" s="228">
        <v>209.44499999999999</v>
      </c>
      <c r="BC45" s="265"/>
      <c r="BD45" s="265"/>
      <c r="BE45" s="265"/>
      <c r="BF45" s="265"/>
      <c r="BG45" s="265"/>
      <c r="BH45" s="265"/>
      <c r="BI45" s="265"/>
      <c r="BJ45" s="265"/>
      <c r="BK45" s="265"/>
      <c r="BL45" s="265"/>
      <c r="BM45" s="265"/>
      <c r="BN45" s="265"/>
      <c r="BO45" s="265"/>
      <c r="BP45" s="265"/>
      <c r="BQ45" s="265"/>
      <c r="BR45" s="265"/>
      <c r="BS45" s="265"/>
      <c r="BT45" s="265"/>
      <c r="BU45" s="265"/>
      <c r="BV45" s="265"/>
      <c r="BW45" s="265"/>
      <c r="BX45" s="265"/>
      <c r="BY45" s="265"/>
      <c r="BZ45" s="265"/>
      <c r="CA45" s="265"/>
      <c r="CB45" s="265"/>
      <c r="CC45" s="265"/>
      <c r="CD45" s="265"/>
      <c r="CE45" s="265"/>
      <c r="CF45" s="265"/>
      <c r="CG45" s="265"/>
      <c r="CH45" s="265"/>
      <c r="CI45" s="265"/>
      <c r="CJ45" s="265"/>
      <c r="CK45" s="265"/>
      <c r="CL45" s="265"/>
      <c r="CM45" s="265"/>
      <c r="CN45" s="265"/>
      <c r="CO45" s="265"/>
      <c r="CP45" s="265"/>
      <c r="CQ45" s="265"/>
      <c r="CR45" s="265"/>
      <c r="CS45" s="265"/>
      <c r="CT45" s="265"/>
      <c r="CU45" s="265"/>
      <c r="CV45" s="265"/>
      <c r="CW45" s="265"/>
      <c r="CX45" s="265"/>
      <c r="CY45" s="265"/>
      <c r="CZ45" s="265"/>
      <c r="DA45" s="265"/>
      <c r="DB45" s="265"/>
      <c r="DC45" s="265"/>
      <c r="DD45" s="265"/>
      <c r="DE45" s="265"/>
      <c r="DF45" s="265"/>
      <c r="DG45" s="265"/>
      <c r="DH45" s="265"/>
      <c r="DI45" s="265"/>
      <c r="DJ45" s="265"/>
      <c r="DK45" s="265"/>
      <c r="DL45" s="265"/>
      <c r="DM45" s="265"/>
      <c r="DN45" s="265"/>
      <c r="DO45" s="265"/>
      <c r="DP45" s="265"/>
      <c r="DQ45" s="265"/>
      <c r="DR45" s="265"/>
      <c r="DS45" s="265"/>
      <c r="DT45" s="265"/>
      <c r="DU45" s="265"/>
      <c r="DV45" s="265"/>
      <c r="DW45" s="265"/>
      <c r="DX45" s="265"/>
      <c r="DY45" s="265"/>
      <c r="DZ45" s="265"/>
      <c r="EA45" s="265"/>
      <c r="EB45" s="265"/>
      <c r="EC45" s="265"/>
      <c r="ED45" s="265"/>
    </row>
    <row r="46" spans="1:134" ht="15" x14ac:dyDescent="0.25">
      <c r="U46" s="224">
        <f t="shared" si="1"/>
        <v>45870</v>
      </c>
      <c r="V46" s="225">
        <v>55.63</v>
      </c>
      <c r="W46" s="226">
        <v>55.63</v>
      </c>
      <c r="X46" s="227">
        <v>55.63</v>
      </c>
      <c r="Y46" s="228">
        <v>42.512</v>
      </c>
      <c r="Z46" s="228">
        <v>127.30200000000001</v>
      </c>
      <c r="AA46" s="228">
        <v>53.694000000000003</v>
      </c>
      <c r="AB46" s="228">
        <v>82.203999999999994</v>
      </c>
      <c r="AC46" s="228">
        <v>50.878</v>
      </c>
      <c r="AD46" s="228">
        <v>89.162999999999997</v>
      </c>
      <c r="AE46" s="228">
        <v>44.26</v>
      </c>
      <c r="AF46" s="228">
        <v>51.715000000000003</v>
      </c>
      <c r="AG46" s="228">
        <v>21.204000000000001</v>
      </c>
      <c r="AH46" s="228">
        <v>41.677999999999997</v>
      </c>
      <c r="AI46" s="228">
        <v>36.970999999999997</v>
      </c>
      <c r="AJ46" s="228">
        <v>57.673999999999999</v>
      </c>
      <c r="AK46" s="228">
        <v>49.356000000000002</v>
      </c>
      <c r="AL46" s="228">
        <v>46.261000000000003</v>
      </c>
      <c r="AM46" s="228">
        <v>77.177000000000007</v>
      </c>
      <c r="AN46" s="228">
        <v>54.002000000000002</v>
      </c>
      <c r="AO46" s="228">
        <v>49.531999999999996</v>
      </c>
      <c r="AP46" s="228">
        <v>70.328000000000003</v>
      </c>
      <c r="AQ46" s="228">
        <v>28.244</v>
      </c>
      <c r="AR46" s="228">
        <v>39.698999999999998</v>
      </c>
      <c r="AS46" s="228">
        <v>56.341999999999999</v>
      </c>
      <c r="AT46" s="228">
        <v>53.417000000000002</v>
      </c>
      <c r="AU46" s="228">
        <v>52.698999999999998</v>
      </c>
      <c r="AV46" s="228">
        <v>63.52</v>
      </c>
      <c r="AW46" s="228">
        <v>26.827000000000002</v>
      </c>
      <c r="AX46" s="228">
        <v>82.114999999999995</v>
      </c>
      <c r="AY46" s="228">
        <v>38.841000000000001</v>
      </c>
      <c r="AZ46" s="228">
        <v>34.841999999999999</v>
      </c>
      <c r="BA46" s="228">
        <v>86.247</v>
      </c>
      <c r="BB46" s="228">
        <v>88.400999999999996</v>
      </c>
      <c r="BC46" s="265"/>
      <c r="BD46" s="265"/>
      <c r="BE46" s="265"/>
      <c r="BF46" s="265"/>
      <c r="BG46" s="265"/>
      <c r="BH46" s="265"/>
      <c r="BI46" s="265"/>
      <c r="BJ46" s="265"/>
      <c r="BK46" s="265"/>
      <c r="BL46" s="265"/>
      <c r="BM46" s="265"/>
      <c r="BN46" s="265"/>
      <c r="BO46" s="265"/>
      <c r="BP46" s="265"/>
      <c r="BQ46" s="265"/>
      <c r="BR46" s="265"/>
      <c r="BS46" s="265"/>
      <c r="BT46" s="265"/>
      <c r="BU46" s="265"/>
      <c r="BV46" s="265"/>
      <c r="BW46" s="265"/>
      <c r="BX46" s="265"/>
      <c r="BY46" s="265"/>
      <c r="BZ46" s="265"/>
      <c r="CA46" s="265"/>
      <c r="CB46" s="265"/>
      <c r="CC46" s="265"/>
      <c r="CD46" s="265"/>
      <c r="CE46" s="265"/>
      <c r="CF46" s="265"/>
      <c r="CG46" s="265"/>
      <c r="CH46" s="265"/>
      <c r="CI46" s="265"/>
      <c r="CJ46" s="265"/>
      <c r="CK46" s="265"/>
      <c r="CL46" s="265"/>
      <c r="CM46" s="265"/>
      <c r="CN46" s="265"/>
      <c r="CO46" s="265"/>
      <c r="CP46" s="265"/>
      <c r="CQ46" s="265"/>
      <c r="CR46" s="265"/>
      <c r="CS46" s="265"/>
      <c r="CT46" s="265"/>
      <c r="CU46" s="265"/>
      <c r="CV46" s="265"/>
      <c r="CW46" s="265"/>
      <c r="CX46" s="265"/>
      <c r="CY46" s="265"/>
      <c r="CZ46" s="265"/>
      <c r="DA46" s="265"/>
      <c r="DB46" s="265"/>
      <c r="DC46" s="265"/>
      <c r="DD46" s="265"/>
      <c r="DE46" s="265"/>
      <c r="DF46" s="265"/>
      <c r="DG46" s="265"/>
      <c r="DH46" s="265"/>
      <c r="DI46" s="265"/>
      <c r="DJ46" s="265"/>
      <c r="DK46" s="265"/>
      <c r="DL46" s="265"/>
      <c r="DM46" s="265"/>
      <c r="DN46" s="265"/>
      <c r="DO46" s="265"/>
      <c r="DP46" s="265"/>
      <c r="DQ46" s="265"/>
      <c r="DR46" s="265"/>
      <c r="DS46" s="265"/>
      <c r="DT46" s="265"/>
      <c r="DU46" s="265"/>
      <c r="DV46" s="265"/>
      <c r="DW46" s="265"/>
      <c r="DX46" s="265"/>
      <c r="DY46" s="265"/>
      <c r="DZ46" s="265"/>
      <c r="EA46" s="265"/>
      <c r="EB46" s="265"/>
      <c r="EC46" s="265"/>
      <c r="ED46" s="265"/>
    </row>
    <row r="47" spans="1:134" ht="15" x14ac:dyDescent="0.25">
      <c r="U47" s="224">
        <f t="shared" si="1"/>
        <v>45901</v>
      </c>
      <c r="V47" s="225">
        <v>35.31</v>
      </c>
      <c r="W47" s="226">
        <v>35.31</v>
      </c>
      <c r="X47" s="227">
        <v>35.31</v>
      </c>
      <c r="Y47" s="228">
        <v>33.79</v>
      </c>
      <c r="Z47" s="228">
        <v>62.951000000000001</v>
      </c>
      <c r="AA47" s="228">
        <v>39.003</v>
      </c>
      <c r="AB47" s="228">
        <v>55.146999999999998</v>
      </c>
      <c r="AC47" s="228">
        <v>32.656999999999996</v>
      </c>
      <c r="AD47" s="228">
        <v>47.030999999999999</v>
      </c>
      <c r="AE47" s="228">
        <v>32.719000000000001</v>
      </c>
      <c r="AF47" s="228">
        <v>30.302</v>
      </c>
      <c r="AG47" s="228">
        <v>20.315999999999999</v>
      </c>
      <c r="AH47" s="228">
        <v>54.201000000000001</v>
      </c>
      <c r="AI47" s="228">
        <v>32.713000000000001</v>
      </c>
      <c r="AJ47" s="228">
        <v>36.823</v>
      </c>
      <c r="AK47" s="228">
        <v>36.29</v>
      </c>
      <c r="AL47" s="228">
        <v>39.695</v>
      </c>
      <c r="AM47" s="228">
        <v>43.548999999999999</v>
      </c>
      <c r="AN47" s="228">
        <v>35.869</v>
      </c>
      <c r="AO47" s="228">
        <v>28.649000000000001</v>
      </c>
      <c r="AP47" s="228">
        <v>39.664999999999999</v>
      </c>
      <c r="AQ47" s="228">
        <v>23.111999999999998</v>
      </c>
      <c r="AR47" s="228">
        <v>52.494999999999997</v>
      </c>
      <c r="AS47" s="228">
        <v>50.212000000000003</v>
      </c>
      <c r="AT47" s="228">
        <v>38.316000000000003</v>
      </c>
      <c r="AU47" s="228">
        <v>34.406999999999996</v>
      </c>
      <c r="AV47" s="228">
        <v>38.43</v>
      </c>
      <c r="AW47" s="228">
        <v>21.667999999999999</v>
      </c>
      <c r="AX47" s="228">
        <v>42.692</v>
      </c>
      <c r="AY47" s="228">
        <v>36.222000000000001</v>
      </c>
      <c r="AZ47" s="228">
        <v>26.385999999999999</v>
      </c>
      <c r="BA47" s="228">
        <v>68.438999999999993</v>
      </c>
      <c r="BB47" s="228">
        <v>42.892000000000003</v>
      </c>
      <c r="BC47" s="265"/>
      <c r="BD47" s="265"/>
      <c r="BE47" s="265"/>
      <c r="BF47" s="265"/>
      <c r="BG47" s="265"/>
      <c r="BH47" s="265"/>
      <c r="BI47" s="265"/>
      <c r="BJ47" s="265"/>
      <c r="BK47" s="265"/>
      <c r="BL47" s="265"/>
      <c r="BM47" s="265"/>
      <c r="BN47" s="265"/>
      <c r="BO47" s="265"/>
      <c r="BP47" s="265"/>
      <c r="BQ47" s="265"/>
      <c r="BR47" s="265"/>
      <c r="BS47" s="265"/>
      <c r="BT47" s="265"/>
      <c r="BU47" s="265"/>
      <c r="BV47" s="265"/>
      <c r="BW47" s="265"/>
      <c r="BX47" s="265"/>
      <c r="BY47" s="265"/>
      <c r="BZ47" s="265"/>
      <c r="CA47" s="265"/>
      <c r="CB47" s="265"/>
      <c r="CC47" s="265"/>
      <c r="CD47" s="265"/>
      <c r="CE47" s="265"/>
      <c r="CF47" s="265"/>
      <c r="CG47" s="265"/>
      <c r="CH47" s="265"/>
      <c r="CI47" s="265"/>
      <c r="CJ47" s="265"/>
      <c r="CK47" s="265"/>
      <c r="CL47" s="265"/>
      <c r="CM47" s="265"/>
      <c r="CN47" s="265"/>
      <c r="CO47" s="265"/>
      <c r="CP47" s="265"/>
      <c r="CQ47" s="265"/>
      <c r="CR47" s="265"/>
      <c r="CS47" s="265"/>
      <c r="CT47" s="265"/>
      <c r="CU47" s="265"/>
      <c r="CV47" s="265"/>
      <c r="CW47" s="265"/>
      <c r="CX47" s="265"/>
      <c r="CY47" s="265"/>
      <c r="CZ47" s="265"/>
      <c r="DA47" s="265"/>
      <c r="DB47" s="265"/>
      <c r="DC47" s="265"/>
      <c r="DD47" s="265"/>
      <c r="DE47" s="265"/>
      <c r="DF47" s="265"/>
      <c r="DG47" s="265"/>
      <c r="DH47" s="265"/>
      <c r="DI47" s="265"/>
      <c r="DJ47" s="265"/>
      <c r="DK47" s="265"/>
      <c r="DL47" s="265"/>
      <c r="DM47" s="265"/>
      <c r="DN47" s="265"/>
      <c r="DO47" s="265"/>
      <c r="DP47" s="265"/>
      <c r="DQ47" s="265"/>
      <c r="DR47" s="265"/>
      <c r="DS47" s="265"/>
      <c r="DT47" s="265"/>
      <c r="DU47" s="265"/>
      <c r="DV47" s="265"/>
      <c r="DW47" s="265"/>
      <c r="DX47" s="265"/>
      <c r="DY47" s="265"/>
      <c r="DZ47" s="265"/>
      <c r="EA47" s="265"/>
      <c r="EB47" s="265"/>
      <c r="EC47" s="265"/>
      <c r="ED47" s="265"/>
    </row>
    <row r="48" spans="1:134" ht="15" x14ac:dyDescent="0.25">
      <c r="U48" s="224">
        <f t="shared" si="1"/>
        <v>45931</v>
      </c>
      <c r="V48" s="225">
        <v>32.1</v>
      </c>
      <c r="W48" s="226">
        <v>40.69</v>
      </c>
      <c r="X48" s="227">
        <v>36.049999999999997</v>
      </c>
      <c r="Y48" s="228">
        <v>39.9</v>
      </c>
      <c r="Z48" s="228">
        <v>59.819000000000003</v>
      </c>
      <c r="AA48" s="228">
        <v>45.845999999999997</v>
      </c>
      <c r="AB48" s="228">
        <v>55.948</v>
      </c>
      <c r="AC48" s="228">
        <v>41.527000000000001</v>
      </c>
      <c r="AD48" s="228">
        <v>37.875999999999998</v>
      </c>
      <c r="AE48" s="228">
        <v>29.07</v>
      </c>
      <c r="AF48" s="228">
        <v>28.786000000000001</v>
      </c>
      <c r="AG48" s="228">
        <v>28.452999999999999</v>
      </c>
      <c r="AH48" s="228">
        <v>33.380000000000003</v>
      </c>
      <c r="AI48" s="228">
        <v>30.744</v>
      </c>
      <c r="AJ48" s="228">
        <v>48.923000000000002</v>
      </c>
      <c r="AK48" s="228">
        <v>57.673000000000002</v>
      </c>
      <c r="AL48" s="228">
        <v>39.951999999999998</v>
      </c>
      <c r="AM48" s="228">
        <v>39.591999999999999</v>
      </c>
      <c r="AN48" s="228">
        <v>37.581000000000003</v>
      </c>
      <c r="AO48" s="228">
        <v>29.422000000000001</v>
      </c>
      <c r="AP48" s="228">
        <v>38.323999999999998</v>
      </c>
      <c r="AQ48" s="228">
        <v>22.294</v>
      </c>
      <c r="AR48" s="228">
        <v>47.819000000000003</v>
      </c>
      <c r="AS48" s="228">
        <v>58.427999999999997</v>
      </c>
      <c r="AT48" s="228">
        <v>32.804000000000002</v>
      </c>
      <c r="AU48" s="228">
        <v>30.100999999999999</v>
      </c>
      <c r="AV48" s="228">
        <v>39.613</v>
      </c>
      <c r="AW48" s="228">
        <v>24.042999999999999</v>
      </c>
      <c r="AX48" s="228">
        <v>36.622</v>
      </c>
      <c r="AY48" s="228">
        <v>29.43</v>
      </c>
      <c r="AZ48" s="228">
        <v>27.675000000000001</v>
      </c>
      <c r="BA48" s="228">
        <v>46.131999999999998</v>
      </c>
      <c r="BB48" s="228">
        <v>35.475999999999999</v>
      </c>
      <c r="BC48" s="265"/>
      <c r="BD48" s="265"/>
      <c r="BE48" s="265"/>
      <c r="BF48" s="265"/>
      <c r="BG48" s="265"/>
      <c r="BH48" s="265"/>
      <c r="BI48" s="265"/>
      <c r="BJ48" s="265"/>
      <c r="BK48" s="265"/>
      <c r="BL48" s="265"/>
      <c r="BM48" s="265"/>
      <c r="BN48" s="265"/>
      <c r="BO48" s="265"/>
      <c r="BP48" s="265"/>
      <c r="BQ48" s="265"/>
      <c r="BR48" s="265"/>
      <c r="BS48" s="265"/>
      <c r="BT48" s="265"/>
      <c r="BU48" s="265"/>
      <c r="BV48" s="265"/>
      <c r="BW48" s="265"/>
      <c r="BX48" s="265"/>
      <c r="BY48" s="265"/>
      <c r="BZ48" s="265"/>
      <c r="CA48" s="265"/>
      <c r="CB48" s="265"/>
      <c r="CC48" s="265"/>
      <c r="CD48" s="265"/>
      <c r="CE48" s="265"/>
      <c r="CF48" s="265"/>
      <c r="CG48" s="265"/>
      <c r="CH48" s="265"/>
      <c r="CI48" s="265"/>
      <c r="CJ48" s="265"/>
      <c r="CK48" s="265"/>
      <c r="CL48" s="265"/>
      <c r="CM48" s="265"/>
      <c r="CN48" s="265"/>
      <c r="CO48" s="265"/>
      <c r="CP48" s="265"/>
      <c r="CQ48" s="265"/>
      <c r="CR48" s="265"/>
      <c r="CS48" s="265"/>
      <c r="CT48" s="265"/>
      <c r="CU48" s="265"/>
      <c r="CV48" s="265"/>
      <c r="CW48" s="265"/>
      <c r="CX48" s="265"/>
      <c r="CY48" s="265"/>
      <c r="CZ48" s="265"/>
      <c r="DA48" s="265"/>
      <c r="DB48" s="265"/>
      <c r="DC48" s="265"/>
      <c r="DD48" s="265"/>
      <c r="DE48" s="265"/>
      <c r="DF48" s="265"/>
      <c r="DG48" s="265"/>
      <c r="DH48" s="265"/>
      <c r="DI48" s="265"/>
      <c r="DJ48" s="265"/>
      <c r="DK48" s="265"/>
      <c r="DL48" s="265"/>
      <c r="DM48" s="265"/>
      <c r="DN48" s="265"/>
      <c r="DO48" s="265"/>
      <c r="DP48" s="265"/>
      <c r="DQ48" s="265"/>
      <c r="DR48" s="265"/>
      <c r="DS48" s="265"/>
      <c r="DT48" s="265"/>
      <c r="DU48" s="265"/>
      <c r="DV48" s="265"/>
      <c r="DW48" s="265"/>
      <c r="DX48" s="265"/>
      <c r="DY48" s="265"/>
      <c r="DZ48" s="265"/>
      <c r="EA48" s="265"/>
      <c r="EB48" s="265"/>
      <c r="EC48" s="265"/>
      <c r="ED48" s="265"/>
    </row>
    <row r="49" spans="21:134" ht="15" x14ac:dyDescent="0.25">
      <c r="U49" s="224">
        <f t="shared" si="1"/>
        <v>45962</v>
      </c>
      <c r="V49" s="225">
        <v>30.03</v>
      </c>
      <c r="W49" s="226">
        <v>31.46</v>
      </c>
      <c r="X49" s="227">
        <v>30.88</v>
      </c>
      <c r="Y49" s="228">
        <v>31.373999999999999</v>
      </c>
      <c r="Z49" s="228">
        <v>43.914999999999999</v>
      </c>
      <c r="AA49" s="228">
        <v>39.261000000000003</v>
      </c>
      <c r="AB49" s="228">
        <v>42.639000000000003</v>
      </c>
      <c r="AC49" s="228">
        <v>34.575000000000003</v>
      </c>
      <c r="AD49" s="228">
        <v>30.170999999999999</v>
      </c>
      <c r="AE49" s="228">
        <v>25.510999999999999</v>
      </c>
      <c r="AF49" s="228">
        <v>28.363</v>
      </c>
      <c r="AG49" s="228">
        <v>18.786000000000001</v>
      </c>
      <c r="AH49" s="228">
        <v>24.692</v>
      </c>
      <c r="AI49" s="228">
        <v>27.811</v>
      </c>
      <c r="AJ49" s="228">
        <v>37.710999999999999</v>
      </c>
      <c r="AK49" s="228">
        <v>41.573</v>
      </c>
      <c r="AL49" s="228">
        <v>33.228000000000002</v>
      </c>
      <c r="AM49" s="228">
        <v>33.720999999999997</v>
      </c>
      <c r="AN49" s="228">
        <v>33.323999999999998</v>
      </c>
      <c r="AO49" s="228">
        <v>29.663</v>
      </c>
      <c r="AP49" s="228">
        <v>31.635999999999999</v>
      </c>
      <c r="AQ49" s="228">
        <v>18.559000000000001</v>
      </c>
      <c r="AR49" s="228">
        <v>30.821999999999999</v>
      </c>
      <c r="AS49" s="228">
        <v>36.768000000000001</v>
      </c>
      <c r="AT49" s="228">
        <v>29.536999999999999</v>
      </c>
      <c r="AU49" s="228">
        <v>25.925000000000001</v>
      </c>
      <c r="AV49" s="228">
        <v>33.476999999999997</v>
      </c>
      <c r="AW49" s="228">
        <v>22.491</v>
      </c>
      <c r="AX49" s="228">
        <v>31.66</v>
      </c>
      <c r="AY49" s="228">
        <v>26.754000000000001</v>
      </c>
      <c r="AZ49" s="228">
        <v>25.395</v>
      </c>
      <c r="BA49" s="228">
        <v>32.933</v>
      </c>
      <c r="BB49" s="228">
        <v>30.309000000000001</v>
      </c>
      <c r="BC49" s="265"/>
      <c r="BD49" s="265"/>
      <c r="BE49" s="265"/>
      <c r="BF49" s="265"/>
      <c r="BG49" s="265"/>
      <c r="BH49" s="265"/>
      <c r="BI49" s="265"/>
      <c r="BJ49" s="265"/>
      <c r="BK49" s="265"/>
      <c r="BL49" s="265"/>
      <c r="BM49" s="265"/>
      <c r="BN49" s="265"/>
      <c r="BO49" s="265"/>
      <c r="BP49" s="265"/>
      <c r="BQ49" s="265"/>
      <c r="BR49" s="265"/>
      <c r="BS49" s="265"/>
      <c r="BT49" s="265"/>
      <c r="BU49" s="265"/>
      <c r="BV49" s="265"/>
      <c r="BW49" s="265"/>
      <c r="BX49" s="265"/>
      <c r="BY49" s="265"/>
      <c r="BZ49" s="265"/>
      <c r="CA49" s="265"/>
      <c r="CB49" s="265"/>
      <c r="CC49" s="265"/>
      <c r="CD49" s="265"/>
      <c r="CE49" s="265"/>
      <c r="CF49" s="265"/>
      <c r="CG49" s="265"/>
      <c r="CH49" s="265"/>
      <c r="CI49" s="265"/>
      <c r="CJ49" s="265"/>
      <c r="CK49" s="265"/>
      <c r="CL49" s="265"/>
      <c r="CM49" s="265"/>
      <c r="CN49" s="265"/>
      <c r="CO49" s="265"/>
      <c r="CP49" s="265"/>
      <c r="CQ49" s="265"/>
      <c r="CR49" s="265"/>
      <c r="CS49" s="265"/>
      <c r="CT49" s="265"/>
      <c r="CU49" s="265"/>
      <c r="CV49" s="265"/>
      <c r="CW49" s="265"/>
      <c r="CX49" s="265"/>
      <c r="CY49" s="265"/>
      <c r="CZ49" s="265"/>
      <c r="DA49" s="265"/>
      <c r="DB49" s="265"/>
      <c r="DC49" s="265"/>
      <c r="DD49" s="265"/>
      <c r="DE49" s="265"/>
      <c r="DF49" s="265"/>
      <c r="DG49" s="265"/>
      <c r="DH49" s="265"/>
      <c r="DI49" s="265"/>
      <c r="DJ49" s="265"/>
      <c r="DK49" s="265"/>
      <c r="DL49" s="265"/>
      <c r="DM49" s="265"/>
      <c r="DN49" s="265"/>
      <c r="DO49" s="265"/>
      <c r="DP49" s="265"/>
      <c r="DQ49" s="265"/>
      <c r="DR49" s="265"/>
      <c r="DS49" s="265"/>
      <c r="DT49" s="265"/>
      <c r="DU49" s="265"/>
      <c r="DV49" s="265"/>
      <c r="DW49" s="265"/>
      <c r="DX49" s="265"/>
      <c r="DY49" s="265"/>
      <c r="DZ49" s="265"/>
      <c r="EA49" s="265"/>
      <c r="EB49" s="265"/>
      <c r="EC49" s="265"/>
      <c r="ED49" s="265"/>
    </row>
    <row r="50" spans="21:134" ht="15" x14ac:dyDescent="0.25">
      <c r="U50" s="224">
        <f t="shared" si="1"/>
        <v>45992</v>
      </c>
      <c r="V50" s="225">
        <v>26.31</v>
      </c>
      <c r="W50" s="226">
        <v>26.31</v>
      </c>
      <c r="X50" s="227">
        <v>26.31</v>
      </c>
      <c r="Y50" s="228">
        <v>25.760999999999999</v>
      </c>
      <c r="Z50" s="228">
        <v>39.887</v>
      </c>
      <c r="AA50" s="228">
        <v>32.680999999999997</v>
      </c>
      <c r="AB50" s="228">
        <v>34.170999999999999</v>
      </c>
      <c r="AC50" s="228">
        <v>31.396999999999998</v>
      </c>
      <c r="AD50" s="228">
        <v>26.606000000000002</v>
      </c>
      <c r="AE50" s="228">
        <v>22.446999999999999</v>
      </c>
      <c r="AF50" s="228">
        <v>22.879000000000001</v>
      </c>
      <c r="AG50" s="228">
        <v>16.155999999999999</v>
      </c>
      <c r="AH50" s="228">
        <v>22.157</v>
      </c>
      <c r="AI50" s="228">
        <v>22.829000000000001</v>
      </c>
      <c r="AJ50" s="228">
        <v>27.927</v>
      </c>
      <c r="AK50" s="228">
        <v>29.018999999999998</v>
      </c>
      <c r="AL50" s="228">
        <v>24.036999999999999</v>
      </c>
      <c r="AM50" s="228">
        <v>29.678000000000001</v>
      </c>
      <c r="AN50" s="228">
        <v>27.291</v>
      </c>
      <c r="AO50" s="228">
        <v>24.812000000000001</v>
      </c>
      <c r="AP50" s="228">
        <v>27.545000000000002</v>
      </c>
      <c r="AQ50" s="228">
        <v>16.742000000000001</v>
      </c>
      <c r="AR50" s="228">
        <v>23.376000000000001</v>
      </c>
      <c r="AS50" s="228">
        <v>29.3</v>
      </c>
      <c r="AT50" s="228">
        <v>25.96</v>
      </c>
      <c r="AU50" s="228">
        <v>23.68</v>
      </c>
      <c r="AV50" s="228">
        <v>30.984999999999999</v>
      </c>
      <c r="AW50" s="228">
        <v>18.292999999999999</v>
      </c>
      <c r="AX50" s="228">
        <v>28.952999999999999</v>
      </c>
      <c r="AY50" s="228">
        <v>24.66</v>
      </c>
      <c r="AZ50" s="228">
        <v>21.114000000000001</v>
      </c>
      <c r="BA50" s="228">
        <v>27.724</v>
      </c>
      <c r="BB50" s="228">
        <v>27.486000000000001</v>
      </c>
      <c r="BC50" s="265"/>
      <c r="BD50" s="265"/>
      <c r="BE50" s="265"/>
      <c r="BF50" s="265"/>
      <c r="BG50" s="265"/>
      <c r="BH50" s="265"/>
      <c r="BI50" s="265"/>
      <c r="BJ50" s="265"/>
      <c r="BK50" s="265"/>
      <c r="BL50" s="265"/>
      <c r="BM50" s="265"/>
      <c r="BN50" s="265"/>
      <c r="BO50" s="265"/>
      <c r="BP50" s="265"/>
      <c r="BQ50" s="265"/>
      <c r="BR50" s="265"/>
      <c r="BS50" s="265"/>
      <c r="BT50" s="265"/>
      <c r="BU50" s="265"/>
      <c r="BV50" s="265"/>
      <c r="BW50" s="265"/>
      <c r="BX50" s="265"/>
      <c r="BY50" s="265"/>
      <c r="BZ50" s="265"/>
      <c r="CA50" s="265"/>
      <c r="CB50" s="265"/>
      <c r="CC50" s="265"/>
      <c r="CD50" s="265"/>
      <c r="CE50" s="265"/>
      <c r="CF50" s="265"/>
      <c r="CG50" s="265"/>
      <c r="CH50" s="265"/>
      <c r="CI50" s="265"/>
      <c r="CJ50" s="265"/>
      <c r="CK50" s="265"/>
      <c r="CL50" s="265"/>
      <c r="CM50" s="265"/>
      <c r="CN50" s="265"/>
      <c r="CO50" s="265"/>
      <c r="CP50" s="265"/>
      <c r="CQ50" s="265"/>
      <c r="CR50" s="265"/>
      <c r="CS50" s="265"/>
      <c r="CT50" s="265"/>
      <c r="CU50" s="265"/>
      <c r="CV50" s="265"/>
      <c r="CW50" s="265"/>
      <c r="CX50" s="265"/>
      <c r="CY50" s="265"/>
      <c r="CZ50" s="265"/>
      <c r="DA50" s="265"/>
      <c r="DB50" s="265"/>
      <c r="DC50" s="265"/>
      <c r="DD50" s="265"/>
      <c r="DE50" s="265"/>
      <c r="DF50" s="265"/>
      <c r="DG50" s="265"/>
      <c r="DH50" s="265"/>
      <c r="DI50" s="265"/>
      <c r="DJ50" s="265"/>
      <c r="DK50" s="265"/>
      <c r="DL50" s="265"/>
      <c r="DM50" s="265"/>
      <c r="DN50" s="265"/>
      <c r="DO50" s="265"/>
      <c r="DP50" s="265"/>
      <c r="DQ50" s="265"/>
      <c r="DR50" s="265"/>
      <c r="DS50" s="265"/>
      <c r="DT50" s="265"/>
      <c r="DU50" s="265"/>
      <c r="DV50" s="265"/>
      <c r="DW50" s="265"/>
      <c r="DX50" s="265"/>
      <c r="DY50" s="265"/>
      <c r="DZ50" s="265"/>
      <c r="EA50" s="265"/>
      <c r="EB50" s="265"/>
      <c r="EC50" s="265"/>
      <c r="ED50" s="265"/>
    </row>
    <row r="51" spans="21:134" ht="15" x14ac:dyDescent="0.25">
      <c r="U51" s="224">
        <f t="shared" si="1"/>
        <v>46023</v>
      </c>
      <c r="V51" s="225">
        <v>25.02</v>
      </c>
      <c r="W51" s="226">
        <v>25.02</v>
      </c>
      <c r="X51" s="227">
        <v>25.02</v>
      </c>
      <c r="Y51" s="228">
        <v>23.31</v>
      </c>
      <c r="Z51" s="228">
        <v>33.933</v>
      </c>
      <c r="AA51" s="228">
        <v>28.045000000000002</v>
      </c>
      <c r="AB51" s="228">
        <v>30.294</v>
      </c>
      <c r="AC51" s="228">
        <v>27.128</v>
      </c>
      <c r="AD51" s="228">
        <v>26.207999999999998</v>
      </c>
      <c r="AE51" s="228">
        <v>20.792000000000002</v>
      </c>
      <c r="AF51" s="228">
        <v>19.98</v>
      </c>
      <c r="AG51" s="228">
        <v>15.401999999999999</v>
      </c>
      <c r="AH51" s="228">
        <v>19.989999999999998</v>
      </c>
      <c r="AI51" s="228">
        <v>21.806999999999999</v>
      </c>
      <c r="AJ51" s="228">
        <v>24.164999999999999</v>
      </c>
      <c r="AK51" s="228">
        <v>24.611000000000001</v>
      </c>
      <c r="AL51" s="228">
        <v>20.05</v>
      </c>
      <c r="AM51" s="228">
        <v>27.055</v>
      </c>
      <c r="AN51" s="228">
        <v>24.298999999999999</v>
      </c>
      <c r="AO51" s="228">
        <v>22.763999999999999</v>
      </c>
      <c r="AP51" s="228">
        <v>25.946000000000002</v>
      </c>
      <c r="AQ51" s="228">
        <v>15.499000000000001</v>
      </c>
      <c r="AR51" s="228">
        <v>20.483000000000001</v>
      </c>
      <c r="AS51" s="228">
        <v>25.628</v>
      </c>
      <c r="AT51" s="228">
        <v>23.905000000000001</v>
      </c>
      <c r="AU51" s="228">
        <v>21.748000000000001</v>
      </c>
      <c r="AV51" s="228">
        <v>26.827000000000002</v>
      </c>
      <c r="AW51" s="228">
        <v>16.783999999999999</v>
      </c>
      <c r="AX51" s="228">
        <v>26.356000000000002</v>
      </c>
      <c r="AY51" s="228">
        <v>23.221</v>
      </c>
      <c r="AZ51" s="228">
        <v>18.545999999999999</v>
      </c>
      <c r="BA51" s="228">
        <v>25.013000000000002</v>
      </c>
      <c r="BB51" s="228">
        <v>26.33</v>
      </c>
      <c r="BC51" s="265"/>
      <c r="BD51" s="265"/>
      <c r="BE51" s="265"/>
      <c r="BF51" s="265"/>
      <c r="BG51" s="265"/>
      <c r="BH51" s="265"/>
      <c r="BI51" s="265"/>
      <c r="BJ51" s="265"/>
      <c r="BK51" s="265"/>
      <c r="BL51" s="265"/>
      <c r="BM51" s="265"/>
      <c r="BN51" s="265"/>
      <c r="BO51" s="265"/>
      <c r="BP51" s="265"/>
      <c r="BQ51" s="265"/>
      <c r="BR51" s="265"/>
      <c r="BS51" s="265"/>
      <c r="BT51" s="265"/>
      <c r="BU51" s="265"/>
      <c r="BV51" s="265"/>
      <c r="BW51" s="265"/>
      <c r="BX51" s="265"/>
      <c r="BY51" s="265"/>
      <c r="BZ51" s="265"/>
      <c r="CA51" s="265"/>
      <c r="CB51" s="265"/>
      <c r="CC51" s="265"/>
      <c r="CD51" s="265"/>
      <c r="CE51" s="265"/>
      <c r="CF51" s="265"/>
      <c r="CG51" s="265"/>
      <c r="CH51" s="265"/>
      <c r="CI51" s="265"/>
      <c r="CJ51" s="265"/>
      <c r="CK51" s="265"/>
      <c r="CL51" s="265"/>
      <c r="CM51" s="265"/>
      <c r="CN51" s="265"/>
      <c r="CO51" s="265"/>
      <c r="CP51" s="265"/>
      <c r="CQ51" s="265"/>
      <c r="CR51" s="265"/>
      <c r="CS51" s="265"/>
      <c r="CT51" s="265"/>
      <c r="CU51" s="265"/>
      <c r="CV51" s="265"/>
      <c r="CW51" s="265"/>
      <c r="CX51" s="265"/>
      <c r="CY51" s="265"/>
      <c r="CZ51" s="265"/>
      <c r="DA51" s="265"/>
      <c r="DB51" s="265"/>
      <c r="DC51" s="265"/>
      <c r="DD51" s="265"/>
      <c r="DE51" s="265"/>
      <c r="DF51" s="265"/>
      <c r="DG51" s="265"/>
      <c r="DH51" s="265"/>
      <c r="DI51" s="265"/>
      <c r="DJ51" s="265"/>
      <c r="DK51" s="265"/>
      <c r="DL51" s="265"/>
      <c r="DM51" s="265"/>
      <c r="DN51" s="265"/>
      <c r="DO51" s="265"/>
      <c r="DP51" s="265"/>
      <c r="DQ51" s="265"/>
      <c r="DR51" s="265"/>
      <c r="DS51" s="265"/>
      <c r="DT51" s="265"/>
      <c r="DU51" s="265"/>
      <c r="DV51" s="265"/>
      <c r="DW51" s="265"/>
      <c r="DX51" s="265"/>
      <c r="DY51" s="265"/>
      <c r="DZ51" s="265"/>
      <c r="EA51" s="265"/>
      <c r="EB51" s="265"/>
      <c r="EC51" s="265"/>
      <c r="ED51" s="265"/>
    </row>
    <row r="52" spans="21:134" ht="15" x14ac:dyDescent="0.25">
      <c r="U52" s="224">
        <f t="shared" si="1"/>
        <v>46054</v>
      </c>
      <c r="V52" s="225">
        <v>23.37</v>
      </c>
      <c r="W52" s="226">
        <v>23.37</v>
      </c>
      <c r="X52" s="227">
        <v>23.37</v>
      </c>
      <c r="Y52" s="228">
        <v>24.687999999999999</v>
      </c>
      <c r="Z52" s="228">
        <v>32.082000000000001</v>
      </c>
      <c r="AA52" s="228">
        <v>22.992000000000001</v>
      </c>
      <c r="AB52" s="228">
        <v>25.856000000000002</v>
      </c>
      <c r="AC52" s="228">
        <v>25.481000000000002</v>
      </c>
      <c r="AD52" s="228">
        <v>25.681000000000001</v>
      </c>
      <c r="AE52" s="228">
        <v>19.545999999999999</v>
      </c>
      <c r="AF52" s="228">
        <v>16.835000000000001</v>
      </c>
      <c r="AG52" s="228">
        <v>17.597000000000001</v>
      </c>
      <c r="AH52" s="228">
        <v>17.065999999999999</v>
      </c>
      <c r="AI52" s="228">
        <v>19.253</v>
      </c>
      <c r="AJ52" s="228">
        <v>19.748000000000001</v>
      </c>
      <c r="AK52" s="228">
        <v>22.565000000000001</v>
      </c>
      <c r="AL52" s="228">
        <v>16.306999999999999</v>
      </c>
      <c r="AM52" s="228">
        <v>23.465</v>
      </c>
      <c r="AN52" s="228">
        <v>20.094000000000001</v>
      </c>
      <c r="AO52" s="228">
        <v>18.981000000000002</v>
      </c>
      <c r="AP52" s="228">
        <v>21.622</v>
      </c>
      <c r="AQ52" s="228">
        <v>13.497</v>
      </c>
      <c r="AR52" s="228">
        <v>19.911000000000001</v>
      </c>
      <c r="AS52" s="228">
        <v>29.05</v>
      </c>
      <c r="AT52" s="228">
        <v>21.757000000000001</v>
      </c>
      <c r="AU52" s="228">
        <v>25.638000000000002</v>
      </c>
      <c r="AV52" s="228">
        <v>27.120999999999999</v>
      </c>
      <c r="AW52" s="228">
        <v>14.331</v>
      </c>
      <c r="AX52" s="228">
        <v>22.823</v>
      </c>
      <c r="AY52" s="228">
        <v>19.937000000000001</v>
      </c>
      <c r="AZ52" s="228">
        <v>15.525</v>
      </c>
      <c r="BA52" s="228">
        <v>21.605</v>
      </c>
      <c r="BB52" s="228">
        <v>21.263999999999999</v>
      </c>
      <c r="BC52" s="265"/>
      <c r="BD52" s="265"/>
      <c r="BE52" s="265"/>
      <c r="BF52" s="265"/>
      <c r="BG52" s="265"/>
      <c r="BH52" s="265"/>
      <c r="BI52" s="265"/>
      <c r="BJ52" s="265"/>
      <c r="BK52" s="265"/>
      <c r="BL52" s="265"/>
      <c r="BM52" s="265"/>
      <c r="BN52" s="265"/>
      <c r="BO52" s="265"/>
      <c r="BP52" s="265"/>
      <c r="BQ52" s="265"/>
      <c r="BR52" s="265"/>
      <c r="BS52" s="265"/>
      <c r="BT52" s="265"/>
      <c r="BU52" s="265"/>
      <c r="BV52" s="265"/>
      <c r="BW52" s="265"/>
      <c r="BX52" s="265"/>
      <c r="BY52" s="265"/>
      <c r="BZ52" s="265"/>
      <c r="CA52" s="265"/>
      <c r="CB52" s="265"/>
      <c r="CC52" s="265"/>
      <c r="CD52" s="265"/>
      <c r="CE52" s="265"/>
      <c r="CF52" s="265"/>
      <c r="CG52" s="265"/>
      <c r="CH52" s="265"/>
      <c r="CI52" s="265"/>
      <c r="CJ52" s="265"/>
      <c r="CK52" s="265"/>
      <c r="CL52" s="265"/>
      <c r="CM52" s="265"/>
      <c r="CN52" s="265"/>
      <c r="CO52" s="265"/>
      <c r="CP52" s="265"/>
      <c r="CQ52" s="265"/>
      <c r="CR52" s="265"/>
      <c r="CS52" s="265"/>
      <c r="CT52" s="265"/>
      <c r="CU52" s="265"/>
      <c r="CV52" s="265"/>
      <c r="CW52" s="265"/>
      <c r="CX52" s="265"/>
      <c r="CY52" s="265"/>
      <c r="CZ52" s="265"/>
      <c r="DA52" s="265"/>
      <c r="DB52" s="265"/>
      <c r="DC52" s="265"/>
      <c r="DD52" s="265"/>
      <c r="DE52" s="265"/>
      <c r="DF52" s="265"/>
      <c r="DG52" s="265"/>
      <c r="DH52" s="265"/>
      <c r="DI52" s="265"/>
      <c r="DJ52" s="265"/>
      <c r="DK52" s="265"/>
      <c r="DL52" s="265"/>
      <c r="DM52" s="265"/>
      <c r="DN52" s="265"/>
      <c r="DO52" s="265"/>
      <c r="DP52" s="265"/>
      <c r="DQ52" s="265"/>
      <c r="DR52" s="265"/>
      <c r="DS52" s="265"/>
      <c r="DT52" s="265"/>
      <c r="DU52" s="265"/>
      <c r="DV52" s="265"/>
      <c r="DW52" s="265"/>
      <c r="DX52" s="265"/>
      <c r="DY52" s="265"/>
      <c r="DZ52" s="265"/>
      <c r="EA52" s="265"/>
      <c r="EB52" s="265"/>
      <c r="EC52" s="265"/>
      <c r="ED52" s="265"/>
    </row>
    <row r="53" spans="21:134" ht="15" x14ac:dyDescent="0.25">
      <c r="U53" s="224">
        <f t="shared" si="1"/>
        <v>46082</v>
      </c>
      <c r="V53" s="225">
        <v>37.51</v>
      </c>
      <c r="W53" s="226">
        <v>37.51</v>
      </c>
      <c r="X53" s="227">
        <v>37.51</v>
      </c>
      <c r="Y53" s="228">
        <v>45.625999999999998</v>
      </c>
      <c r="Z53" s="228">
        <v>41.24</v>
      </c>
      <c r="AA53" s="228">
        <v>43.716999999999999</v>
      </c>
      <c r="AB53" s="228">
        <v>41.695</v>
      </c>
      <c r="AC53" s="228">
        <v>35.895000000000003</v>
      </c>
      <c r="AD53" s="228">
        <v>30.818999999999999</v>
      </c>
      <c r="AE53" s="228">
        <v>29.113</v>
      </c>
      <c r="AF53" s="228">
        <v>21.212</v>
      </c>
      <c r="AG53" s="228">
        <v>27.443999999999999</v>
      </c>
      <c r="AH53" s="228">
        <v>42.904000000000003</v>
      </c>
      <c r="AI53" s="228">
        <v>24.779</v>
      </c>
      <c r="AJ53" s="228">
        <v>27.957999999999998</v>
      </c>
      <c r="AK53" s="228">
        <v>52.225000000000001</v>
      </c>
      <c r="AL53" s="228">
        <v>17.091000000000001</v>
      </c>
      <c r="AM53" s="228">
        <v>41.256999999999998</v>
      </c>
      <c r="AN53" s="228">
        <v>23.454999999999998</v>
      </c>
      <c r="AO53" s="228">
        <v>30.454999999999998</v>
      </c>
      <c r="AP53" s="228">
        <v>36.365000000000002</v>
      </c>
      <c r="AQ53" s="228">
        <v>20.285</v>
      </c>
      <c r="AR53" s="228">
        <v>26.454000000000001</v>
      </c>
      <c r="AS53" s="228">
        <v>48.295000000000002</v>
      </c>
      <c r="AT53" s="228">
        <v>36.435000000000002</v>
      </c>
      <c r="AU53" s="228">
        <v>57.055999999999997</v>
      </c>
      <c r="AV53" s="228">
        <v>29.216000000000001</v>
      </c>
      <c r="AW53" s="228">
        <v>19.335000000000001</v>
      </c>
      <c r="AX53" s="228">
        <v>34.136000000000003</v>
      </c>
      <c r="AY53" s="228">
        <v>24.039000000000001</v>
      </c>
      <c r="AZ53" s="228">
        <v>27.452999999999999</v>
      </c>
      <c r="BA53" s="228">
        <v>36.792999999999999</v>
      </c>
      <c r="BB53" s="228">
        <v>22.512</v>
      </c>
      <c r="BC53" s="265"/>
      <c r="BD53" s="265"/>
      <c r="BE53" s="265"/>
      <c r="BF53" s="265"/>
      <c r="BG53" s="265"/>
      <c r="BH53" s="265"/>
      <c r="BI53" s="265"/>
      <c r="BJ53" s="265"/>
      <c r="BK53" s="265"/>
      <c r="BL53" s="265"/>
      <c r="BM53" s="265"/>
      <c r="BN53" s="265"/>
      <c r="BO53" s="265"/>
      <c r="BP53" s="265"/>
      <c r="BQ53" s="265"/>
      <c r="BR53" s="265"/>
      <c r="BS53" s="265"/>
      <c r="BT53" s="265"/>
      <c r="BU53" s="265"/>
      <c r="BV53" s="265"/>
      <c r="BW53" s="265"/>
      <c r="BX53" s="265"/>
      <c r="BY53" s="265"/>
      <c r="BZ53" s="265"/>
      <c r="CA53" s="265"/>
      <c r="CB53" s="265"/>
      <c r="CC53" s="265"/>
      <c r="CD53" s="265"/>
      <c r="CE53" s="265"/>
      <c r="CF53" s="265"/>
      <c r="CG53" s="265"/>
      <c r="CH53" s="265"/>
      <c r="CI53" s="265"/>
      <c r="CJ53" s="265"/>
      <c r="CK53" s="265"/>
      <c r="CL53" s="265"/>
      <c r="CM53" s="265"/>
      <c r="CN53" s="265"/>
      <c r="CO53" s="265"/>
      <c r="CP53" s="265"/>
      <c r="CQ53" s="265"/>
      <c r="CR53" s="265"/>
      <c r="CS53" s="265"/>
      <c r="CT53" s="265"/>
      <c r="CU53" s="265"/>
      <c r="CV53" s="265"/>
      <c r="CW53" s="265"/>
      <c r="CX53" s="265"/>
      <c r="CY53" s="265"/>
      <c r="CZ53" s="265"/>
      <c r="DA53" s="265"/>
      <c r="DB53" s="265"/>
      <c r="DC53" s="265"/>
      <c r="DD53" s="265"/>
      <c r="DE53" s="265"/>
      <c r="DF53" s="265"/>
      <c r="DG53" s="265"/>
      <c r="DH53" s="265"/>
      <c r="DI53" s="265"/>
      <c r="DJ53" s="265"/>
      <c r="DK53" s="265"/>
      <c r="DL53" s="265"/>
      <c r="DM53" s="265"/>
      <c r="DN53" s="265"/>
      <c r="DO53" s="265"/>
      <c r="DP53" s="265"/>
      <c r="DQ53" s="265"/>
      <c r="DR53" s="265"/>
      <c r="DS53" s="265"/>
      <c r="DT53" s="265"/>
      <c r="DU53" s="265"/>
      <c r="DV53" s="265"/>
      <c r="DW53" s="265"/>
      <c r="DX53" s="265"/>
      <c r="DY53" s="265"/>
      <c r="DZ53" s="265"/>
      <c r="EA53" s="265"/>
      <c r="EB53" s="265"/>
      <c r="EC53" s="265"/>
      <c r="ED53" s="265"/>
    </row>
    <row r="54" spans="21:134" ht="15" x14ac:dyDescent="0.25">
      <c r="U54" s="224">
        <f t="shared" si="1"/>
        <v>46113</v>
      </c>
      <c r="V54" s="225">
        <v>78.28</v>
      </c>
      <c r="W54" s="226">
        <v>78.28</v>
      </c>
      <c r="X54" s="227">
        <v>78.28</v>
      </c>
      <c r="Y54" s="228">
        <v>55.029000000000003</v>
      </c>
      <c r="Z54" s="228">
        <v>94.215000000000003</v>
      </c>
      <c r="AA54" s="228">
        <v>77.688000000000002</v>
      </c>
      <c r="AB54" s="228">
        <v>60.457000000000001</v>
      </c>
      <c r="AC54" s="228">
        <v>48.140999999999998</v>
      </c>
      <c r="AD54" s="228">
        <v>80.116</v>
      </c>
      <c r="AE54" s="228">
        <v>58.741999999999997</v>
      </c>
      <c r="AF54" s="228">
        <v>53.22</v>
      </c>
      <c r="AG54" s="228">
        <v>48.805</v>
      </c>
      <c r="AH54" s="228">
        <v>90.429000000000002</v>
      </c>
      <c r="AI54" s="228">
        <v>60.023000000000003</v>
      </c>
      <c r="AJ54" s="228">
        <v>86.25</v>
      </c>
      <c r="AK54" s="228">
        <v>83.930999999999997</v>
      </c>
      <c r="AL54" s="228">
        <v>44.947000000000003</v>
      </c>
      <c r="AM54" s="228">
        <v>60.942</v>
      </c>
      <c r="AN54" s="228">
        <v>52.470999999999997</v>
      </c>
      <c r="AO54" s="228">
        <v>62.9</v>
      </c>
      <c r="AP54" s="228">
        <v>79.846999999999994</v>
      </c>
      <c r="AQ54" s="228">
        <v>37.152000000000001</v>
      </c>
      <c r="AR54" s="228">
        <v>63.783000000000001</v>
      </c>
      <c r="AS54" s="228">
        <v>75.867000000000004</v>
      </c>
      <c r="AT54" s="228">
        <v>58.280999999999999</v>
      </c>
      <c r="AU54" s="228">
        <v>106.95699999999999</v>
      </c>
      <c r="AV54" s="228">
        <v>46.006</v>
      </c>
      <c r="AW54" s="228">
        <v>69.167000000000002</v>
      </c>
      <c r="AX54" s="228">
        <v>47.664999999999999</v>
      </c>
      <c r="AY54" s="228">
        <v>53.023000000000003</v>
      </c>
      <c r="AZ54" s="228">
        <v>37.383000000000003</v>
      </c>
      <c r="BA54" s="228">
        <v>41.628999999999998</v>
      </c>
      <c r="BB54" s="228">
        <v>40.287999999999997</v>
      </c>
      <c r="BC54" s="265"/>
      <c r="BD54" s="265"/>
      <c r="BE54" s="265"/>
      <c r="BF54" s="265"/>
      <c r="BG54" s="265"/>
      <c r="BH54" s="265"/>
      <c r="BI54" s="265"/>
      <c r="BJ54" s="265"/>
      <c r="BK54" s="265"/>
      <c r="BL54" s="265"/>
      <c r="BM54" s="265"/>
      <c r="BN54" s="265"/>
      <c r="BO54" s="265"/>
      <c r="BP54" s="265"/>
      <c r="BQ54" s="265"/>
      <c r="BR54" s="265"/>
      <c r="BS54" s="265"/>
      <c r="BT54" s="265"/>
      <c r="BU54" s="265"/>
      <c r="BV54" s="265"/>
      <c r="BW54" s="265"/>
      <c r="BX54" s="265"/>
      <c r="BY54" s="265"/>
      <c r="BZ54" s="265"/>
      <c r="CA54" s="265"/>
      <c r="CB54" s="265"/>
      <c r="CC54" s="265"/>
      <c r="CD54" s="265"/>
      <c r="CE54" s="265"/>
      <c r="CF54" s="265"/>
      <c r="CG54" s="265"/>
      <c r="CH54" s="265"/>
      <c r="CI54" s="265"/>
      <c r="CJ54" s="265"/>
      <c r="CK54" s="265"/>
      <c r="CL54" s="265"/>
      <c r="CM54" s="265"/>
      <c r="CN54" s="265"/>
      <c r="CO54" s="265"/>
      <c r="CP54" s="265"/>
      <c r="CQ54" s="265"/>
      <c r="CR54" s="265"/>
      <c r="CS54" s="265"/>
      <c r="CT54" s="265"/>
      <c r="CU54" s="265"/>
      <c r="CV54" s="265"/>
      <c r="CW54" s="265"/>
      <c r="CX54" s="265"/>
      <c r="CY54" s="265"/>
      <c r="CZ54" s="265"/>
      <c r="DA54" s="265"/>
      <c r="DB54" s="265"/>
      <c r="DC54" s="265"/>
      <c r="DD54" s="265"/>
      <c r="DE54" s="265"/>
      <c r="DF54" s="265"/>
      <c r="DG54" s="265"/>
      <c r="DH54" s="265"/>
      <c r="DI54" s="265"/>
      <c r="DJ54" s="265"/>
      <c r="DK54" s="265"/>
      <c r="DL54" s="265"/>
      <c r="DM54" s="265"/>
      <c r="DN54" s="265"/>
      <c r="DO54" s="265"/>
      <c r="DP54" s="265"/>
      <c r="DQ54" s="265"/>
      <c r="DR54" s="265"/>
      <c r="DS54" s="265"/>
      <c r="DT54" s="265"/>
      <c r="DU54" s="265"/>
      <c r="DV54" s="265"/>
      <c r="DW54" s="265"/>
      <c r="DX54" s="265"/>
      <c r="DY54" s="265"/>
      <c r="DZ54" s="265"/>
      <c r="EA54" s="265"/>
      <c r="EB54" s="265"/>
      <c r="EC54" s="265"/>
      <c r="ED54" s="265"/>
    </row>
    <row r="55" spans="21:134" ht="15" x14ac:dyDescent="0.25">
      <c r="U55" s="224">
        <f t="shared" si="1"/>
        <v>46143</v>
      </c>
      <c r="V55" s="225">
        <v>203.17</v>
      </c>
      <c r="W55" s="226">
        <v>203.17</v>
      </c>
      <c r="X55" s="227">
        <v>203.17</v>
      </c>
      <c r="Y55" s="228">
        <v>231.65199999999999</v>
      </c>
      <c r="Z55" s="228">
        <v>348.69099999999997</v>
      </c>
      <c r="AA55" s="228">
        <v>310.36099999999999</v>
      </c>
      <c r="AB55" s="228">
        <v>186.25899999999999</v>
      </c>
      <c r="AC55" s="228">
        <v>197.976</v>
      </c>
      <c r="AD55" s="228">
        <v>236.86600000000001</v>
      </c>
      <c r="AE55" s="228">
        <v>236.92599999999999</v>
      </c>
      <c r="AF55" s="228">
        <v>92.08</v>
      </c>
      <c r="AG55" s="228">
        <v>152.85900000000001</v>
      </c>
      <c r="AH55" s="228">
        <v>217.84800000000001</v>
      </c>
      <c r="AI55" s="228">
        <v>249.73099999999999</v>
      </c>
      <c r="AJ55" s="228">
        <v>228.024</v>
      </c>
      <c r="AK55" s="228">
        <v>218.51900000000001</v>
      </c>
      <c r="AL55" s="228">
        <v>219.46600000000001</v>
      </c>
      <c r="AM55" s="228">
        <v>293.23</v>
      </c>
      <c r="AN55" s="228">
        <v>113.004</v>
      </c>
      <c r="AO55" s="228">
        <v>137.90600000000001</v>
      </c>
      <c r="AP55" s="228">
        <v>140.833</v>
      </c>
      <c r="AQ55" s="228">
        <v>101.008</v>
      </c>
      <c r="AR55" s="228">
        <v>222.79300000000001</v>
      </c>
      <c r="AS55" s="228">
        <v>153.10599999999999</v>
      </c>
      <c r="AT55" s="228">
        <v>152.99700000000001</v>
      </c>
      <c r="AU55" s="228">
        <v>238.547</v>
      </c>
      <c r="AV55" s="228">
        <v>159.77699999999999</v>
      </c>
      <c r="AW55" s="228">
        <v>176.357</v>
      </c>
      <c r="AX55" s="228">
        <v>171.63300000000001</v>
      </c>
      <c r="AY55" s="228">
        <v>127.715</v>
      </c>
      <c r="AZ55" s="228">
        <v>143.101</v>
      </c>
      <c r="BA55" s="228">
        <v>133.92500000000001</v>
      </c>
      <c r="BB55" s="228">
        <v>384.27699999999999</v>
      </c>
      <c r="BC55" s="265"/>
      <c r="BD55" s="265"/>
      <c r="BE55" s="265"/>
      <c r="BF55" s="265"/>
      <c r="BG55" s="265"/>
      <c r="BH55" s="265"/>
      <c r="BI55" s="265"/>
      <c r="BJ55" s="265"/>
      <c r="BK55" s="265"/>
      <c r="BL55" s="265"/>
      <c r="BM55" s="265"/>
      <c r="BN55" s="265"/>
      <c r="BO55" s="265"/>
      <c r="BP55" s="265"/>
      <c r="BQ55" s="265"/>
      <c r="BR55" s="265"/>
      <c r="BS55" s="265"/>
      <c r="BT55" s="265"/>
      <c r="BU55" s="265"/>
      <c r="BV55" s="265"/>
      <c r="BW55" s="265"/>
      <c r="BX55" s="265"/>
      <c r="BY55" s="265"/>
      <c r="BZ55" s="265"/>
      <c r="CA55" s="265"/>
      <c r="CB55" s="265"/>
      <c r="CC55" s="265"/>
      <c r="CD55" s="265"/>
      <c r="CE55" s="265"/>
      <c r="CF55" s="265"/>
      <c r="CG55" s="265"/>
      <c r="CH55" s="265"/>
      <c r="CI55" s="265"/>
      <c r="CJ55" s="265"/>
      <c r="CK55" s="265"/>
      <c r="CL55" s="265"/>
      <c r="CM55" s="265"/>
      <c r="CN55" s="265"/>
      <c r="CO55" s="265"/>
      <c r="CP55" s="265"/>
      <c r="CQ55" s="265"/>
      <c r="CR55" s="265"/>
      <c r="CS55" s="265"/>
      <c r="CT55" s="265"/>
      <c r="CU55" s="265"/>
      <c r="CV55" s="265"/>
      <c r="CW55" s="265"/>
      <c r="CX55" s="265"/>
      <c r="CY55" s="265"/>
      <c r="CZ55" s="265"/>
      <c r="DA55" s="265"/>
      <c r="DB55" s="265"/>
      <c r="DC55" s="265"/>
      <c r="DD55" s="265"/>
      <c r="DE55" s="265"/>
      <c r="DF55" s="265"/>
      <c r="DG55" s="265"/>
      <c r="DH55" s="265"/>
      <c r="DI55" s="265"/>
      <c r="DJ55" s="265"/>
      <c r="DK55" s="265"/>
      <c r="DL55" s="265"/>
      <c r="DM55" s="265"/>
      <c r="DN55" s="265"/>
      <c r="DO55" s="265"/>
      <c r="DP55" s="265"/>
      <c r="DQ55" s="265"/>
      <c r="DR55" s="265"/>
      <c r="DS55" s="265"/>
      <c r="DT55" s="265"/>
      <c r="DU55" s="265"/>
      <c r="DV55" s="265"/>
      <c r="DW55" s="265"/>
      <c r="DX55" s="265"/>
      <c r="DY55" s="265"/>
      <c r="DZ55" s="265"/>
      <c r="EA55" s="265"/>
      <c r="EB55" s="265"/>
      <c r="EC55" s="265"/>
      <c r="ED55" s="265"/>
    </row>
    <row r="56" spans="21:134" ht="15" x14ac:dyDescent="0.25">
      <c r="U56" s="224">
        <f t="shared" si="1"/>
        <v>46174</v>
      </c>
      <c r="V56" s="225">
        <v>250.18</v>
      </c>
      <c r="W56" s="226">
        <v>250.18</v>
      </c>
      <c r="X56" s="227">
        <v>250.18</v>
      </c>
      <c r="Y56" s="228">
        <v>563.91099999999994</v>
      </c>
      <c r="Z56" s="228">
        <v>307.291</v>
      </c>
      <c r="AA56" s="228">
        <v>480.536</v>
      </c>
      <c r="AB56" s="228">
        <v>207.84</v>
      </c>
      <c r="AC56" s="228">
        <v>318.52800000000002</v>
      </c>
      <c r="AD56" s="228">
        <v>155.84700000000001</v>
      </c>
      <c r="AE56" s="228">
        <v>185.506</v>
      </c>
      <c r="AF56" s="228">
        <v>57.588999999999999</v>
      </c>
      <c r="AG56" s="228">
        <v>212.40799999999999</v>
      </c>
      <c r="AH56" s="228">
        <v>138.99</v>
      </c>
      <c r="AI56" s="228">
        <v>279.07499999999999</v>
      </c>
      <c r="AJ56" s="228">
        <v>181.791</v>
      </c>
      <c r="AK56" s="228">
        <v>164.09299999999999</v>
      </c>
      <c r="AL56" s="228">
        <v>467.69299999999998</v>
      </c>
      <c r="AM56" s="228">
        <v>254.86199999999999</v>
      </c>
      <c r="AN56" s="228">
        <v>260.26400000000001</v>
      </c>
      <c r="AO56" s="228">
        <v>412.59399999999999</v>
      </c>
      <c r="AP56" s="228">
        <v>53.918999999999997</v>
      </c>
      <c r="AQ56" s="228">
        <v>148.82900000000001</v>
      </c>
      <c r="AR56" s="228">
        <v>327.596</v>
      </c>
      <c r="AS56" s="228">
        <v>340.613</v>
      </c>
      <c r="AT56" s="228">
        <v>282.41500000000002</v>
      </c>
      <c r="AU56" s="228">
        <v>382.44499999999999</v>
      </c>
      <c r="AV56" s="228">
        <v>75.016999999999996</v>
      </c>
      <c r="AW56" s="228">
        <v>387.63200000000001</v>
      </c>
      <c r="AX56" s="228">
        <v>193.43700000000001</v>
      </c>
      <c r="AY56" s="228">
        <v>130.12899999999999</v>
      </c>
      <c r="AZ56" s="228">
        <v>297.03100000000001</v>
      </c>
      <c r="BA56" s="228">
        <v>376.87400000000002</v>
      </c>
      <c r="BB56" s="228">
        <v>640.77099999999996</v>
      </c>
      <c r="BC56" s="265"/>
      <c r="BD56" s="265"/>
      <c r="BE56" s="265"/>
      <c r="BF56" s="265"/>
      <c r="BG56" s="265"/>
      <c r="BH56" s="265"/>
      <c r="BI56" s="265"/>
      <c r="BJ56" s="265"/>
      <c r="BK56" s="265"/>
      <c r="BL56" s="265"/>
      <c r="BM56" s="265"/>
      <c r="BN56" s="265"/>
      <c r="BO56" s="265"/>
      <c r="BP56" s="265"/>
      <c r="BQ56" s="265"/>
      <c r="BR56" s="265"/>
      <c r="BS56" s="265"/>
      <c r="BT56" s="265"/>
      <c r="BU56" s="265"/>
      <c r="BV56" s="265"/>
      <c r="BW56" s="265"/>
      <c r="BX56" s="265"/>
      <c r="BY56" s="265"/>
      <c r="BZ56" s="265"/>
      <c r="CA56" s="265"/>
      <c r="CB56" s="265"/>
      <c r="CC56" s="265"/>
      <c r="CD56" s="265"/>
      <c r="CE56" s="265"/>
      <c r="CF56" s="265"/>
      <c r="CG56" s="265"/>
      <c r="CH56" s="265"/>
      <c r="CI56" s="265"/>
      <c r="CJ56" s="265"/>
      <c r="CK56" s="265"/>
      <c r="CL56" s="265"/>
      <c r="CM56" s="265"/>
      <c r="CN56" s="265"/>
      <c r="CO56" s="265"/>
      <c r="CP56" s="265"/>
      <c r="CQ56" s="265"/>
      <c r="CR56" s="265"/>
      <c r="CS56" s="265"/>
      <c r="CT56" s="265"/>
      <c r="CU56" s="265"/>
      <c r="CV56" s="265"/>
      <c r="CW56" s="265"/>
      <c r="CX56" s="265"/>
      <c r="CY56" s="265"/>
      <c r="CZ56" s="265"/>
      <c r="DA56" s="265"/>
      <c r="DB56" s="265"/>
      <c r="DC56" s="265"/>
      <c r="DD56" s="265"/>
      <c r="DE56" s="265"/>
      <c r="DF56" s="265"/>
      <c r="DG56" s="265"/>
      <c r="DH56" s="265"/>
      <c r="DI56" s="265"/>
      <c r="DJ56" s="265"/>
      <c r="DK56" s="265"/>
      <c r="DL56" s="265"/>
      <c r="DM56" s="265"/>
      <c r="DN56" s="265"/>
      <c r="DO56" s="265"/>
      <c r="DP56" s="265"/>
      <c r="DQ56" s="265"/>
      <c r="DR56" s="265"/>
      <c r="DS56" s="265"/>
      <c r="DT56" s="265"/>
      <c r="DU56" s="265"/>
      <c r="DV56" s="265"/>
      <c r="DW56" s="265"/>
      <c r="DX56" s="265"/>
      <c r="DY56" s="265"/>
      <c r="DZ56" s="265"/>
      <c r="EA56" s="265"/>
      <c r="EB56" s="265"/>
      <c r="EC56" s="265"/>
      <c r="ED56" s="265"/>
    </row>
    <row r="57" spans="21:134" ht="15" x14ac:dyDescent="0.25">
      <c r="U57" s="224">
        <f t="shared" si="1"/>
        <v>46204</v>
      </c>
      <c r="V57" s="225">
        <v>86.42</v>
      </c>
      <c r="W57" s="226">
        <v>86.42</v>
      </c>
      <c r="X57" s="227">
        <v>86.42</v>
      </c>
      <c r="Y57" s="228">
        <v>435.64800000000002</v>
      </c>
      <c r="Z57" s="228">
        <v>113.33199999999999</v>
      </c>
      <c r="AA57" s="228">
        <v>169.56399999999999</v>
      </c>
      <c r="AB57" s="228">
        <v>99.718999999999994</v>
      </c>
      <c r="AC57" s="228">
        <v>214.29599999999999</v>
      </c>
      <c r="AD57" s="228">
        <v>50.703000000000003</v>
      </c>
      <c r="AE57" s="228">
        <v>57.62</v>
      </c>
      <c r="AF57" s="228">
        <v>24.209</v>
      </c>
      <c r="AG57" s="228">
        <v>56.536999999999999</v>
      </c>
      <c r="AH57" s="228">
        <v>53.128</v>
      </c>
      <c r="AI57" s="228">
        <v>111.654</v>
      </c>
      <c r="AJ57" s="228">
        <v>69.747</v>
      </c>
      <c r="AK57" s="228">
        <v>63.265999999999998</v>
      </c>
      <c r="AL57" s="228">
        <v>216.52600000000001</v>
      </c>
      <c r="AM57" s="228">
        <v>131.67099999999999</v>
      </c>
      <c r="AN57" s="228">
        <v>70.349999999999994</v>
      </c>
      <c r="AO57" s="228">
        <v>228.422</v>
      </c>
      <c r="AP57" s="228">
        <v>27.899000000000001</v>
      </c>
      <c r="AQ57" s="228">
        <v>55.1</v>
      </c>
      <c r="AR57" s="228">
        <v>100.819</v>
      </c>
      <c r="AS57" s="228">
        <v>118.389</v>
      </c>
      <c r="AT57" s="228">
        <v>92.835999999999999</v>
      </c>
      <c r="AU57" s="228">
        <v>129.60499999999999</v>
      </c>
      <c r="AV57" s="228">
        <v>32.293999999999997</v>
      </c>
      <c r="AW57" s="228">
        <v>259.67399999999998</v>
      </c>
      <c r="AX57" s="228">
        <v>59.533000000000001</v>
      </c>
      <c r="AY57" s="228">
        <v>55.865000000000002</v>
      </c>
      <c r="AZ57" s="228">
        <v>174.38200000000001</v>
      </c>
      <c r="BA57" s="228">
        <v>209.52199999999999</v>
      </c>
      <c r="BB57" s="228">
        <v>325.93900000000002</v>
      </c>
      <c r="BC57" s="265"/>
      <c r="BD57" s="265"/>
      <c r="BE57" s="265"/>
      <c r="BF57" s="265"/>
      <c r="BG57" s="265"/>
      <c r="BH57" s="265"/>
      <c r="BI57" s="265"/>
      <c r="BJ57" s="265"/>
      <c r="BK57" s="265"/>
      <c r="BL57" s="265"/>
      <c r="BM57" s="265"/>
      <c r="BN57" s="265"/>
      <c r="BO57" s="265"/>
      <c r="BP57" s="265"/>
      <c r="BQ57" s="265"/>
      <c r="BR57" s="265"/>
      <c r="BS57" s="265"/>
      <c r="BT57" s="265"/>
      <c r="BU57" s="265"/>
      <c r="BV57" s="265"/>
      <c r="BW57" s="265"/>
      <c r="BX57" s="265"/>
      <c r="BY57" s="265"/>
      <c r="BZ57" s="265"/>
      <c r="CA57" s="265"/>
      <c r="CB57" s="265"/>
      <c r="CC57" s="265"/>
      <c r="CD57" s="265"/>
      <c r="CE57" s="265"/>
      <c r="CF57" s="265"/>
      <c r="CG57" s="265"/>
      <c r="CH57" s="265"/>
      <c r="CI57" s="265"/>
      <c r="CJ57" s="265"/>
      <c r="CK57" s="265"/>
      <c r="CL57" s="265"/>
      <c r="CM57" s="265"/>
      <c r="CN57" s="265"/>
      <c r="CO57" s="265"/>
      <c r="CP57" s="265"/>
      <c r="CQ57" s="265"/>
      <c r="CR57" s="265"/>
      <c r="CS57" s="265"/>
      <c r="CT57" s="265"/>
      <c r="CU57" s="265"/>
      <c r="CV57" s="265"/>
      <c r="CW57" s="265"/>
      <c r="CX57" s="265"/>
      <c r="CY57" s="265"/>
      <c r="CZ57" s="265"/>
      <c r="DA57" s="265"/>
      <c r="DB57" s="265"/>
      <c r="DC57" s="265"/>
      <c r="DD57" s="265"/>
      <c r="DE57" s="265"/>
      <c r="DF57" s="265"/>
      <c r="DG57" s="265"/>
      <c r="DH57" s="265"/>
      <c r="DI57" s="265"/>
      <c r="DJ57" s="265"/>
      <c r="DK57" s="265"/>
      <c r="DL57" s="265"/>
      <c r="DM57" s="265"/>
      <c r="DN57" s="265"/>
      <c r="DO57" s="265"/>
      <c r="DP57" s="265"/>
      <c r="DQ57" s="265"/>
      <c r="DR57" s="265"/>
      <c r="DS57" s="265"/>
      <c r="DT57" s="265"/>
      <c r="DU57" s="265"/>
      <c r="DV57" s="265"/>
      <c r="DW57" s="265"/>
      <c r="DX57" s="265"/>
      <c r="DY57" s="265"/>
      <c r="DZ57" s="265"/>
      <c r="EA57" s="265"/>
      <c r="EB57" s="265"/>
      <c r="EC57" s="265"/>
      <c r="ED57" s="265"/>
    </row>
    <row r="58" spans="21:134" ht="15" x14ac:dyDescent="0.25">
      <c r="U58" s="224">
        <f t="shared" si="1"/>
        <v>46235</v>
      </c>
      <c r="V58" s="225">
        <v>55.63</v>
      </c>
      <c r="W58" s="226">
        <v>55.63</v>
      </c>
      <c r="X58" s="227">
        <v>55.63</v>
      </c>
      <c r="Y58" s="228">
        <v>127.27800000000001</v>
      </c>
      <c r="Z58" s="228">
        <v>54.576000000000001</v>
      </c>
      <c r="AA58" s="228">
        <v>82.200999999999993</v>
      </c>
      <c r="AB58" s="228">
        <v>50.881999999999998</v>
      </c>
      <c r="AC58" s="228">
        <v>89.304000000000002</v>
      </c>
      <c r="AD58" s="228">
        <v>44.518000000000001</v>
      </c>
      <c r="AE58" s="228">
        <v>51.752000000000002</v>
      </c>
      <c r="AF58" s="228">
        <v>21.228999999999999</v>
      </c>
      <c r="AG58" s="228">
        <v>41.654000000000003</v>
      </c>
      <c r="AH58" s="228">
        <v>37.363999999999997</v>
      </c>
      <c r="AI58" s="228">
        <v>57.649000000000001</v>
      </c>
      <c r="AJ58" s="228">
        <v>49.287999999999997</v>
      </c>
      <c r="AK58" s="228">
        <v>46.298000000000002</v>
      </c>
      <c r="AL58" s="228">
        <v>79.025000000000006</v>
      </c>
      <c r="AM58" s="228">
        <v>54.036999999999999</v>
      </c>
      <c r="AN58" s="228">
        <v>49.518999999999998</v>
      </c>
      <c r="AO58" s="228">
        <v>70.494</v>
      </c>
      <c r="AP58" s="228">
        <v>28.331</v>
      </c>
      <c r="AQ58" s="228">
        <v>39.655000000000001</v>
      </c>
      <c r="AR58" s="228">
        <v>56.415999999999997</v>
      </c>
      <c r="AS58" s="228">
        <v>53.381999999999998</v>
      </c>
      <c r="AT58" s="228">
        <v>52.808999999999997</v>
      </c>
      <c r="AU58" s="228">
        <v>63.576999999999998</v>
      </c>
      <c r="AV58" s="228">
        <v>26.847000000000001</v>
      </c>
      <c r="AW58" s="228">
        <v>82.153000000000006</v>
      </c>
      <c r="AX58" s="228">
        <v>39.323</v>
      </c>
      <c r="AY58" s="228">
        <v>34.750999999999998</v>
      </c>
      <c r="AZ58" s="228">
        <v>86.197999999999993</v>
      </c>
      <c r="BA58" s="228">
        <v>88.477999999999994</v>
      </c>
      <c r="BB58" s="228">
        <v>123.212</v>
      </c>
      <c r="BC58" s="265"/>
      <c r="BD58" s="265"/>
      <c r="BE58" s="265"/>
      <c r="BF58" s="265"/>
      <c r="BG58" s="265"/>
      <c r="BH58" s="265"/>
      <c r="BI58" s="265"/>
      <c r="BJ58" s="265"/>
      <c r="BK58" s="265"/>
      <c r="BL58" s="265"/>
      <c r="BM58" s="265"/>
      <c r="BN58" s="265"/>
      <c r="BO58" s="265"/>
      <c r="BP58" s="265"/>
      <c r="BQ58" s="265"/>
      <c r="BR58" s="265"/>
      <c r="BS58" s="265"/>
      <c r="BT58" s="265"/>
      <c r="BU58" s="265"/>
      <c r="BV58" s="265"/>
      <c r="BW58" s="265"/>
      <c r="BX58" s="265"/>
      <c r="BY58" s="265"/>
      <c r="BZ58" s="265"/>
      <c r="CA58" s="265"/>
      <c r="CB58" s="265"/>
      <c r="CC58" s="265"/>
      <c r="CD58" s="265"/>
      <c r="CE58" s="265"/>
      <c r="CF58" s="265"/>
      <c r="CG58" s="265"/>
      <c r="CH58" s="265"/>
      <c r="CI58" s="265"/>
      <c r="CJ58" s="265"/>
      <c r="CK58" s="265"/>
      <c r="CL58" s="265"/>
      <c r="CM58" s="265"/>
      <c r="CN58" s="265"/>
      <c r="CO58" s="265"/>
      <c r="CP58" s="265"/>
      <c r="CQ58" s="265"/>
      <c r="CR58" s="265"/>
      <c r="CS58" s="265"/>
      <c r="CT58" s="265"/>
      <c r="CU58" s="265"/>
      <c r="CV58" s="265"/>
      <c r="CW58" s="265"/>
      <c r="CX58" s="265"/>
      <c r="CY58" s="265"/>
      <c r="CZ58" s="265"/>
      <c r="DA58" s="265"/>
      <c r="DB58" s="265"/>
      <c r="DC58" s="265"/>
      <c r="DD58" s="265"/>
      <c r="DE58" s="265"/>
      <c r="DF58" s="265"/>
      <c r="DG58" s="265"/>
      <c r="DH58" s="265"/>
      <c r="DI58" s="265"/>
      <c r="DJ58" s="265"/>
      <c r="DK58" s="265"/>
      <c r="DL58" s="265"/>
      <c r="DM58" s="265"/>
      <c r="DN58" s="265"/>
      <c r="DO58" s="265"/>
      <c r="DP58" s="265"/>
      <c r="DQ58" s="265"/>
      <c r="DR58" s="265"/>
      <c r="DS58" s="265"/>
      <c r="DT58" s="265"/>
      <c r="DU58" s="265"/>
      <c r="DV58" s="265"/>
      <c r="DW58" s="265"/>
      <c r="DX58" s="265"/>
      <c r="DY58" s="265"/>
      <c r="DZ58" s="265"/>
      <c r="EA58" s="265"/>
      <c r="EB58" s="265"/>
      <c r="EC58" s="265"/>
      <c r="ED58" s="265"/>
    </row>
    <row r="59" spans="21:134" ht="15" x14ac:dyDescent="0.25">
      <c r="U59" s="224">
        <f t="shared" si="1"/>
        <v>46266</v>
      </c>
      <c r="V59" s="225">
        <v>35.31</v>
      </c>
      <c r="W59" s="226">
        <v>35.31</v>
      </c>
      <c r="X59" s="227">
        <v>35.31</v>
      </c>
      <c r="Y59" s="228">
        <v>62.930999999999997</v>
      </c>
      <c r="Z59" s="228">
        <v>39.159999999999997</v>
      </c>
      <c r="AA59" s="228">
        <v>55.145000000000003</v>
      </c>
      <c r="AB59" s="228">
        <v>32.661999999999999</v>
      </c>
      <c r="AC59" s="228">
        <v>47.155999999999999</v>
      </c>
      <c r="AD59" s="228">
        <v>33.304000000000002</v>
      </c>
      <c r="AE59" s="228">
        <v>30.335999999999999</v>
      </c>
      <c r="AF59" s="228">
        <v>20.343</v>
      </c>
      <c r="AG59" s="228">
        <v>54.18</v>
      </c>
      <c r="AH59" s="228">
        <v>32.21</v>
      </c>
      <c r="AI59" s="228">
        <v>36.802999999999997</v>
      </c>
      <c r="AJ59" s="228">
        <v>36.229999999999997</v>
      </c>
      <c r="AK59" s="228">
        <v>39.734999999999999</v>
      </c>
      <c r="AL59" s="228">
        <v>43.923999999999999</v>
      </c>
      <c r="AM59" s="228">
        <v>35.9</v>
      </c>
      <c r="AN59" s="228">
        <v>28.638000000000002</v>
      </c>
      <c r="AO59" s="228">
        <v>39.814</v>
      </c>
      <c r="AP59" s="228">
        <v>23.103000000000002</v>
      </c>
      <c r="AQ59" s="228">
        <v>52.451000000000001</v>
      </c>
      <c r="AR59" s="228">
        <v>50.292999999999999</v>
      </c>
      <c r="AS59" s="228">
        <v>38.286000000000001</v>
      </c>
      <c r="AT59" s="228">
        <v>34.911999999999999</v>
      </c>
      <c r="AU59" s="228">
        <v>38.479999999999997</v>
      </c>
      <c r="AV59" s="228">
        <v>21.686</v>
      </c>
      <c r="AW59" s="228">
        <v>42.725999999999999</v>
      </c>
      <c r="AX59" s="228">
        <v>36.408000000000001</v>
      </c>
      <c r="AY59" s="228">
        <v>26.306999999999999</v>
      </c>
      <c r="AZ59" s="228">
        <v>68.396000000000001</v>
      </c>
      <c r="BA59" s="228">
        <v>42.959000000000003</v>
      </c>
      <c r="BB59" s="228">
        <v>65.613</v>
      </c>
      <c r="BC59" s="265"/>
      <c r="BD59" s="265"/>
      <c r="BE59" s="265"/>
      <c r="BF59" s="265"/>
      <c r="BG59" s="265"/>
      <c r="BH59" s="265"/>
      <c r="BI59" s="265"/>
      <c r="BJ59" s="265"/>
      <c r="BK59" s="265"/>
      <c r="BL59" s="265"/>
      <c r="BM59" s="265"/>
      <c r="BN59" s="265"/>
      <c r="BO59" s="265"/>
      <c r="BP59" s="265"/>
      <c r="BQ59" s="265"/>
      <c r="BR59" s="265"/>
      <c r="BS59" s="265"/>
      <c r="BT59" s="265"/>
      <c r="BU59" s="265"/>
      <c r="BV59" s="265"/>
      <c r="BW59" s="265"/>
      <c r="BX59" s="265"/>
      <c r="BY59" s="265"/>
      <c r="BZ59" s="265"/>
      <c r="CA59" s="265"/>
      <c r="CB59" s="265"/>
      <c r="CC59" s="265"/>
      <c r="CD59" s="265"/>
      <c r="CE59" s="265"/>
      <c r="CF59" s="265"/>
      <c r="CG59" s="265"/>
      <c r="CH59" s="265"/>
      <c r="CI59" s="265"/>
      <c r="CJ59" s="265"/>
      <c r="CK59" s="265"/>
      <c r="CL59" s="265"/>
      <c r="CM59" s="265"/>
      <c r="CN59" s="265"/>
      <c r="CO59" s="265"/>
      <c r="CP59" s="265"/>
      <c r="CQ59" s="265"/>
      <c r="CR59" s="265"/>
      <c r="CS59" s="265"/>
      <c r="CT59" s="265"/>
      <c r="CU59" s="265"/>
      <c r="CV59" s="265"/>
      <c r="CW59" s="265"/>
      <c r="CX59" s="265"/>
      <c r="CY59" s="265"/>
      <c r="CZ59" s="265"/>
      <c r="DA59" s="265"/>
      <c r="DB59" s="265"/>
      <c r="DC59" s="265"/>
      <c r="DD59" s="265"/>
      <c r="DE59" s="265"/>
      <c r="DF59" s="265"/>
      <c r="DG59" s="265"/>
      <c r="DH59" s="265"/>
      <c r="DI59" s="265"/>
      <c r="DJ59" s="265"/>
      <c r="DK59" s="265"/>
      <c r="DL59" s="265"/>
      <c r="DM59" s="265"/>
      <c r="DN59" s="265"/>
      <c r="DO59" s="265"/>
      <c r="DP59" s="265"/>
      <c r="DQ59" s="265"/>
      <c r="DR59" s="265"/>
      <c r="DS59" s="265"/>
      <c r="DT59" s="265"/>
      <c r="DU59" s="265"/>
      <c r="DV59" s="265"/>
      <c r="DW59" s="265"/>
      <c r="DX59" s="265"/>
      <c r="DY59" s="265"/>
      <c r="DZ59" s="265"/>
      <c r="EA59" s="265"/>
      <c r="EB59" s="265"/>
      <c r="EC59" s="265"/>
      <c r="ED59" s="265"/>
    </row>
    <row r="60" spans="21:134" ht="15" x14ac:dyDescent="0.25">
      <c r="U60" s="224">
        <f t="shared" si="1"/>
        <v>46296</v>
      </c>
      <c r="V60" s="225">
        <v>32.1</v>
      </c>
      <c r="W60" s="226">
        <v>40.69</v>
      </c>
      <c r="X60" s="227">
        <v>36.049999999999997</v>
      </c>
      <c r="Y60" s="228">
        <v>59.8</v>
      </c>
      <c r="Z60" s="228">
        <v>45.902999999999999</v>
      </c>
      <c r="AA60" s="228">
        <v>55.947000000000003</v>
      </c>
      <c r="AB60" s="228">
        <v>41.531999999999996</v>
      </c>
      <c r="AC60" s="228">
        <v>37.996000000000002</v>
      </c>
      <c r="AD60" s="228">
        <v>29.335999999999999</v>
      </c>
      <c r="AE60" s="228">
        <v>28.818999999999999</v>
      </c>
      <c r="AF60" s="228">
        <v>28.478000000000002</v>
      </c>
      <c r="AG60" s="228">
        <v>33.362000000000002</v>
      </c>
      <c r="AH60" s="228">
        <v>31.216000000000001</v>
      </c>
      <c r="AI60" s="228">
        <v>48.902999999999999</v>
      </c>
      <c r="AJ60" s="228">
        <v>57.613</v>
      </c>
      <c r="AK60" s="228">
        <v>39.985999999999997</v>
      </c>
      <c r="AL60" s="228">
        <v>39.761000000000003</v>
      </c>
      <c r="AM60" s="228">
        <v>37.610999999999997</v>
      </c>
      <c r="AN60" s="228">
        <v>29.413</v>
      </c>
      <c r="AO60" s="228">
        <v>38.468000000000004</v>
      </c>
      <c r="AP60" s="228">
        <v>22.491</v>
      </c>
      <c r="AQ60" s="228">
        <v>47.781999999999996</v>
      </c>
      <c r="AR60" s="228">
        <v>58.496000000000002</v>
      </c>
      <c r="AS60" s="228">
        <v>32.774999999999999</v>
      </c>
      <c r="AT60" s="228">
        <v>30.207000000000001</v>
      </c>
      <c r="AU60" s="228">
        <v>39.661000000000001</v>
      </c>
      <c r="AV60" s="228">
        <v>24.06</v>
      </c>
      <c r="AW60" s="228">
        <v>36.655999999999999</v>
      </c>
      <c r="AX60" s="228">
        <v>29.847000000000001</v>
      </c>
      <c r="AY60" s="228">
        <v>27.597999999999999</v>
      </c>
      <c r="AZ60" s="228">
        <v>46.094999999999999</v>
      </c>
      <c r="BA60" s="228">
        <v>35.540999999999997</v>
      </c>
      <c r="BB60" s="228">
        <v>56.921999999999997</v>
      </c>
      <c r="BC60" s="265"/>
      <c r="BD60" s="265"/>
      <c r="BE60" s="265"/>
      <c r="BF60" s="265"/>
      <c r="BG60" s="265"/>
      <c r="BH60" s="265"/>
      <c r="BI60" s="265"/>
      <c r="BJ60" s="265"/>
      <c r="BK60" s="265"/>
      <c r="BL60" s="265"/>
      <c r="BM60" s="265"/>
      <c r="BN60" s="265"/>
      <c r="BO60" s="265"/>
      <c r="BP60" s="265"/>
      <c r="BQ60" s="265"/>
      <c r="BR60" s="265"/>
      <c r="BS60" s="265"/>
      <c r="BT60" s="265"/>
      <c r="BU60" s="265"/>
      <c r="BV60" s="265"/>
      <c r="BW60" s="265"/>
      <c r="BX60" s="265"/>
      <c r="BY60" s="265"/>
      <c r="BZ60" s="265"/>
      <c r="CA60" s="265"/>
      <c r="CB60" s="265"/>
      <c r="CC60" s="265"/>
      <c r="CD60" s="265"/>
      <c r="CE60" s="265"/>
      <c r="CF60" s="265"/>
      <c r="CG60" s="265"/>
      <c r="CH60" s="265"/>
      <c r="CI60" s="265"/>
      <c r="CJ60" s="265"/>
      <c r="CK60" s="265"/>
      <c r="CL60" s="265"/>
      <c r="CM60" s="265"/>
      <c r="CN60" s="265"/>
      <c r="CO60" s="265"/>
      <c r="CP60" s="265"/>
      <c r="CQ60" s="265"/>
      <c r="CR60" s="265"/>
      <c r="CS60" s="265"/>
      <c r="CT60" s="265"/>
      <c r="CU60" s="265"/>
      <c r="CV60" s="265"/>
      <c r="CW60" s="265"/>
      <c r="CX60" s="265"/>
      <c r="CY60" s="265"/>
      <c r="CZ60" s="265"/>
      <c r="DA60" s="265"/>
      <c r="DB60" s="265"/>
      <c r="DC60" s="265"/>
      <c r="DD60" s="265"/>
      <c r="DE60" s="265"/>
      <c r="DF60" s="265"/>
      <c r="DG60" s="265"/>
      <c r="DH60" s="265"/>
      <c r="DI60" s="265"/>
      <c r="DJ60" s="265"/>
      <c r="DK60" s="265"/>
      <c r="DL60" s="265"/>
      <c r="DM60" s="265"/>
      <c r="DN60" s="265"/>
      <c r="DO60" s="265"/>
      <c r="DP60" s="265"/>
      <c r="DQ60" s="265"/>
      <c r="DR60" s="265"/>
      <c r="DS60" s="265"/>
      <c r="DT60" s="265"/>
      <c r="DU60" s="265"/>
      <c r="DV60" s="265"/>
      <c r="DW60" s="265"/>
      <c r="DX60" s="265"/>
      <c r="DY60" s="265"/>
      <c r="DZ60" s="265"/>
      <c r="EA60" s="265"/>
      <c r="EB60" s="265"/>
      <c r="EC60" s="265"/>
      <c r="ED60" s="265"/>
    </row>
    <row r="61" spans="21:134" ht="15" x14ac:dyDescent="0.25">
      <c r="U61" s="224">
        <f t="shared" si="1"/>
        <v>46327</v>
      </c>
      <c r="V61" s="225">
        <v>30.03</v>
      </c>
      <c r="W61" s="226">
        <v>31.46</v>
      </c>
      <c r="X61" s="227">
        <v>30.88</v>
      </c>
      <c r="Y61" s="228">
        <v>43.898000000000003</v>
      </c>
      <c r="Z61" s="228">
        <v>39.567999999999998</v>
      </c>
      <c r="AA61" s="228">
        <v>42.639000000000003</v>
      </c>
      <c r="AB61" s="228">
        <v>34.582000000000001</v>
      </c>
      <c r="AC61" s="228">
        <v>30.277000000000001</v>
      </c>
      <c r="AD61" s="228">
        <v>25.853000000000002</v>
      </c>
      <c r="AE61" s="228">
        <v>28.393999999999998</v>
      </c>
      <c r="AF61" s="228">
        <v>18.806999999999999</v>
      </c>
      <c r="AG61" s="228">
        <v>24.677</v>
      </c>
      <c r="AH61" s="228">
        <v>28.114000000000001</v>
      </c>
      <c r="AI61" s="228">
        <v>37.694000000000003</v>
      </c>
      <c r="AJ61" s="228">
        <v>41.521999999999998</v>
      </c>
      <c r="AK61" s="228">
        <v>33.256999999999998</v>
      </c>
      <c r="AL61" s="228">
        <v>33.918999999999997</v>
      </c>
      <c r="AM61" s="228">
        <v>33.351999999999997</v>
      </c>
      <c r="AN61" s="228">
        <v>29.652999999999999</v>
      </c>
      <c r="AO61" s="228">
        <v>31.765000000000001</v>
      </c>
      <c r="AP61" s="228">
        <v>18.640999999999998</v>
      </c>
      <c r="AQ61" s="228">
        <v>30.792000000000002</v>
      </c>
      <c r="AR61" s="228">
        <v>36.823999999999998</v>
      </c>
      <c r="AS61" s="228">
        <v>29.512</v>
      </c>
      <c r="AT61" s="228">
        <v>25.936</v>
      </c>
      <c r="AU61" s="228">
        <v>33.521000000000001</v>
      </c>
      <c r="AV61" s="228">
        <v>22.507000000000001</v>
      </c>
      <c r="AW61" s="228">
        <v>31.69</v>
      </c>
      <c r="AX61" s="228">
        <v>26.905000000000001</v>
      </c>
      <c r="AY61" s="228">
        <v>25.326000000000001</v>
      </c>
      <c r="AZ61" s="228">
        <v>32.901000000000003</v>
      </c>
      <c r="BA61" s="228">
        <v>30.369</v>
      </c>
      <c r="BB61" s="228">
        <v>47.561</v>
      </c>
      <c r="BC61" s="265"/>
      <c r="BD61" s="265"/>
      <c r="BE61" s="265"/>
      <c r="BF61" s="265"/>
      <c r="BG61" s="265"/>
      <c r="BH61" s="265"/>
      <c r="BI61" s="265"/>
      <c r="BJ61" s="265"/>
      <c r="BK61" s="265"/>
      <c r="BL61" s="265"/>
      <c r="BM61" s="265"/>
      <c r="BN61" s="265"/>
      <c r="BO61" s="265"/>
      <c r="BP61" s="265"/>
      <c r="BQ61" s="265"/>
      <c r="BR61" s="265"/>
      <c r="BS61" s="265"/>
      <c r="BT61" s="265"/>
      <c r="BU61" s="265"/>
      <c r="BV61" s="265"/>
      <c r="BW61" s="265"/>
      <c r="BX61" s="265"/>
      <c r="BY61" s="265"/>
      <c r="BZ61" s="265"/>
      <c r="CA61" s="265"/>
      <c r="CB61" s="265"/>
      <c r="CC61" s="265"/>
      <c r="CD61" s="265"/>
      <c r="CE61" s="265"/>
      <c r="CF61" s="265"/>
      <c r="CG61" s="265"/>
      <c r="CH61" s="265"/>
      <c r="CI61" s="265"/>
      <c r="CJ61" s="265"/>
      <c r="CK61" s="265"/>
      <c r="CL61" s="265"/>
      <c r="CM61" s="265"/>
      <c r="CN61" s="265"/>
      <c r="CO61" s="265"/>
      <c r="CP61" s="265"/>
      <c r="CQ61" s="265"/>
      <c r="CR61" s="265"/>
      <c r="CS61" s="265"/>
      <c r="CT61" s="265"/>
      <c r="CU61" s="265"/>
      <c r="CV61" s="265"/>
      <c r="CW61" s="265"/>
      <c r="CX61" s="265"/>
      <c r="CY61" s="265"/>
      <c r="CZ61" s="265"/>
      <c r="DA61" s="265"/>
      <c r="DB61" s="265"/>
      <c r="DC61" s="265"/>
      <c r="DD61" s="265"/>
      <c r="DE61" s="265"/>
      <c r="DF61" s="265"/>
      <c r="DG61" s="265"/>
      <c r="DH61" s="265"/>
      <c r="DI61" s="265"/>
      <c r="DJ61" s="265"/>
      <c r="DK61" s="265"/>
      <c r="DL61" s="265"/>
      <c r="DM61" s="265"/>
      <c r="DN61" s="265"/>
      <c r="DO61" s="265"/>
      <c r="DP61" s="265"/>
      <c r="DQ61" s="265"/>
      <c r="DR61" s="265"/>
      <c r="DS61" s="265"/>
      <c r="DT61" s="265"/>
      <c r="DU61" s="265"/>
      <c r="DV61" s="265"/>
      <c r="DW61" s="265"/>
      <c r="DX61" s="265"/>
      <c r="DY61" s="265"/>
      <c r="DZ61" s="265"/>
      <c r="EA61" s="265"/>
      <c r="EB61" s="265"/>
      <c r="EC61" s="265"/>
      <c r="ED61" s="265"/>
    </row>
    <row r="62" spans="21:134" ht="15" x14ac:dyDescent="0.25">
      <c r="U62" s="224">
        <f t="shared" si="1"/>
        <v>46357</v>
      </c>
      <c r="V62" s="225">
        <v>26.31</v>
      </c>
      <c r="W62" s="226">
        <v>26.31</v>
      </c>
      <c r="X62" s="227">
        <v>26.31</v>
      </c>
      <c r="Y62" s="228">
        <v>39.872</v>
      </c>
      <c r="Z62" s="228">
        <v>33.003999999999998</v>
      </c>
      <c r="AA62" s="228">
        <v>34.17</v>
      </c>
      <c r="AB62" s="228">
        <v>31.402999999999999</v>
      </c>
      <c r="AC62" s="228">
        <v>26.707999999999998</v>
      </c>
      <c r="AD62" s="228">
        <v>22.690999999999999</v>
      </c>
      <c r="AE62" s="228">
        <v>22.908999999999999</v>
      </c>
      <c r="AF62" s="228">
        <v>16.175999999999998</v>
      </c>
      <c r="AG62" s="228">
        <v>22.143000000000001</v>
      </c>
      <c r="AH62" s="228">
        <v>22.986999999999998</v>
      </c>
      <c r="AI62" s="228">
        <v>27.911999999999999</v>
      </c>
      <c r="AJ62" s="228">
        <v>28.972999999999999</v>
      </c>
      <c r="AK62" s="228">
        <v>24.065999999999999</v>
      </c>
      <c r="AL62" s="228">
        <v>29.779</v>
      </c>
      <c r="AM62" s="228">
        <v>27.317</v>
      </c>
      <c r="AN62" s="228">
        <v>24.805</v>
      </c>
      <c r="AO62" s="228">
        <v>27.67</v>
      </c>
      <c r="AP62" s="228">
        <v>16.809999999999999</v>
      </c>
      <c r="AQ62" s="228">
        <v>23.349</v>
      </c>
      <c r="AR62" s="228">
        <v>29.353999999999999</v>
      </c>
      <c r="AS62" s="228">
        <v>25.936</v>
      </c>
      <c r="AT62" s="228">
        <v>23.637</v>
      </c>
      <c r="AU62" s="228">
        <v>31.027000000000001</v>
      </c>
      <c r="AV62" s="228">
        <v>18.308</v>
      </c>
      <c r="AW62" s="228">
        <v>28.981999999999999</v>
      </c>
      <c r="AX62" s="228">
        <v>24.788</v>
      </c>
      <c r="AY62" s="228">
        <v>21.048999999999999</v>
      </c>
      <c r="AZ62" s="228">
        <v>27.693999999999999</v>
      </c>
      <c r="BA62" s="228">
        <v>27.544</v>
      </c>
      <c r="BB62" s="228">
        <v>40.978999999999999</v>
      </c>
      <c r="BC62" s="265"/>
      <c r="BD62" s="265"/>
      <c r="BE62" s="265"/>
      <c r="BF62" s="265"/>
      <c r="BG62" s="265"/>
      <c r="BH62" s="265"/>
      <c r="BI62" s="265"/>
      <c r="BJ62" s="265"/>
      <c r="BK62" s="265"/>
      <c r="BL62" s="265"/>
      <c r="BM62" s="265"/>
      <c r="BN62" s="265"/>
      <c r="BO62" s="265"/>
      <c r="BP62" s="265"/>
      <c r="BQ62" s="265"/>
      <c r="BR62" s="265"/>
      <c r="BS62" s="265"/>
      <c r="BT62" s="265"/>
      <c r="BU62" s="265"/>
      <c r="BV62" s="265"/>
      <c r="BW62" s="265"/>
      <c r="BX62" s="265"/>
      <c r="BY62" s="265"/>
      <c r="BZ62" s="265"/>
      <c r="CA62" s="265"/>
      <c r="CB62" s="265"/>
      <c r="CC62" s="265"/>
      <c r="CD62" s="265"/>
      <c r="CE62" s="265"/>
      <c r="CF62" s="265"/>
      <c r="CG62" s="265"/>
      <c r="CH62" s="265"/>
      <c r="CI62" s="265"/>
      <c r="CJ62" s="265"/>
      <c r="CK62" s="265"/>
      <c r="CL62" s="265"/>
      <c r="CM62" s="265"/>
      <c r="CN62" s="265"/>
      <c r="CO62" s="265"/>
      <c r="CP62" s="265"/>
      <c r="CQ62" s="265"/>
      <c r="CR62" s="265"/>
      <c r="CS62" s="265"/>
      <c r="CT62" s="265"/>
      <c r="CU62" s="265"/>
      <c r="CV62" s="265"/>
      <c r="CW62" s="265"/>
      <c r="CX62" s="265"/>
      <c r="CY62" s="265"/>
      <c r="CZ62" s="265"/>
      <c r="DA62" s="265"/>
      <c r="DB62" s="265"/>
      <c r="DC62" s="265"/>
      <c r="DD62" s="265"/>
      <c r="DE62" s="265"/>
      <c r="DF62" s="265"/>
      <c r="DG62" s="265"/>
      <c r="DH62" s="265"/>
      <c r="DI62" s="265"/>
      <c r="DJ62" s="265"/>
      <c r="DK62" s="265"/>
      <c r="DL62" s="265"/>
      <c r="DM62" s="265"/>
      <c r="DN62" s="265"/>
      <c r="DO62" s="265"/>
      <c r="DP62" s="265"/>
      <c r="DQ62" s="265"/>
      <c r="DR62" s="265"/>
      <c r="DS62" s="265"/>
      <c r="DT62" s="265"/>
      <c r="DU62" s="265"/>
      <c r="DV62" s="265"/>
      <c r="DW62" s="265"/>
      <c r="DX62" s="265"/>
      <c r="DY62" s="265"/>
      <c r="DZ62" s="265"/>
      <c r="EA62" s="265"/>
      <c r="EB62" s="265"/>
      <c r="EC62" s="265"/>
      <c r="ED62" s="265"/>
    </row>
    <row r="63" spans="21:134" ht="15" x14ac:dyDescent="0.25">
      <c r="U63" s="224">
        <f t="shared" si="1"/>
        <v>46388</v>
      </c>
      <c r="V63" s="225">
        <v>25.02</v>
      </c>
      <c r="W63" s="226">
        <v>25.02</v>
      </c>
      <c r="X63" s="227">
        <v>25.02</v>
      </c>
      <c r="Y63" s="228">
        <v>33.918999999999997</v>
      </c>
      <c r="Z63" s="228">
        <v>28.196999999999999</v>
      </c>
      <c r="AA63" s="228">
        <v>30.294</v>
      </c>
      <c r="AB63" s="228">
        <v>27.132000000000001</v>
      </c>
      <c r="AC63" s="228">
        <v>26.306999999999999</v>
      </c>
      <c r="AD63" s="228">
        <v>21.004000000000001</v>
      </c>
      <c r="AE63" s="228">
        <v>20.009</v>
      </c>
      <c r="AF63" s="228">
        <v>15.423</v>
      </c>
      <c r="AG63" s="228">
        <v>19.977</v>
      </c>
      <c r="AH63" s="228">
        <v>21.837</v>
      </c>
      <c r="AI63" s="228">
        <v>24.151</v>
      </c>
      <c r="AJ63" s="228">
        <v>24.568999999999999</v>
      </c>
      <c r="AK63" s="228">
        <v>20.077000000000002</v>
      </c>
      <c r="AL63" s="228">
        <v>27.06</v>
      </c>
      <c r="AM63" s="228">
        <v>24.324000000000002</v>
      </c>
      <c r="AN63" s="228">
        <v>22.757000000000001</v>
      </c>
      <c r="AO63" s="228">
        <v>26.064</v>
      </c>
      <c r="AP63" s="228">
        <v>15.54</v>
      </c>
      <c r="AQ63" s="228">
        <v>20.457999999999998</v>
      </c>
      <c r="AR63" s="228">
        <v>25.678000000000001</v>
      </c>
      <c r="AS63" s="228">
        <v>23.882999999999999</v>
      </c>
      <c r="AT63" s="228">
        <v>21.725999999999999</v>
      </c>
      <c r="AU63" s="228">
        <v>26.866</v>
      </c>
      <c r="AV63" s="228">
        <v>16.797999999999998</v>
      </c>
      <c r="AW63" s="228">
        <v>26.382999999999999</v>
      </c>
      <c r="AX63" s="228">
        <v>23.478000000000002</v>
      </c>
      <c r="AY63" s="228">
        <v>18.486000000000001</v>
      </c>
      <c r="AZ63" s="228">
        <v>24.984999999999999</v>
      </c>
      <c r="BA63" s="228">
        <v>26.387</v>
      </c>
      <c r="BB63" s="228">
        <v>37.311</v>
      </c>
      <c r="BC63" s="265"/>
      <c r="BD63" s="265"/>
      <c r="BE63" s="265"/>
      <c r="BF63" s="265"/>
      <c r="BG63" s="265"/>
      <c r="BH63" s="265"/>
      <c r="BI63" s="265"/>
      <c r="BJ63" s="265"/>
      <c r="BK63" s="265"/>
      <c r="BL63" s="265"/>
      <c r="BM63" s="265"/>
      <c r="BN63" s="265"/>
      <c r="BO63" s="265"/>
      <c r="BP63" s="265"/>
      <c r="BQ63" s="265"/>
      <c r="BR63" s="265"/>
      <c r="BS63" s="265"/>
      <c r="BT63" s="265"/>
      <c r="BU63" s="265"/>
      <c r="BV63" s="265"/>
      <c r="BW63" s="265"/>
      <c r="BX63" s="265"/>
      <c r="BY63" s="265"/>
      <c r="BZ63" s="265"/>
      <c r="CA63" s="265"/>
      <c r="CB63" s="265"/>
      <c r="CC63" s="265"/>
      <c r="CD63" s="265"/>
      <c r="CE63" s="265"/>
      <c r="CF63" s="265"/>
      <c r="CG63" s="265"/>
      <c r="CH63" s="265"/>
      <c r="CI63" s="265"/>
      <c r="CJ63" s="265"/>
      <c r="CK63" s="265"/>
      <c r="CL63" s="265"/>
      <c r="CM63" s="265"/>
      <c r="CN63" s="265"/>
      <c r="CO63" s="265"/>
      <c r="CP63" s="265"/>
      <c r="CQ63" s="265"/>
      <c r="CR63" s="265"/>
      <c r="CS63" s="265"/>
      <c r="CT63" s="265"/>
      <c r="CU63" s="265"/>
      <c r="CV63" s="265"/>
      <c r="CW63" s="265"/>
      <c r="CX63" s="265"/>
      <c r="CY63" s="265"/>
      <c r="CZ63" s="265"/>
      <c r="DA63" s="265"/>
      <c r="DB63" s="265"/>
      <c r="DC63" s="265"/>
      <c r="DD63" s="265"/>
      <c r="DE63" s="265"/>
      <c r="DF63" s="265"/>
      <c r="DG63" s="265"/>
      <c r="DH63" s="265"/>
      <c r="DI63" s="265"/>
      <c r="DJ63" s="265"/>
      <c r="DK63" s="265"/>
      <c r="DL63" s="265"/>
      <c r="DM63" s="265"/>
      <c r="DN63" s="265"/>
      <c r="DO63" s="265"/>
      <c r="DP63" s="265"/>
      <c r="DQ63" s="265"/>
      <c r="DR63" s="265"/>
      <c r="DS63" s="265"/>
      <c r="DT63" s="265"/>
      <c r="DU63" s="265"/>
      <c r="DV63" s="265"/>
      <c r="DW63" s="265"/>
      <c r="DX63" s="265"/>
      <c r="DY63" s="265"/>
      <c r="DZ63" s="265"/>
      <c r="EA63" s="265"/>
      <c r="EB63" s="265"/>
      <c r="EC63" s="265"/>
      <c r="ED63" s="265"/>
    </row>
    <row r="64" spans="21:134" ht="15" x14ac:dyDescent="0.25">
      <c r="U64" s="224">
        <f t="shared" si="1"/>
        <v>46419</v>
      </c>
      <c r="V64" s="225">
        <v>23.37</v>
      </c>
      <c r="W64" s="226">
        <v>23.37</v>
      </c>
      <c r="X64" s="227">
        <v>23.37</v>
      </c>
      <c r="Y64" s="228">
        <v>32.082000000000001</v>
      </c>
      <c r="Z64" s="228">
        <v>22.992000000000001</v>
      </c>
      <c r="AA64" s="228">
        <v>25.856000000000002</v>
      </c>
      <c r="AB64" s="228">
        <v>25.481000000000002</v>
      </c>
      <c r="AC64" s="228">
        <v>25.681000000000001</v>
      </c>
      <c r="AD64" s="228">
        <v>19.545999999999999</v>
      </c>
      <c r="AE64" s="228">
        <v>16.835000000000001</v>
      </c>
      <c r="AF64" s="228">
        <v>17.597000000000001</v>
      </c>
      <c r="AG64" s="228">
        <v>17.065999999999999</v>
      </c>
      <c r="AH64" s="228">
        <v>19.253</v>
      </c>
      <c r="AI64" s="228">
        <v>19.748000000000001</v>
      </c>
      <c r="AJ64" s="228">
        <v>22.565000000000001</v>
      </c>
      <c r="AK64" s="228">
        <v>16.306999999999999</v>
      </c>
      <c r="AL64" s="228">
        <v>23.465</v>
      </c>
      <c r="AM64" s="228">
        <v>20.094000000000001</v>
      </c>
      <c r="AN64" s="228">
        <v>18.981000000000002</v>
      </c>
      <c r="AO64" s="228">
        <v>21.622</v>
      </c>
      <c r="AP64" s="228">
        <v>13.497</v>
      </c>
      <c r="AQ64" s="228">
        <v>19.911000000000001</v>
      </c>
      <c r="AR64" s="228">
        <v>29.05</v>
      </c>
      <c r="AS64" s="228">
        <v>21.757000000000001</v>
      </c>
      <c r="AT64" s="228">
        <v>25.638000000000002</v>
      </c>
      <c r="AU64" s="228">
        <v>27.120999999999999</v>
      </c>
      <c r="AV64" s="228">
        <v>14.331</v>
      </c>
      <c r="AW64" s="228">
        <v>22.823</v>
      </c>
      <c r="AX64" s="228">
        <v>19.937000000000001</v>
      </c>
      <c r="AY64" s="228">
        <v>15.525</v>
      </c>
      <c r="AZ64" s="228">
        <v>21.605</v>
      </c>
      <c r="BA64" s="228">
        <v>21.263999999999999</v>
      </c>
      <c r="BB64" s="228">
        <v>21.263999999999999</v>
      </c>
      <c r="BC64" s="265"/>
      <c r="BD64" s="265"/>
      <c r="BE64" s="265"/>
      <c r="BF64" s="265"/>
      <c r="BG64" s="265"/>
      <c r="BH64" s="265"/>
      <c r="BI64" s="265"/>
      <c r="BJ64" s="265"/>
      <c r="BK64" s="265"/>
      <c r="BL64" s="265"/>
      <c r="BM64" s="265"/>
      <c r="BN64" s="265"/>
      <c r="BO64" s="265"/>
      <c r="BP64" s="265"/>
      <c r="BQ64" s="265"/>
      <c r="BR64" s="265"/>
      <c r="BS64" s="265"/>
      <c r="BT64" s="265"/>
      <c r="BU64" s="265"/>
      <c r="BV64" s="265"/>
      <c r="BW64" s="265"/>
      <c r="BX64" s="265"/>
      <c r="BY64" s="265"/>
      <c r="BZ64" s="265"/>
      <c r="CA64" s="265"/>
      <c r="CB64" s="265"/>
      <c r="CC64" s="265"/>
      <c r="CD64" s="265"/>
      <c r="CE64" s="265"/>
      <c r="CF64" s="265"/>
      <c r="CG64" s="265"/>
      <c r="CH64" s="265"/>
      <c r="CI64" s="265"/>
      <c r="CJ64" s="265"/>
      <c r="CK64" s="265"/>
      <c r="CL64" s="265"/>
      <c r="CM64" s="265"/>
      <c r="CN64" s="265"/>
      <c r="CO64" s="265"/>
      <c r="CP64" s="265"/>
      <c r="CQ64" s="265"/>
      <c r="CR64" s="265"/>
      <c r="CS64" s="265"/>
      <c r="CT64" s="265"/>
      <c r="CU64" s="265"/>
      <c r="CV64" s="265"/>
      <c r="CW64" s="265"/>
      <c r="CX64" s="265"/>
      <c r="CY64" s="265"/>
      <c r="CZ64" s="265"/>
      <c r="DA64" s="265"/>
      <c r="DB64" s="265"/>
      <c r="DC64" s="265"/>
      <c r="DD64" s="265"/>
      <c r="DE64" s="265"/>
      <c r="DF64" s="265"/>
      <c r="DG64" s="265"/>
      <c r="DH64" s="265"/>
      <c r="DI64" s="265"/>
      <c r="DJ64" s="265"/>
      <c r="DK64" s="265"/>
      <c r="DL64" s="265"/>
      <c r="DM64" s="265"/>
      <c r="DN64" s="265"/>
      <c r="DO64" s="265"/>
      <c r="DP64" s="265"/>
      <c r="DQ64" s="265"/>
      <c r="DR64" s="265"/>
      <c r="DS64" s="265"/>
      <c r="DT64" s="265"/>
      <c r="DU64" s="265"/>
      <c r="DV64" s="265"/>
      <c r="DW64" s="265"/>
      <c r="DX64" s="265"/>
      <c r="DY64" s="265"/>
      <c r="DZ64" s="265"/>
      <c r="EA64" s="265"/>
      <c r="EB64" s="265"/>
      <c r="EC64" s="265"/>
      <c r="ED64" s="265"/>
    </row>
    <row r="65" spans="21:134" ht="15" x14ac:dyDescent="0.25">
      <c r="U65" s="238">
        <f t="shared" si="1"/>
        <v>46447</v>
      </c>
      <c r="V65" s="265">
        <v>37.51</v>
      </c>
      <c r="W65" s="265">
        <v>37.51</v>
      </c>
      <c r="X65" s="265">
        <v>37.51</v>
      </c>
      <c r="Y65" s="265">
        <v>41.24</v>
      </c>
      <c r="Z65" s="265">
        <v>43.716999999999999</v>
      </c>
      <c r="AA65" s="265">
        <v>41.695</v>
      </c>
      <c r="AB65" s="265">
        <v>35.895000000000003</v>
      </c>
      <c r="AC65" s="265">
        <v>30.818999999999999</v>
      </c>
      <c r="AD65" s="265">
        <v>29.113</v>
      </c>
      <c r="AE65" s="265">
        <v>21.212</v>
      </c>
      <c r="AF65" s="265">
        <v>27.443999999999999</v>
      </c>
      <c r="AG65" s="265">
        <v>42.904000000000003</v>
      </c>
      <c r="AH65" s="265">
        <v>24.779</v>
      </c>
      <c r="AI65" s="265">
        <v>27.957999999999998</v>
      </c>
      <c r="AJ65" s="265">
        <v>52.225000000000001</v>
      </c>
      <c r="AK65" s="265">
        <v>17.091000000000001</v>
      </c>
      <c r="AL65" s="265">
        <v>41.256999999999998</v>
      </c>
      <c r="AM65" s="265">
        <v>23.454999999999998</v>
      </c>
      <c r="AN65" s="265">
        <v>30.454999999999998</v>
      </c>
      <c r="AO65" s="265">
        <v>36.365000000000002</v>
      </c>
      <c r="AP65" s="265">
        <v>20.285</v>
      </c>
      <c r="AQ65" s="265">
        <v>26.454000000000001</v>
      </c>
      <c r="AR65" s="265">
        <v>48.295000000000002</v>
      </c>
      <c r="AS65" s="265">
        <v>36.435000000000002</v>
      </c>
      <c r="AT65" s="265">
        <v>57.055999999999997</v>
      </c>
      <c r="AU65" s="265">
        <v>29.216000000000001</v>
      </c>
      <c r="AV65" s="265">
        <v>19.335000000000001</v>
      </c>
      <c r="AW65" s="265">
        <v>34.136000000000003</v>
      </c>
      <c r="AX65" s="265">
        <v>24.039000000000001</v>
      </c>
      <c r="AY65" s="265">
        <v>27.452999999999999</v>
      </c>
      <c r="AZ65" s="265">
        <v>36.792999999999999</v>
      </c>
      <c r="BA65" s="265">
        <v>22.512</v>
      </c>
      <c r="BB65" s="265">
        <v>22.512</v>
      </c>
      <c r="BC65" s="265"/>
      <c r="BD65" s="265"/>
      <c r="BE65" s="265"/>
      <c r="BF65" s="265"/>
      <c r="BG65" s="265"/>
      <c r="BH65" s="265"/>
      <c r="BI65" s="265"/>
      <c r="BJ65" s="265"/>
      <c r="BK65" s="265"/>
      <c r="BL65" s="265"/>
      <c r="BM65" s="265"/>
      <c r="BN65" s="265"/>
      <c r="BO65" s="265"/>
      <c r="BP65" s="265"/>
      <c r="BQ65" s="265"/>
      <c r="BR65" s="265"/>
      <c r="BS65" s="265"/>
      <c r="BT65" s="265"/>
      <c r="BU65" s="265"/>
      <c r="BV65" s="265"/>
      <c r="BW65" s="265"/>
      <c r="BX65" s="265"/>
      <c r="BY65" s="265"/>
      <c r="BZ65" s="265"/>
      <c r="CA65" s="265"/>
      <c r="CB65" s="265"/>
      <c r="CC65" s="265"/>
      <c r="CD65" s="265"/>
      <c r="CE65" s="265"/>
      <c r="CF65" s="265"/>
      <c r="CG65" s="265"/>
      <c r="CH65" s="265"/>
      <c r="CI65" s="265"/>
      <c r="CJ65" s="265"/>
      <c r="CK65" s="265"/>
      <c r="CL65" s="265"/>
      <c r="CM65" s="265"/>
      <c r="CN65" s="265"/>
      <c r="CO65" s="265"/>
      <c r="CP65" s="265"/>
      <c r="CQ65" s="265"/>
      <c r="CR65" s="265"/>
      <c r="CS65" s="265"/>
      <c r="CT65" s="265"/>
      <c r="CU65" s="265"/>
      <c r="CV65" s="265"/>
      <c r="CW65" s="265"/>
      <c r="CX65" s="265"/>
      <c r="CY65" s="265"/>
      <c r="CZ65" s="265"/>
      <c r="DA65" s="265"/>
      <c r="DB65" s="265"/>
      <c r="DC65" s="265"/>
      <c r="DD65" s="265"/>
      <c r="DE65" s="265"/>
      <c r="DF65" s="265"/>
      <c r="DG65" s="265"/>
      <c r="DH65" s="265"/>
      <c r="DI65" s="265"/>
      <c r="DJ65" s="265"/>
      <c r="DK65" s="265"/>
      <c r="DL65" s="265"/>
      <c r="DM65" s="265"/>
      <c r="DN65" s="265"/>
      <c r="DO65" s="265"/>
      <c r="DP65" s="265"/>
      <c r="DQ65" s="265"/>
      <c r="DR65" s="265"/>
      <c r="DS65" s="265"/>
      <c r="DT65" s="265"/>
      <c r="DU65" s="265"/>
      <c r="DV65" s="265"/>
      <c r="DW65" s="265"/>
      <c r="DX65" s="265"/>
      <c r="DY65" s="265"/>
      <c r="DZ65" s="265"/>
      <c r="EA65" s="265"/>
      <c r="EB65" s="265"/>
      <c r="EC65" s="265"/>
      <c r="ED65" s="265"/>
    </row>
    <row r="66" spans="21:134" ht="15" x14ac:dyDescent="0.25">
      <c r="U66" s="238">
        <f t="shared" si="1"/>
        <v>46478</v>
      </c>
      <c r="V66" s="265">
        <v>78.28</v>
      </c>
      <c r="W66" s="265">
        <v>78.28</v>
      </c>
      <c r="X66" s="265">
        <v>78.28</v>
      </c>
      <c r="Y66" s="265">
        <v>94.215000000000003</v>
      </c>
      <c r="Z66" s="265">
        <v>77.688000000000002</v>
      </c>
      <c r="AA66" s="265">
        <v>60.457000000000001</v>
      </c>
      <c r="AB66" s="265">
        <v>48.140999999999998</v>
      </c>
      <c r="AC66" s="265">
        <v>80.116</v>
      </c>
      <c r="AD66" s="265">
        <v>58.741999999999997</v>
      </c>
      <c r="AE66" s="265">
        <v>53.22</v>
      </c>
      <c r="AF66" s="265">
        <v>48.805</v>
      </c>
      <c r="AG66" s="265">
        <v>90.429000000000002</v>
      </c>
      <c r="AH66" s="265">
        <v>60.023000000000003</v>
      </c>
      <c r="AI66" s="265">
        <v>86.25</v>
      </c>
      <c r="AJ66" s="265">
        <v>83.930999999999997</v>
      </c>
      <c r="AK66" s="265">
        <v>44.947000000000003</v>
      </c>
      <c r="AL66" s="265">
        <v>60.942</v>
      </c>
      <c r="AM66" s="265">
        <v>52.470999999999997</v>
      </c>
      <c r="AN66" s="265">
        <v>62.9</v>
      </c>
      <c r="AO66" s="265">
        <v>79.846999999999994</v>
      </c>
      <c r="AP66" s="265">
        <v>37.152000000000001</v>
      </c>
      <c r="AQ66" s="265">
        <v>63.783000000000001</v>
      </c>
      <c r="AR66" s="265">
        <v>75.867000000000004</v>
      </c>
      <c r="AS66" s="265">
        <v>58.280999999999999</v>
      </c>
      <c r="AT66" s="265">
        <v>106.95699999999999</v>
      </c>
      <c r="AU66" s="265">
        <v>46.006</v>
      </c>
      <c r="AV66" s="265">
        <v>69.167000000000002</v>
      </c>
      <c r="AW66" s="265">
        <v>47.664999999999999</v>
      </c>
      <c r="AX66" s="265">
        <v>53.023000000000003</v>
      </c>
      <c r="AY66" s="265">
        <v>37.383000000000003</v>
      </c>
      <c r="AZ66" s="265">
        <v>41.628999999999998</v>
      </c>
      <c r="BA66" s="265">
        <v>40.287999999999997</v>
      </c>
      <c r="BB66" s="265">
        <v>40.287999999999997</v>
      </c>
      <c r="BC66" s="265"/>
      <c r="BD66" s="265"/>
      <c r="BE66" s="265"/>
      <c r="BF66" s="265"/>
      <c r="BG66" s="265"/>
      <c r="BH66" s="265"/>
      <c r="BI66" s="265"/>
      <c r="BJ66" s="265"/>
      <c r="BK66" s="265"/>
      <c r="BL66" s="265"/>
      <c r="BM66" s="265"/>
      <c r="BN66" s="265"/>
      <c r="BO66" s="265"/>
      <c r="BP66" s="265"/>
      <c r="BQ66" s="265"/>
      <c r="BR66" s="265"/>
      <c r="BS66" s="265"/>
      <c r="BT66" s="265"/>
      <c r="BU66" s="265"/>
      <c r="BV66" s="265"/>
      <c r="BW66" s="265"/>
      <c r="BX66" s="265"/>
      <c r="BY66" s="265"/>
      <c r="BZ66" s="265"/>
      <c r="CA66" s="265"/>
      <c r="CB66" s="265"/>
      <c r="CC66" s="265"/>
      <c r="CD66" s="265"/>
      <c r="CE66" s="265"/>
      <c r="CF66" s="265"/>
      <c r="CG66" s="265"/>
      <c r="CH66" s="265"/>
      <c r="CI66" s="265"/>
      <c r="CJ66" s="265"/>
      <c r="CK66" s="265"/>
      <c r="CL66" s="265"/>
      <c r="CM66" s="265"/>
      <c r="CN66" s="265"/>
      <c r="CO66" s="265"/>
      <c r="CP66" s="265"/>
      <c r="CQ66" s="265"/>
      <c r="CR66" s="265"/>
      <c r="CS66" s="265"/>
      <c r="CT66" s="265"/>
      <c r="CU66" s="265"/>
      <c r="CV66" s="265"/>
      <c r="CW66" s="265"/>
      <c r="CX66" s="265"/>
      <c r="CY66" s="265"/>
      <c r="CZ66" s="265"/>
      <c r="DA66" s="265"/>
      <c r="DB66" s="265"/>
      <c r="DC66" s="265"/>
      <c r="DD66" s="265"/>
      <c r="DE66" s="265"/>
      <c r="DF66" s="265"/>
      <c r="DG66" s="265"/>
      <c r="DH66" s="265"/>
      <c r="DI66" s="265"/>
      <c r="DJ66" s="265"/>
      <c r="DK66" s="265"/>
      <c r="DL66" s="265"/>
      <c r="DM66" s="265"/>
      <c r="DN66" s="265"/>
      <c r="DO66" s="265"/>
      <c r="DP66" s="265"/>
      <c r="DQ66" s="265"/>
      <c r="DR66" s="265"/>
      <c r="DS66" s="265"/>
      <c r="DT66" s="265"/>
      <c r="DU66" s="265"/>
      <c r="DV66" s="265"/>
      <c r="DW66" s="265"/>
      <c r="DX66" s="265"/>
      <c r="DY66" s="265"/>
      <c r="DZ66" s="265"/>
      <c r="EA66" s="265"/>
      <c r="EB66" s="265"/>
      <c r="EC66" s="265"/>
      <c r="ED66" s="265"/>
    </row>
    <row r="67" spans="21:134" ht="15" x14ac:dyDescent="0.25">
      <c r="U67" s="238">
        <f t="shared" si="1"/>
        <v>46508</v>
      </c>
      <c r="V67" s="265">
        <v>203.17</v>
      </c>
      <c r="W67" s="265">
        <v>203.17</v>
      </c>
      <c r="X67" s="265">
        <v>203.17</v>
      </c>
      <c r="Y67" s="265">
        <v>348.69099999999997</v>
      </c>
      <c r="Z67" s="265">
        <v>310.36099999999999</v>
      </c>
      <c r="AA67" s="265">
        <v>186.25899999999999</v>
      </c>
      <c r="AB67" s="265">
        <v>197.976</v>
      </c>
      <c r="AC67" s="265">
        <v>236.86600000000001</v>
      </c>
      <c r="AD67" s="265">
        <v>236.92599999999999</v>
      </c>
      <c r="AE67" s="265">
        <v>92.08</v>
      </c>
      <c r="AF67" s="265">
        <v>152.85900000000001</v>
      </c>
      <c r="AG67" s="265">
        <v>217.84800000000001</v>
      </c>
      <c r="AH67" s="265">
        <v>249.73099999999999</v>
      </c>
      <c r="AI67" s="265">
        <v>228.024</v>
      </c>
      <c r="AJ67" s="265">
        <v>218.51900000000001</v>
      </c>
      <c r="AK67" s="265">
        <v>219.46600000000001</v>
      </c>
      <c r="AL67" s="265">
        <v>293.23</v>
      </c>
      <c r="AM67" s="265">
        <v>113.004</v>
      </c>
      <c r="AN67" s="265">
        <v>137.90600000000001</v>
      </c>
      <c r="AO67" s="265">
        <v>140.833</v>
      </c>
      <c r="AP67" s="265">
        <v>101.008</v>
      </c>
      <c r="AQ67" s="265">
        <v>222.79300000000001</v>
      </c>
      <c r="AR67" s="265">
        <v>153.10599999999999</v>
      </c>
      <c r="AS67" s="265">
        <v>152.99700000000001</v>
      </c>
      <c r="AT67" s="265">
        <v>238.547</v>
      </c>
      <c r="AU67" s="265">
        <v>159.77699999999999</v>
      </c>
      <c r="AV67" s="265">
        <v>176.357</v>
      </c>
      <c r="AW67" s="265">
        <v>171.63300000000001</v>
      </c>
      <c r="AX67" s="265">
        <v>127.715</v>
      </c>
      <c r="AY67" s="265">
        <v>143.101</v>
      </c>
      <c r="AZ67" s="265">
        <v>133.92500000000001</v>
      </c>
      <c r="BA67" s="265">
        <v>384.27699999999999</v>
      </c>
      <c r="BB67" s="265">
        <v>384.27699999999999</v>
      </c>
      <c r="BC67" s="265"/>
      <c r="BD67" s="265"/>
      <c r="BE67" s="265"/>
      <c r="BF67" s="265"/>
      <c r="BG67" s="265"/>
      <c r="BH67" s="265"/>
      <c r="BI67" s="265"/>
      <c r="BJ67" s="265"/>
      <c r="BK67" s="265"/>
      <c r="BL67" s="265"/>
      <c r="BM67" s="265"/>
      <c r="BN67" s="265"/>
      <c r="BO67" s="265"/>
      <c r="BP67" s="265"/>
      <c r="BQ67" s="265"/>
      <c r="BR67" s="265"/>
      <c r="BS67" s="265"/>
      <c r="BT67" s="265"/>
      <c r="BU67" s="265"/>
      <c r="BV67" s="265"/>
      <c r="BW67" s="265"/>
      <c r="BX67" s="265"/>
      <c r="BY67" s="265"/>
      <c r="BZ67" s="265"/>
      <c r="CA67" s="265"/>
      <c r="CB67" s="265"/>
      <c r="CC67" s="265"/>
      <c r="CD67" s="265"/>
      <c r="CE67" s="265"/>
      <c r="CF67" s="265"/>
      <c r="CG67" s="265"/>
      <c r="CH67" s="265"/>
      <c r="CI67" s="265"/>
      <c r="CJ67" s="265"/>
      <c r="CK67" s="265"/>
      <c r="CL67" s="265"/>
      <c r="CM67" s="265"/>
      <c r="CN67" s="265"/>
      <c r="CO67" s="265"/>
      <c r="CP67" s="265"/>
      <c r="CQ67" s="265"/>
      <c r="CR67" s="265"/>
      <c r="CS67" s="265"/>
      <c r="CT67" s="265"/>
      <c r="CU67" s="265"/>
      <c r="CV67" s="265"/>
      <c r="CW67" s="265"/>
      <c r="CX67" s="265"/>
      <c r="CY67" s="265"/>
      <c r="CZ67" s="265"/>
      <c r="DA67" s="265"/>
      <c r="DB67" s="265"/>
      <c r="DC67" s="265"/>
      <c r="DD67" s="265"/>
      <c r="DE67" s="265"/>
      <c r="DF67" s="265"/>
      <c r="DG67" s="265"/>
      <c r="DH67" s="265"/>
      <c r="DI67" s="265"/>
      <c r="DJ67" s="265"/>
      <c r="DK67" s="265"/>
      <c r="DL67" s="265"/>
      <c r="DM67" s="265"/>
      <c r="DN67" s="265"/>
      <c r="DO67" s="265"/>
      <c r="DP67" s="265"/>
      <c r="DQ67" s="265"/>
      <c r="DR67" s="265"/>
      <c r="DS67" s="265"/>
      <c r="DT67" s="265"/>
      <c r="DU67" s="265"/>
      <c r="DV67" s="265"/>
      <c r="DW67" s="265"/>
      <c r="DX67" s="265"/>
      <c r="DY67" s="265"/>
      <c r="DZ67" s="265"/>
      <c r="EA67" s="265"/>
      <c r="EB67" s="265"/>
      <c r="EC67" s="265"/>
      <c r="ED67" s="265"/>
    </row>
    <row r="68" spans="21:134" ht="15" x14ac:dyDescent="0.25">
      <c r="U68" s="238">
        <f t="shared" si="1"/>
        <v>46539</v>
      </c>
      <c r="V68" s="265">
        <v>250.18</v>
      </c>
      <c r="W68" s="265">
        <v>250.18</v>
      </c>
      <c r="X68" s="265">
        <v>250.18</v>
      </c>
      <c r="Y68" s="265">
        <v>307.291</v>
      </c>
      <c r="Z68" s="265">
        <v>480.536</v>
      </c>
      <c r="AA68" s="265">
        <v>207.84</v>
      </c>
      <c r="AB68" s="265">
        <v>318.52800000000002</v>
      </c>
      <c r="AC68" s="265">
        <v>155.84700000000001</v>
      </c>
      <c r="AD68" s="265">
        <v>185.506</v>
      </c>
      <c r="AE68" s="265">
        <v>57.588999999999999</v>
      </c>
      <c r="AF68" s="265">
        <v>212.40799999999999</v>
      </c>
      <c r="AG68" s="265">
        <v>138.99</v>
      </c>
      <c r="AH68" s="265">
        <v>279.07499999999999</v>
      </c>
      <c r="AI68" s="265">
        <v>181.791</v>
      </c>
      <c r="AJ68" s="265">
        <v>164.09299999999999</v>
      </c>
      <c r="AK68" s="265">
        <v>467.69299999999998</v>
      </c>
      <c r="AL68" s="265">
        <v>254.86199999999999</v>
      </c>
      <c r="AM68" s="265">
        <v>260.26400000000001</v>
      </c>
      <c r="AN68" s="265">
        <v>412.59399999999999</v>
      </c>
      <c r="AO68" s="265">
        <v>53.918999999999997</v>
      </c>
      <c r="AP68" s="265">
        <v>148.82900000000001</v>
      </c>
      <c r="AQ68" s="265">
        <v>327.596</v>
      </c>
      <c r="AR68" s="265">
        <v>340.613</v>
      </c>
      <c r="AS68" s="265">
        <v>282.41500000000002</v>
      </c>
      <c r="AT68" s="265">
        <v>382.44499999999999</v>
      </c>
      <c r="AU68" s="265">
        <v>75.016999999999996</v>
      </c>
      <c r="AV68" s="265">
        <v>387.63200000000001</v>
      </c>
      <c r="AW68" s="265">
        <v>193.43700000000001</v>
      </c>
      <c r="AX68" s="265">
        <v>130.12899999999999</v>
      </c>
      <c r="AY68" s="265">
        <v>297.03100000000001</v>
      </c>
      <c r="AZ68" s="265">
        <v>376.87400000000002</v>
      </c>
      <c r="BA68" s="265">
        <v>640.77099999999996</v>
      </c>
      <c r="BB68" s="265">
        <v>640.77099999999996</v>
      </c>
      <c r="BC68" s="265"/>
      <c r="BD68" s="265"/>
      <c r="BE68" s="265"/>
      <c r="BF68" s="265"/>
      <c r="BG68" s="265"/>
      <c r="BH68" s="265"/>
      <c r="BI68" s="265"/>
      <c r="BJ68" s="265"/>
      <c r="BK68" s="265"/>
      <c r="BL68" s="265"/>
      <c r="BM68" s="265"/>
      <c r="BN68" s="265"/>
      <c r="BO68" s="265"/>
      <c r="BP68" s="265"/>
      <c r="BQ68" s="265"/>
      <c r="BR68" s="265"/>
      <c r="BS68" s="265"/>
      <c r="BT68" s="265"/>
      <c r="BU68" s="265"/>
      <c r="BV68" s="265"/>
      <c r="BW68" s="265"/>
      <c r="BX68" s="265"/>
      <c r="BY68" s="265"/>
      <c r="BZ68" s="265"/>
      <c r="CA68" s="265"/>
      <c r="CB68" s="265"/>
      <c r="CC68" s="265"/>
      <c r="CD68" s="265"/>
      <c r="CE68" s="265"/>
      <c r="CF68" s="265"/>
      <c r="CG68" s="265"/>
      <c r="CH68" s="265"/>
      <c r="CI68" s="265"/>
      <c r="CJ68" s="265"/>
      <c r="CK68" s="265"/>
      <c r="CL68" s="265"/>
      <c r="CM68" s="265"/>
      <c r="CN68" s="265"/>
      <c r="CO68" s="265"/>
      <c r="CP68" s="265"/>
      <c r="CQ68" s="265"/>
      <c r="CR68" s="265"/>
      <c r="CS68" s="265"/>
      <c r="CT68" s="265"/>
      <c r="CU68" s="265"/>
      <c r="CV68" s="265"/>
      <c r="CW68" s="265"/>
      <c r="CX68" s="265"/>
      <c r="CY68" s="265"/>
      <c r="CZ68" s="265"/>
      <c r="DA68" s="265"/>
      <c r="DB68" s="265"/>
      <c r="DC68" s="265"/>
      <c r="DD68" s="265"/>
      <c r="DE68" s="265"/>
      <c r="DF68" s="265"/>
      <c r="DG68" s="265"/>
      <c r="DH68" s="265"/>
      <c r="DI68" s="265"/>
      <c r="DJ68" s="265"/>
      <c r="DK68" s="265"/>
      <c r="DL68" s="265"/>
      <c r="DM68" s="265"/>
      <c r="DN68" s="265"/>
      <c r="DO68" s="265"/>
      <c r="DP68" s="265"/>
      <c r="DQ68" s="265"/>
      <c r="DR68" s="265"/>
      <c r="DS68" s="265"/>
      <c r="DT68" s="265"/>
      <c r="DU68" s="265"/>
      <c r="DV68" s="265"/>
      <c r="DW68" s="265"/>
      <c r="DX68" s="265"/>
      <c r="DY68" s="265"/>
      <c r="DZ68" s="265"/>
      <c r="EA68" s="265"/>
      <c r="EB68" s="265"/>
      <c r="EC68" s="265"/>
      <c r="ED68" s="265"/>
    </row>
    <row r="69" spans="21:134" ht="15" x14ac:dyDescent="0.25">
      <c r="U69" s="238">
        <f t="shared" ref="U69:U112" si="2">IF((ROW()-3)&lt;=LOOKUP($B$6,TimestepID,Duration),EDATE(U68,1),"")</f>
        <v>46569</v>
      </c>
      <c r="V69" s="265">
        <v>86.42</v>
      </c>
      <c r="W69" s="265">
        <v>86.42</v>
      </c>
      <c r="X69" s="265">
        <v>86.42</v>
      </c>
      <c r="Y69" s="265">
        <v>113.33199999999999</v>
      </c>
      <c r="Z69" s="265">
        <v>169.56399999999999</v>
      </c>
      <c r="AA69" s="265">
        <v>99.718999999999994</v>
      </c>
      <c r="AB69" s="265">
        <v>214.29599999999999</v>
      </c>
      <c r="AC69" s="265">
        <v>50.703000000000003</v>
      </c>
      <c r="AD69" s="265">
        <v>57.62</v>
      </c>
      <c r="AE69" s="265">
        <v>24.209</v>
      </c>
      <c r="AF69" s="265">
        <v>56.536999999999999</v>
      </c>
      <c r="AG69" s="265">
        <v>53.128</v>
      </c>
      <c r="AH69" s="265">
        <v>111.654</v>
      </c>
      <c r="AI69" s="265">
        <v>69.747</v>
      </c>
      <c r="AJ69" s="265">
        <v>63.265999999999998</v>
      </c>
      <c r="AK69" s="265">
        <v>216.52600000000001</v>
      </c>
      <c r="AL69" s="265">
        <v>131.67099999999999</v>
      </c>
      <c r="AM69" s="265">
        <v>70.349999999999994</v>
      </c>
      <c r="AN69" s="265">
        <v>228.422</v>
      </c>
      <c r="AO69" s="265">
        <v>27.899000000000001</v>
      </c>
      <c r="AP69" s="265">
        <v>55.1</v>
      </c>
      <c r="AQ69" s="265">
        <v>100.819</v>
      </c>
      <c r="AR69" s="265">
        <v>118.389</v>
      </c>
      <c r="AS69" s="265">
        <v>92.835999999999999</v>
      </c>
      <c r="AT69" s="265">
        <v>129.60499999999999</v>
      </c>
      <c r="AU69" s="265">
        <v>32.293999999999997</v>
      </c>
      <c r="AV69" s="265">
        <v>259.67399999999998</v>
      </c>
      <c r="AW69" s="265">
        <v>59.533000000000001</v>
      </c>
      <c r="AX69" s="265">
        <v>55.865000000000002</v>
      </c>
      <c r="AY69" s="265">
        <v>174.38200000000001</v>
      </c>
      <c r="AZ69" s="265">
        <v>209.52199999999999</v>
      </c>
      <c r="BA69" s="265">
        <v>325.93900000000002</v>
      </c>
      <c r="BB69" s="265">
        <v>325.93900000000002</v>
      </c>
      <c r="BC69" s="265"/>
      <c r="BD69" s="265"/>
      <c r="BE69" s="265"/>
      <c r="BF69" s="265"/>
      <c r="BG69" s="265"/>
      <c r="BH69" s="265"/>
      <c r="BI69" s="265"/>
      <c r="BJ69" s="265"/>
      <c r="BK69" s="265"/>
      <c r="BL69" s="265"/>
      <c r="BM69" s="265"/>
      <c r="BN69" s="265"/>
      <c r="BO69" s="265"/>
      <c r="BP69" s="265"/>
      <c r="BQ69" s="265"/>
      <c r="BR69" s="265"/>
      <c r="BS69" s="265"/>
      <c r="BT69" s="265"/>
      <c r="BU69" s="265"/>
      <c r="BV69" s="265"/>
      <c r="BW69" s="265"/>
      <c r="BX69" s="265"/>
      <c r="BY69" s="265"/>
      <c r="BZ69" s="265"/>
      <c r="CA69" s="265"/>
      <c r="CB69" s="265"/>
      <c r="CC69" s="265"/>
      <c r="CD69" s="265"/>
      <c r="CE69" s="265"/>
      <c r="CF69" s="265"/>
      <c r="CG69" s="265"/>
      <c r="CH69" s="265"/>
      <c r="CI69" s="265"/>
      <c r="CJ69" s="265"/>
      <c r="CK69" s="265"/>
      <c r="CL69" s="265"/>
      <c r="CM69" s="265"/>
      <c r="CN69" s="265"/>
      <c r="CO69" s="265"/>
      <c r="CP69" s="265"/>
      <c r="CQ69" s="265"/>
      <c r="CR69" s="265"/>
      <c r="CS69" s="265"/>
      <c r="CT69" s="265"/>
      <c r="CU69" s="265"/>
      <c r="CV69" s="265"/>
      <c r="CW69" s="265"/>
      <c r="CX69" s="265"/>
      <c r="CY69" s="265"/>
      <c r="CZ69" s="265"/>
      <c r="DA69" s="265"/>
      <c r="DB69" s="265"/>
      <c r="DC69" s="265"/>
      <c r="DD69" s="265"/>
      <c r="DE69" s="265"/>
      <c r="DF69" s="265"/>
      <c r="DG69" s="265"/>
      <c r="DH69" s="265"/>
      <c r="DI69" s="265"/>
      <c r="DJ69" s="265"/>
      <c r="DK69" s="265"/>
      <c r="DL69" s="265"/>
      <c r="DM69" s="265"/>
      <c r="DN69" s="265"/>
      <c r="DO69" s="265"/>
      <c r="DP69" s="265"/>
      <c r="DQ69" s="265"/>
      <c r="DR69" s="265"/>
      <c r="DS69" s="265"/>
      <c r="DT69" s="265"/>
      <c r="DU69" s="265"/>
      <c r="DV69" s="265"/>
      <c r="DW69" s="265"/>
      <c r="DX69" s="265"/>
      <c r="DY69" s="265"/>
      <c r="DZ69" s="265"/>
      <c r="EA69" s="265"/>
      <c r="EB69" s="265"/>
      <c r="EC69" s="265"/>
      <c r="ED69" s="265"/>
    </row>
    <row r="70" spans="21:134" ht="15" x14ac:dyDescent="0.25">
      <c r="U70" s="238">
        <f t="shared" si="2"/>
        <v>46600</v>
      </c>
      <c r="V70" s="265">
        <v>55.63</v>
      </c>
      <c r="W70" s="265">
        <v>55.63</v>
      </c>
      <c r="X70" s="265">
        <v>55.63</v>
      </c>
      <c r="Y70" s="265">
        <v>54.576000000000001</v>
      </c>
      <c r="Z70" s="265">
        <v>82.200999999999993</v>
      </c>
      <c r="AA70" s="265">
        <v>50.881999999999998</v>
      </c>
      <c r="AB70" s="265">
        <v>89.304000000000002</v>
      </c>
      <c r="AC70" s="265">
        <v>44.518000000000001</v>
      </c>
      <c r="AD70" s="265">
        <v>51.752000000000002</v>
      </c>
      <c r="AE70" s="265">
        <v>21.228999999999999</v>
      </c>
      <c r="AF70" s="265">
        <v>41.654000000000003</v>
      </c>
      <c r="AG70" s="265">
        <v>37.363999999999997</v>
      </c>
      <c r="AH70" s="265">
        <v>57.649000000000001</v>
      </c>
      <c r="AI70" s="265">
        <v>49.287999999999997</v>
      </c>
      <c r="AJ70" s="265">
        <v>46.298000000000002</v>
      </c>
      <c r="AK70" s="265">
        <v>79.025000000000006</v>
      </c>
      <c r="AL70" s="265">
        <v>54.036999999999999</v>
      </c>
      <c r="AM70" s="265">
        <v>49.518999999999998</v>
      </c>
      <c r="AN70" s="265">
        <v>70.494</v>
      </c>
      <c r="AO70" s="265">
        <v>28.331</v>
      </c>
      <c r="AP70" s="265">
        <v>39.655000000000001</v>
      </c>
      <c r="AQ70" s="265">
        <v>56.415999999999997</v>
      </c>
      <c r="AR70" s="265">
        <v>53.381999999999998</v>
      </c>
      <c r="AS70" s="265">
        <v>52.808999999999997</v>
      </c>
      <c r="AT70" s="265">
        <v>63.576999999999998</v>
      </c>
      <c r="AU70" s="265">
        <v>26.847000000000001</v>
      </c>
      <c r="AV70" s="265">
        <v>82.153000000000006</v>
      </c>
      <c r="AW70" s="265">
        <v>39.323</v>
      </c>
      <c r="AX70" s="265">
        <v>34.750999999999998</v>
      </c>
      <c r="AY70" s="265">
        <v>86.197999999999993</v>
      </c>
      <c r="AZ70" s="265">
        <v>88.477999999999994</v>
      </c>
      <c r="BA70" s="265">
        <v>123.212</v>
      </c>
      <c r="BB70" s="265">
        <v>123.212</v>
      </c>
      <c r="BC70" s="265"/>
      <c r="BD70" s="265"/>
      <c r="BE70" s="265"/>
      <c r="BF70" s="265"/>
      <c r="BG70" s="265"/>
      <c r="BH70" s="265"/>
      <c r="BI70" s="265"/>
      <c r="BJ70" s="265"/>
      <c r="BK70" s="265"/>
      <c r="BL70" s="265"/>
      <c r="BM70" s="265"/>
      <c r="BN70" s="265"/>
      <c r="BO70" s="265"/>
      <c r="BP70" s="265"/>
      <c r="BQ70" s="265"/>
      <c r="BR70" s="265"/>
      <c r="BS70" s="265"/>
      <c r="BT70" s="265"/>
      <c r="BU70" s="265"/>
      <c r="BV70" s="265"/>
      <c r="BW70" s="265"/>
      <c r="BX70" s="265"/>
      <c r="BY70" s="265"/>
      <c r="BZ70" s="265"/>
      <c r="CA70" s="265"/>
      <c r="CB70" s="265"/>
      <c r="CC70" s="265"/>
      <c r="CD70" s="265"/>
      <c r="CE70" s="265"/>
      <c r="CF70" s="265"/>
      <c r="CG70" s="265"/>
      <c r="CH70" s="265"/>
      <c r="CI70" s="265"/>
      <c r="CJ70" s="265"/>
      <c r="CK70" s="265"/>
      <c r="CL70" s="265"/>
      <c r="CM70" s="265"/>
      <c r="CN70" s="265"/>
      <c r="CO70" s="265"/>
      <c r="CP70" s="265"/>
      <c r="CQ70" s="265"/>
      <c r="CR70" s="265"/>
      <c r="CS70" s="265"/>
      <c r="CT70" s="265"/>
      <c r="CU70" s="265"/>
      <c r="CV70" s="265"/>
      <c r="CW70" s="265"/>
      <c r="CX70" s="265"/>
      <c r="CY70" s="265"/>
      <c r="CZ70" s="265"/>
      <c r="DA70" s="265"/>
      <c r="DB70" s="265"/>
      <c r="DC70" s="265"/>
      <c r="DD70" s="265"/>
      <c r="DE70" s="265"/>
      <c r="DF70" s="265"/>
      <c r="DG70" s="265"/>
      <c r="DH70" s="265"/>
      <c r="DI70" s="265"/>
      <c r="DJ70" s="265"/>
      <c r="DK70" s="265"/>
      <c r="DL70" s="265"/>
      <c r="DM70" s="265"/>
      <c r="DN70" s="265"/>
      <c r="DO70" s="265"/>
      <c r="DP70" s="265"/>
      <c r="DQ70" s="265"/>
      <c r="DR70" s="265"/>
      <c r="DS70" s="265"/>
      <c r="DT70" s="265"/>
      <c r="DU70" s="265"/>
      <c r="DV70" s="265"/>
      <c r="DW70" s="265"/>
      <c r="DX70" s="265"/>
      <c r="DY70" s="265"/>
      <c r="DZ70" s="265"/>
      <c r="EA70" s="265"/>
      <c r="EB70" s="265"/>
      <c r="EC70" s="265"/>
      <c r="ED70" s="265"/>
    </row>
    <row r="71" spans="21:134" ht="15" x14ac:dyDescent="0.25">
      <c r="U71" s="238">
        <f t="shared" si="2"/>
        <v>46631</v>
      </c>
      <c r="V71" s="265">
        <v>35.31</v>
      </c>
      <c r="W71" s="265">
        <v>35.31</v>
      </c>
      <c r="X71" s="265">
        <v>35.31</v>
      </c>
      <c r="Y71" s="265">
        <v>39.159999999999997</v>
      </c>
      <c r="Z71" s="265">
        <v>55.145000000000003</v>
      </c>
      <c r="AA71" s="265">
        <v>32.661999999999999</v>
      </c>
      <c r="AB71" s="265">
        <v>47.155999999999999</v>
      </c>
      <c r="AC71" s="265">
        <v>33.304000000000002</v>
      </c>
      <c r="AD71" s="265">
        <v>30.335999999999999</v>
      </c>
      <c r="AE71" s="265">
        <v>20.343</v>
      </c>
      <c r="AF71" s="265">
        <v>54.18</v>
      </c>
      <c r="AG71" s="265">
        <v>32.21</v>
      </c>
      <c r="AH71" s="265">
        <v>36.802999999999997</v>
      </c>
      <c r="AI71" s="265">
        <v>36.229999999999997</v>
      </c>
      <c r="AJ71" s="265">
        <v>39.734999999999999</v>
      </c>
      <c r="AK71" s="265">
        <v>43.923999999999999</v>
      </c>
      <c r="AL71" s="265">
        <v>35.9</v>
      </c>
      <c r="AM71" s="265">
        <v>28.638000000000002</v>
      </c>
      <c r="AN71" s="265">
        <v>39.814</v>
      </c>
      <c r="AO71" s="265">
        <v>23.103000000000002</v>
      </c>
      <c r="AP71" s="265">
        <v>52.451000000000001</v>
      </c>
      <c r="AQ71" s="265">
        <v>50.292999999999999</v>
      </c>
      <c r="AR71" s="265">
        <v>38.286000000000001</v>
      </c>
      <c r="AS71" s="265">
        <v>34.911999999999999</v>
      </c>
      <c r="AT71" s="265">
        <v>38.479999999999997</v>
      </c>
      <c r="AU71" s="265">
        <v>21.686</v>
      </c>
      <c r="AV71" s="265">
        <v>42.725999999999999</v>
      </c>
      <c r="AW71" s="265">
        <v>36.408000000000001</v>
      </c>
      <c r="AX71" s="265">
        <v>26.306999999999999</v>
      </c>
      <c r="AY71" s="265">
        <v>68.396000000000001</v>
      </c>
      <c r="AZ71" s="265">
        <v>42.959000000000003</v>
      </c>
      <c r="BA71" s="265">
        <v>65.613</v>
      </c>
      <c r="BB71" s="265">
        <v>65.613</v>
      </c>
      <c r="BC71" s="265"/>
      <c r="BD71" s="265"/>
      <c r="BE71" s="265"/>
      <c r="BF71" s="265"/>
      <c r="BG71" s="265"/>
      <c r="BH71" s="265"/>
      <c r="BI71" s="265"/>
      <c r="BJ71" s="265"/>
      <c r="BK71" s="265"/>
      <c r="BL71" s="265"/>
      <c r="BM71" s="265"/>
      <c r="BN71" s="265"/>
      <c r="BO71" s="265"/>
      <c r="BP71" s="265"/>
      <c r="BQ71" s="265"/>
      <c r="BR71" s="265"/>
      <c r="BS71" s="265"/>
      <c r="BT71" s="265"/>
      <c r="BU71" s="265"/>
      <c r="BV71" s="265"/>
      <c r="BW71" s="265"/>
      <c r="BX71" s="265"/>
      <c r="BY71" s="265"/>
      <c r="BZ71" s="265"/>
      <c r="CA71" s="265"/>
      <c r="CB71" s="265"/>
      <c r="CC71" s="265"/>
      <c r="CD71" s="265"/>
      <c r="CE71" s="265"/>
      <c r="CF71" s="265"/>
      <c r="CG71" s="265"/>
      <c r="CH71" s="265"/>
      <c r="CI71" s="265"/>
      <c r="CJ71" s="265"/>
      <c r="CK71" s="265"/>
      <c r="CL71" s="265"/>
      <c r="CM71" s="265"/>
      <c r="CN71" s="265"/>
      <c r="CO71" s="265"/>
      <c r="CP71" s="265"/>
      <c r="CQ71" s="265"/>
      <c r="CR71" s="265"/>
      <c r="CS71" s="265"/>
      <c r="CT71" s="265"/>
      <c r="CU71" s="265"/>
      <c r="CV71" s="265"/>
      <c r="CW71" s="265"/>
      <c r="CX71" s="265"/>
      <c r="CY71" s="265"/>
      <c r="CZ71" s="265"/>
      <c r="DA71" s="265"/>
      <c r="DB71" s="265"/>
      <c r="DC71" s="265"/>
      <c r="DD71" s="265"/>
      <c r="DE71" s="265"/>
      <c r="DF71" s="265"/>
      <c r="DG71" s="265"/>
      <c r="DH71" s="265"/>
      <c r="DI71" s="265"/>
      <c r="DJ71" s="265"/>
      <c r="DK71" s="265"/>
      <c r="DL71" s="265"/>
      <c r="DM71" s="265"/>
      <c r="DN71" s="265"/>
      <c r="DO71" s="265"/>
      <c r="DP71" s="265"/>
      <c r="DQ71" s="265"/>
      <c r="DR71" s="265"/>
      <c r="DS71" s="265"/>
      <c r="DT71" s="265"/>
      <c r="DU71" s="265"/>
      <c r="DV71" s="265"/>
      <c r="DW71" s="265"/>
      <c r="DX71" s="265"/>
      <c r="DY71" s="265"/>
      <c r="DZ71" s="265"/>
      <c r="EA71" s="265"/>
      <c r="EB71" s="265"/>
      <c r="EC71" s="265"/>
      <c r="ED71" s="265"/>
    </row>
    <row r="72" spans="21:134" ht="15" x14ac:dyDescent="0.25">
      <c r="U72" s="238" t="str">
        <f t="shared" si="2"/>
        <v/>
      </c>
      <c r="V72" s="265" t="s">
        <v>181</v>
      </c>
      <c r="W72" s="265" t="s">
        <v>181</v>
      </c>
      <c r="X72" s="265" t="s">
        <v>181</v>
      </c>
      <c r="Y72" s="265" t="s">
        <v>181</v>
      </c>
      <c r="Z72" s="265" t="s">
        <v>181</v>
      </c>
      <c r="AA72" s="265" t="s">
        <v>181</v>
      </c>
      <c r="AB72" s="265" t="s">
        <v>181</v>
      </c>
      <c r="AC72" s="265" t="s">
        <v>181</v>
      </c>
      <c r="AD72" s="265" t="s">
        <v>181</v>
      </c>
      <c r="AE72" s="265" t="s">
        <v>181</v>
      </c>
      <c r="AF72" s="265" t="s">
        <v>181</v>
      </c>
      <c r="AG72" s="265" t="s">
        <v>181</v>
      </c>
      <c r="AH72" s="265" t="s">
        <v>181</v>
      </c>
      <c r="AI72" s="265" t="s">
        <v>181</v>
      </c>
      <c r="AJ72" s="265" t="s">
        <v>181</v>
      </c>
      <c r="AK72" s="265" t="s">
        <v>181</v>
      </c>
      <c r="AL72" s="265" t="s">
        <v>181</v>
      </c>
      <c r="AM72" s="265" t="s">
        <v>181</v>
      </c>
      <c r="AN72" s="265" t="s">
        <v>181</v>
      </c>
      <c r="AO72" s="265" t="s">
        <v>181</v>
      </c>
      <c r="AP72" s="265" t="s">
        <v>181</v>
      </c>
      <c r="AQ72" s="265" t="s">
        <v>181</v>
      </c>
      <c r="AR72" s="265" t="s">
        <v>181</v>
      </c>
      <c r="AS72" s="265" t="s">
        <v>181</v>
      </c>
      <c r="AT72" s="265" t="s">
        <v>181</v>
      </c>
      <c r="AU72" s="265" t="s">
        <v>181</v>
      </c>
      <c r="AV72" s="265" t="s">
        <v>181</v>
      </c>
      <c r="AW72" s="265" t="s">
        <v>181</v>
      </c>
      <c r="AX72" s="265" t="s">
        <v>181</v>
      </c>
      <c r="AY72" s="265" t="s">
        <v>181</v>
      </c>
      <c r="AZ72" s="265" t="s">
        <v>181</v>
      </c>
      <c r="BA72" s="265" t="s">
        <v>181</v>
      </c>
      <c r="BB72" s="265" t="s">
        <v>181</v>
      </c>
      <c r="BC72" s="265"/>
      <c r="BD72" s="265"/>
      <c r="BE72" s="265"/>
      <c r="BF72" s="265"/>
      <c r="BG72" s="265"/>
      <c r="BH72" s="265"/>
      <c r="BI72" s="265"/>
      <c r="BJ72" s="265"/>
      <c r="BK72" s="265"/>
      <c r="BL72" s="265"/>
      <c r="BM72" s="265"/>
      <c r="BN72" s="265"/>
      <c r="BO72" s="265"/>
      <c r="BP72" s="265"/>
      <c r="BQ72" s="265"/>
      <c r="BR72" s="265"/>
      <c r="BS72" s="265"/>
      <c r="BT72" s="265"/>
      <c r="BU72" s="265"/>
      <c r="BV72" s="265"/>
      <c r="BW72" s="265"/>
      <c r="BX72" s="265"/>
      <c r="BY72" s="265"/>
      <c r="BZ72" s="265"/>
      <c r="CA72" s="265"/>
      <c r="CB72" s="265"/>
      <c r="CC72" s="265"/>
      <c r="CD72" s="265"/>
      <c r="CE72" s="265"/>
      <c r="CF72" s="265"/>
      <c r="CG72" s="265"/>
      <c r="CH72" s="265"/>
      <c r="CI72" s="265"/>
      <c r="CJ72" s="265"/>
      <c r="CK72" s="265"/>
      <c r="CL72" s="265"/>
      <c r="CM72" s="265"/>
      <c r="CN72" s="265"/>
      <c r="CO72" s="265"/>
      <c r="CP72" s="265"/>
      <c r="CQ72" s="265"/>
      <c r="CR72" s="265"/>
      <c r="CS72" s="265"/>
      <c r="CT72" s="265"/>
      <c r="CU72" s="265"/>
      <c r="CV72" s="265"/>
      <c r="CW72" s="265"/>
      <c r="CX72" s="265"/>
      <c r="CY72" s="265"/>
      <c r="CZ72" s="265"/>
      <c r="DA72" s="265"/>
      <c r="DB72" s="265"/>
      <c r="DC72" s="265"/>
      <c r="DD72" s="265"/>
      <c r="DE72" s="265"/>
      <c r="DF72" s="265"/>
      <c r="DG72" s="265"/>
      <c r="DH72" s="265"/>
      <c r="DI72" s="265"/>
      <c r="DJ72" s="265"/>
      <c r="DK72" s="265"/>
      <c r="DL72" s="265"/>
      <c r="DM72" s="265"/>
      <c r="DN72" s="265"/>
      <c r="DO72" s="265"/>
      <c r="DP72" s="265"/>
      <c r="DQ72" s="265"/>
      <c r="DR72" s="265"/>
      <c r="DS72" s="265"/>
      <c r="DT72" s="265"/>
      <c r="DU72" s="265"/>
      <c r="DV72" s="265"/>
      <c r="DW72" s="265"/>
      <c r="DX72" s="265"/>
      <c r="DY72" s="265"/>
      <c r="DZ72" s="265"/>
      <c r="EA72" s="265"/>
      <c r="EB72" s="265"/>
      <c r="EC72" s="265"/>
      <c r="ED72" s="265"/>
    </row>
    <row r="73" spans="21:134" ht="15" x14ac:dyDescent="0.25">
      <c r="U73" s="238" t="str">
        <f t="shared" si="2"/>
        <v/>
      </c>
      <c r="V73" s="265" t="s">
        <v>181</v>
      </c>
      <c r="W73" s="265" t="s">
        <v>181</v>
      </c>
      <c r="X73" s="265" t="s">
        <v>181</v>
      </c>
      <c r="Y73" s="265" t="s">
        <v>181</v>
      </c>
      <c r="Z73" s="265" t="s">
        <v>181</v>
      </c>
      <c r="AA73" s="265" t="s">
        <v>181</v>
      </c>
      <c r="AB73" s="265" t="s">
        <v>181</v>
      </c>
      <c r="AC73" s="265" t="s">
        <v>181</v>
      </c>
      <c r="AD73" s="265" t="s">
        <v>181</v>
      </c>
      <c r="AE73" s="265" t="s">
        <v>181</v>
      </c>
      <c r="AF73" s="265" t="s">
        <v>181</v>
      </c>
      <c r="AG73" s="265" t="s">
        <v>181</v>
      </c>
      <c r="AH73" s="265" t="s">
        <v>181</v>
      </c>
      <c r="AI73" s="265" t="s">
        <v>181</v>
      </c>
      <c r="AJ73" s="265" t="s">
        <v>181</v>
      </c>
      <c r="AK73" s="265" t="s">
        <v>181</v>
      </c>
      <c r="AL73" s="265" t="s">
        <v>181</v>
      </c>
      <c r="AM73" s="265" t="s">
        <v>181</v>
      </c>
      <c r="AN73" s="265" t="s">
        <v>181</v>
      </c>
      <c r="AO73" s="265" t="s">
        <v>181</v>
      </c>
      <c r="AP73" s="265" t="s">
        <v>181</v>
      </c>
      <c r="AQ73" s="265" t="s">
        <v>181</v>
      </c>
      <c r="AR73" s="265" t="s">
        <v>181</v>
      </c>
      <c r="AS73" s="265" t="s">
        <v>181</v>
      </c>
      <c r="AT73" s="265" t="s">
        <v>181</v>
      </c>
      <c r="AU73" s="265" t="s">
        <v>181</v>
      </c>
      <c r="AV73" s="265" t="s">
        <v>181</v>
      </c>
      <c r="AW73" s="265" t="s">
        <v>181</v>
      </c>
      <c r="AX73" s="265" t="s">
        <v>181</v>
      </c>
      <c r="AY73" s="265" t="s">
        <v>181</v>
      </c>
      <c r="AZ73" s="265" t="s">
        <v>181</v>
      </c>
      <c r="BA73" s="265" t="s">
        <v>181</v>
      </c>
      <c r="BB73" s="265" t="s">
        <v>181</v>
      </c>
      <c r="BC73" s="265"/>
      <c r="BD73" s="265"/>
      <c r="BE73" s="265"/>
      <c r="BF73" s="265"/>
      <c r="BG73" s="265"/>
      <c r="BH73" s="265"/>
      <c r="BI73" s="265"/>
      <c r="BJ73" s="265"/>
      <c r="BK73" s="265"/>
      <c r="BL73" s="265"/>
      <c r="BM73" s="265"/>
      <c r="BN73" s="265"/>
      <c r="BO73" s="265"/>
      <c r="BP73" s="265"/>
      <c r="BQ73" s="265"/>
      <c r="BR73" s="265"/>
      <c r="BS73" s="265"/>
      <c r="BT73" s="265"/>
      <c r="BU73" s="265"/>
      <c r="BV73" s="265"/>
      <c r="BW73" s="265"/>
      <c r="BX73" s="265"/>
      <c r="BY73" s="265"/>
      <c r="BZ73" s="265"/>
      <c r="CA73" s="265"/>
      <c r="CB73" s="265"/>
      <c r="CC73" s="265"/>
      <c r="CD73" s="265"/>
      <c r="CE73" s="265"/>
      <c r="CF73" s="265"/>
      <c r="CG73" s="265"/>
      <c r="CH73" s="265"/>
      <c r="CI73" s="265"/>
      <c r="CJ73" s="265"/>
      <c r="CK73" s="265"/>
      <c r="CL73" s="265"/>
      <c r="CM73" s="265"/>
      <c r="CN73" s="265"/>
      <c r="CO73" s="265"/>
      <c r="CP73" s="265"/>
      <c r="CQ73" s="265"/>
      <c r="CR73" s="265"/>
      <c r="CS73" s="265"/>
      <c r="CT73" s="265"/>
      <c r="CU73" s="265"/>
      <c r="CV73" s="265"/>
      <c r="CW73" s="265"/>
      <c r="CX73" s="265"/>
      <c r="CY73" s="265"/>
      <c r="CZ73" s="265"/>
      <c r="DA73" s="265"/>
      <c r="DB73" s="265"/>
      <c r="DC73" s="265"/>
      <c r="DD73" s="265"/>
      <c r="DE73" s="265"/>
      <c r="DF73" s="265"/>
      <c r="DG73" s="265"/>
      <c r="DH73" s="265"/>
      <c r="DI73" s="265"/>
      <c r="DJ73" s="265"/>
      <c r="DK73" s="265"/>
      <c r="DL73" s="265"/>
      <c r="DM73" s="265"/>
      <c r="DN73" s="265"/>
      <c r="DO73" s="265"/>
      <c r="DP73" s="265"/>
      <c r="DQ73" s="265"/>
      <c r="DR73" s="265"/>
      <c r="DS73" s="265"/>
      <c r="DT73" s="265"/>
      <c r="DU73" s="265"/>
      <c r="DV73" s="265"/>
      <c r="DW73" s="265"/>
      <c r="DX73" s="265"/>
      <c r="DY73" s="265"/>
      <c r="DZ73" s="265"/>
      <c r="EA73" s="265"/>
      <c r="EB73" s="265"/>
      <c r="EC73" s="265"/>
      <c r="ED73" s="265"/>
    </row>
    <row r="74" spans="21:134" ht="15" x14ac:dyDescent="0.25">
      <c r="U74" s="238" t="str">
        <f t="shared" si="2"/>
        <v/>
      </c>
      <c r="V74" s="265" t="s">
        <v>181</v>
      </c>
      <c r="W74" s="265" t="s">
        <v>181</v>
      </c>
      <c r="X74" s="265" t="s">
        <v>181</v>
      </c>
      <c r="Y74" s="265" t="s">
        <v>181</v>
      </c>
      <c r="Z74" s="265" t="s">
        <v>181</v>
      </c>
      <c r="AA74" s="265" t="s">
        <v>181</v>
      </c>
      <c r="AB74" s="265" t="s">
        <v>181</v>
      </c>
      <c r="AC74" s="265" t="s">
        <v>181</v>
      </c>
      <c r="AD74" s="265" t="s">
        <v>181</v>
      </c>
      <c r="AE74" s="265" t="s">
        <v>181</v>
      </c>
      <c r="AF74" s="265" t="s">
        <v>181</v>
      </c>
      <c r="AG74" s="265" t="s">
        <v>181</v>
      </c>
      <c r="AH74" s="265" t="s">
        <v>181</v>
      </c>
      <c r="AI74" s="265" t="s">
        <v>181</v>
      </c>
      <c r="AJ74" s="265" t="s">
        <v>181</v>
      </c>
      <c r="AK74" s="265" t="s">
        <v>181</v>
      </c>
      <c r="AL74" s="265" t="s">
        <v>181</v>
      </c>
      <c r="AM74" s="265" t="s">
        <v>181</v>
      </c>
      <c r="AN74" s="265" t="s">
        <v>181</v>
      </c>
      <c r="AO74" s="265" t="s">
        <v>181</v>
      </c>
      <c r="AP74" s="265" t="s">
        <v>181</v>
      </c>
      <c r="AQ74" s="265" t="s">
        <v>181</v>
      </c>
      <c r="AR74" s="265" t="s">
        <v>181</v>
      </c>
      <c r="AS74" s="265" t="s">
        <v>181</v>
      </c>
      <c r="AT74" s="265" t="s">
        <v>181</v>
      </c>
      <c r="AU74" s="265" t="s">
        <v>181</v>
      </c>
      <c r="AV74" s="265" t="s">
        <v>181</v>
      </c>
      <c r="AW74" s="265" t="s">
        <v>181</v>
      </c>
      <c r="AX74" s="265" t="s">
        <v>181</v>
      </c>
      <c r="AY74" s="265" t="s">
        <v>181</v>
      </c>
      <c r="AZ74" s="265" t="s">
        <v>181</v>
      </c>
      <c r="BA74" s="265" t="s">
        <v>181</v>
      </c>
      <c r="BB74" s="265" t="s">
        <v>181</v>
      </c>
      <c r="BC74" s="265"/>
      <c r="BD74" s="265"/>
      <c r="BE74" s="265"/>
      <c r="BF74" s="265"/>
      <c r="BG74" s="265"/>
      <c r="BH74" s="265"/>
      <c r="BI74" s="265"/>
      <c r="BJ74" s="265"/>
      <c r="BK74" s="265"/>
      <c r="BL74" s="265"/>
      <c r="BM74" s="265"/>
      <c r="BN74" s="265"/>
      <c r="BO74" s="265"/>
      <c r="BP74" s="265"/>
      <c r="BQ74" s="265"/>
      <c r="BR74" s="265"/>
      <c r="BS74" s="265"/>
      <c r="BT74" s="265"/>
      <c r="BU74" s="265"/>
      <c r="BV74" s="265"/>
      <c r="BW74" s="265"/>
      <c r="BX74" s="265"/>
      <c r="BY74" s="265"/>
      <c r="BZ74" s="265"/>
      <c r="CA74" s="265"/>
      <c r="CB74" s="265"/>
      <c r="CC74" s="265"/>
      <c r="CD74" s="265"/>
      <c r="CE74" s="265"/>
      <c r="CF74" s="265"/>
      <c r="CG74" s="265"/>
      <c r="CH74" s="265"/>
      <c r="CI74" s="265"/>
      <c r="CJ74" s="265"/>
      <c r="CK74" s="265"/>
      <c r="CL74" s="265"/>
      <c r="CM74" s="265"/>
      <c r="CN74" s="265"/>
      <c r="CO74" s="265"/>
      <c r="CP74" s="265"/>
      <c r="CQ74" s="265"/>
      <c r="CR74" s="265"/>
      <c r="CS74" s="265"/>
      <c r="CT74" s="265"/>
      <c r="CU74" s="265"/>
      <c r="CV74" s="265"/>
      <c r="CW74" s="265"/>
      <c r="CX74" s="265"/>
      <c r="CY74" s="265"/>
      <c r="CZ74" s="265"/>
      <c r="DA74" s="265"/>
      <c r="DB74" s="265"/>
      <c r="DC74" s="265"/>
      <c r="DD74" s="265"/>
      <c r="DE74" s="265"/>
      <c r="DF74" s="265"/>
      <c r="DG74" s="265"/>
      <c r="DH74" s="265"/>
      <c r="DI74" s="265"/>
      <c r="DJ74" s="265"/>
      <c r="DK74" s="265"/>
      <c r="DL74" s="265"/>
      <c r="DM74" s="265"/>
      <c r="DN74" s="265"/>
      <c r="DO74" s="265"/>
      <c r="DP74" s="265"/>
      <c r="DQ74" s="265"/>
      <c r="DR74" s="265"/>
      <c r="DS74" s="265"/>
      <c r="DT74" s="265"/>
      <c r="DU74" s="265"/>
      <c r="DV74" s="265"/>
      <c r="DW74" s="265"/>
      <c r="DX74" s="265"/>
      <c r="DY74" s="265"/>
      <c r="DZ74" s="265"/>
      <c r="EA74" s="265"/>
      <c r="EB74" s="265"/>
      <c r="EC74" s="265"/>
      <c r="ED74" s="265"/>
    </row>
    <row r="75" spans="21:134" ht="15" x14ac:dyDescent="0.25">
      <c r="U75" s="238" t="str">
        <f t="shared" si="2"/>
        <v/>
      </c>
      <c r="V75" s="265" t="s">
        <v>181</v>
      </c>
      <c r="W75" s="265" t="s">
        <v>181</v>
      </c>
      <c r="X75" s="265" t="s">
        <v>181</v>
      </c>
      <c r="Y75" s="265" t="s">
        <v>181</v>
      </c>
      <c r="Z75" s="265" t="s">
        <v>181</v>
      </c>
      <c r="AA75" s="265" t="s">
        <v>181</v>
      </c>
      <c r="AB75" s="265" t="s">
        <v>181</v>
      </c>
      <c r="AC75" s="265" t="s">
        <v>181</v>
      </c>
      <c r="AD75" s="265" t="s">
        <v>181</v>
      </c>
      <c r="AE75" s="265" t="s">
        <v>181</v>
      </c>
      <c r="AF75" s="265" t="s">
        <v>181</v>
      </c>
      <c r="AG75" s="265" t="s">
        <v>181</v>
      </c>
      <c r="AH75" s="265" t="s">
        <v>181</v>
      </c>
      <c r="AI75" s="265" t="s">
        <v>181</v>
      </c>
      <c r="AJ75" s="265" t="s">
        <v>181</v>
      </c>
      <c r="AK75" s="265" t="s">
        <v>181</v>
      </c>
      <c r="AL75" s="265" t="s">
        <v>181</v>
      </c>
      <c r="AM75" s="265" t="s">
        <v>181</v>
      </c>
      <c r="AN75" s="265" t="s">
        <v>181</v>
      </c>
      <c r="AO75" s="265" t="s">
        <v>181</v>
      </c>
      <c r="AP75" s="265" t="s">
        <v>181</v>
      </c>
      <c r="AQ75" s="265" t="s">
        <v>181</v>
      </c>
      <c r="AR75" s="265" t="s">
        <v>181</v>
      </c>
      <c r="AS75" s="265" t="s">
        <v>181</v>
      </c>
      <c r="AT75" s="265" t="s">
        <v>181</v>
      </c>
      <c r="AU75" s="265" t="s">
        <v>181</v>
      </c>
      <c r="AV75" s="265" t="s">
        <v>181</v>
      </c>
      <c r="AW75" s="265" t="s">
        <v>181</v>
      </c>
      <c r="AX75" s="265" t="s">
        <v>181</v>
      </c>
      <c r="AY75" s="265" t="s">
        <v>181</v>
      </c>
      <c r="AZ75" s="265" t="s">
        <v>181</v>
      </c>
      <c r="BA75" s="265" t="s">
        <v>181</v>
      </c>
      <c r="BB75" s="265" t="s">
        <v>181</v>
      </c>
      <c r="BC75" s="265"/>
      <c r="BD75" s="265"/>
      <c r="BE75" s="265"/>
      <c r="BF75" s="265"/>
      <c r="BG75" s="265"/>
      <c r="BH75" s="265"/>
      <c r="BI75" s="265"/>
      <c r="BJ75" s="265"/>
      <c r="BK75" s="265"/>
      <c r="BL75" s="265"/>
      <c r="BM75" s="265"/>
      <c r="BN75" s="265"/>
      <c r="BO75" s="265"/>
      <c r="BP75" s="265"/>
      <c r="BQ75" s="265"/>
      <c r="BR75" s="265"/>
      <c r="BS75" s="265"/>
      <c r="BT75" s="265"/>
      <c r="BU75" s="265"/>
      <c r="BV75" s="265"/>
      <c r="BW75" s="265"/>
      <c r="BX75" s="265"/>
      <c r="BY75" s="265"/>
      <c r="BZ75" s="265"/>
      <c r="CA75" s="265"/>
      <c r="CB75" s="265"/>
      <c r="CC75" s="265"/>
      <c r="CD75" s="265"/>
      <c r="CE75" s="265"/>
      <c r="CF75" s="265"/>
      <c r="CG75" s="265"/>
      <c r="CH75" s="265"/>
      <c r="CI75" s="265"/>
      <c r="CJ75" s="265"/>
      <c r="CK75" s="265"/>
      <c r="CL75" s="265"/>
      <c r="CM75" s="265"/>
      <c r="CN75" s="265"/>
      <c r="CO75" s="265"/>
      <c r="CP75" s="265"/>
      <c r="CQ75" s="265"/>
      <c r="CR75" s="265"/>
      <c r="CS75" s="265"/>
      <c r="CT75" s="265"/>
      <c r="CU75" s="265"/>
      <c r="CV75" s="265"/>
      <c r="CW75" s="265"/>
      <c r="CX75" s="265"/>
      <c r="CY75" s="265"/>
      <c r="CZ75" s="265"/>
      <c r="DA75" s="265"/>
      <c r="DB75" s="265"/>
      <c r="DC75" s="265"/>
      <c r="DD75" s="265"/>
      <c r="DE75" s="265"/>
      <c r="DF75" s="265"/>
      <c r="DG75" s="265"/>
      <c r="DH75" s="265"/>
      <c r="DI75" s="265"/>
      <c r="DJ75" s="265"/>
      <c r="DK75" s="265"/>
      <c r="DL75" s="265"/>
      <c r="DM75" s="265"/>
      <c r="DN75" s="265"/>
      <c r="DO75" s="265"/>
      <c r="DP75" s="265"/>
      <c r="DQ75" s="265"/>
      <c r="DR75" s="265"/>
      <c r="DS75" s="265"/>
      <c r="DT75" s="265"/>
      <c r="DU75" s="265"/>
      <c r="DV75" s="265"/>
      <c r="DW75" s="265"/>
      <c r="DX75" s="265"/>
      <c r="DY75" s="265"/>
      <c r="DZ75" s="265"/>
      <c r="EA75" s="265"/>
      <c r="EB75" s="265"/>
      <c r="EC75" s="265"/>
      <c r="ED75" s="265"/>
    </row>
    <row r="76" spans="21:134" ht="15" x14ac:dyDescent="0.25">
      <c r="U76" s="238" t="str">
        <f t="shared" si="2"/>
        <v/>
      </c>
      <c r="V76" s="265" t="s">
        <v>181</v>
      </c>
      <c r="W76" s="265" t="s">
        <v>181</v>
      </c>
      <c r="X76" s="265" t="s">
        <v>181</v>
      </c>
      <c r="Y76" s="265" t="s">
        <v>181</v>
      </c>
      <c r="Z76" s="265" t="s">
        <v>181</v>
      </c>
      <c r="AA76" s="265" t="s">
        <v>181</v>
      </c>
      <c r="AB76" s="265" t="s">
        <v>181</v>
      </c>
      <c r="AC76" s="265" t="s">
        <v>181</v>
      </c>
      <c r="AD76" s="265" t="s">
        <v>181</v>
      </c>
      <c r="AE76" s="265" t="s">
        <v>181</v>
      </c>
      <c r="AF76" s="265" t="s">
        <v>181</v>
      </c>
      <c r="AG76" s="265" t="s">
        <v>181</v>
      </c>
      <c r="AH76" s="265" t="s">
        <v>181</v>
      </c>
      <c r="AI76" s="265" t="s">
        <v>181</v>
      </c>
      <c r="AJ76" s="265" t="s">
        <v>181</v>
      </c>
      <c r="AK76" s="265" t="s">
        <v>181</v>
      </c>
      <c r="AL76" s="265" t="s">
        <v>181</v>
      </c>
      <c r="AM76" s="265" t="s">
        <v>181</v>
      </c>
      <c r="AN76" s="265" t="s">
        <v>181</v>
      </c>
      <c r="AO76" s="265" t="s">
        <v>181</v>
      </c>
      <c r="AP76" s="265" t="s">
        <v>181</v>
      </c>
      <c r="AQ76" s="265" t="s">
        <v>181</v>
      </c>
      <c r="AR76" s="265" t="s">
        <v>181</v>
      </c>
      <c r="AS76" s="265" t="s">
        <v>181</v>
      </c>
      <c r="AT76" s="265" t="s">
        <v>181</v>
      </c>
      <c r="AU76" s="265" t="s">
        <v>181</v>
      </c>
      <c r="AV76" s="265" t="s">
        <v>181</v>
      </c>
      <c r="AW76" s="265" t="s">
        <v>181</v>
      </c>
      <c r="AX76" s="265" t="s">
        <v>181</v>
      </c>
      <c r="AY76" s="265" t="s">
        <v>181</v>
      </c>
      <c r="AZ76" s="265" t="s">
        <v>181</v>
      </c>
      <c r="BA76" s="265" t="s">
        <v>181</v>
      </c>
      <c r="BB76" s="265" t="s">
        <v>181</v>
      </c>
      <c r="BC76" s="265"/>
      <c r="BD76" s="265"/>
      <c r="BE76" s="265"/>
      <c r="BF76" s="265"/>
      <c r="BG76" s="265"/>
      <c r="BH76" s="265"/>
      <c r="BI76" s="265"/>
      <c r="BJ76" s="265"/>
      <c r="BK76" s="265"/>
      <c r="BL76" s="265"/>
      <c r="BM76" s="265"/>
      <c r="BN76" s="265"/>
      <c r="BO76" s="265"/>
      <c r="BP76" s="265"/>
      <c r="BQ76" s="265"/>
      <c r="BR76" s="265"/>
      <c r="BS76" s="265"/>
      <c r="BT76" s="265"/>
      <c r="BU76" s="265"/>
      <c r="BV76" s="265"/>
      <c r="BW76" s="265"/>
      <c r="BX76" s="265"/>
      <c r="BY76" s="265"/>
      <c r="BZ76" s="265"/>
      <c r="CA76" s="265"/>
      <c r="CB76" s="265"/>
      <c r="CC76" s="265"/>
      <c r="CD76" s="265"/>
      <c r="CE76" s="265"/>
      <c r="CF76" s="265"/>
      <c r="CG76" s="265"/>
      <c r="CH76" s="265"/>
      <c r="CI76" s="265"/>
      <c r="CJ76" s="265"/>
      <c r="CK76" s="265"/>
      <c r="CL76" s="265"/>
      <c r="CM76" s="265"/>
      <c r="CN76" s="265"/>
      <c r="CO76" s="265"/>
      <c r="CP76" s="265"/>
      <c r="CQ76" s="265"/>
      <c r="CR76" s="265"/>
      <c r="CS76" s="265"/>
      <c r="CT76" s="265"/>
      <c r="CU76" s="265"/>
      <c r="CV76" s="265"/>
      <c r="CW76" s="265"/>
      <c r="CX76" s="265"/>
      <c r="CY76" s="265"/>
      <c r="CZ76" s="265"/>
      <c r="DA76" s="265"/>
      <c r="DB76" s="265"/>
      <c r="DC76" s="265"/>
      <c r="DD76" s="265"/>
      <c r="DE76" s="265"/>
      <c r="DF76" s="265"/>
      <c r="DG76" s="265"/>
      <c r="DH76" s="265"/>
      <c r="DI76" s="265"/>
      <c r="DJ76" s="265"/>
      <c r="DK76" s="265"/>
      <c r="DL76" s="265"/>
      <c r="DM76" s="265"/>
      <c r="DN76" s="265"/>
      <c r="DO76" s="265"/>
      <c r="DP76" s="265"/>
      <c r="DQ76" s="265"/>
      <c r="DR76" s="265"/>
      <c r="DS76" s="265"/>
      <c r="DT76" s="265"/>
      <c r="DU76" s="265"/>
      <c r="DV76" s="265"/>
      <c r="DW76" s="265"/>
      <c r="DX76" s="265"/>
      <c r="DY76" s="265"/>
      <c r="DZ76" s="265"/>
      <c r="EA76" s="265"/>
      <c r="EB76" s="265"/>
      <c r="EC76" s="265"/>
      <c r="ED76" s="265"/>
    </row>
    <row r="77" spans="21:134" ht="15" x14ac:dyDescent="0.25">
      <c r="U77" s="238" t="str">
        <f t="shared" si="2"/>
        <v/>
      </c>
      <c r="V77" s="265" t="s">
        <v>181</v>
      </c>
      <c r="W77" s="265" t="s">
        <v>181</v>
      </c>
      <c r="X77" s="265" t="s">
        <v>181</v>
      </c>
      <c r="Y77" s="265" t="s">
        <v>181</v>
      </c>
      <c r="Z77" s="265" t="s">
        <v>181</v>
      </c>
      <c r="AA77" s="265" t="s">
        <v>181</v>
      </c>
      <c r="AB77" s="265" t="s">
        <v>181</v>
      </c>
      <c r="AC77" s="265" t="s">
        <v>181</v>
      </c>
      <c r="AD77" s="265" t="s">
        <v>181</v>
      </c>
      <c r="AE77" s="265" t="s">
        <v>181</v>
      </c>
      <c r="AF77" s="265" t="s">
        <v>181</v>
      </c>
      <c r="AG77" s="265" t="s">
        <v>181</v>
      </c>
      <c r="AH77" s="265" t="s">
        <v>181</v>
      </c>
      <c r="AI77" s="265" t="s">
        <v>181</v>
      </c>
      <c r="AJ77" s="265" t="s">
        <v>181</v>
      </c>
      <c r="AK77" s="265" t="s">
        <v>181</v>
      </c>
      <c r="AL77" s="265" t="s">
        <v>181</v>
      </c>
      <c r="AM77" s="265" t="s">
        <v>181</v>
      </c>
      <c r="AN77" s="265" t="s">
        <v>181</v>
      </c>
      <c r="AO77" s="265" t="s">
        <v>181</v>
      </c>
      <c r="AP77" s="265" t="s">
        <v>181</v>
      </c>
      <c r="AQ77" s="265" t="s">
        <v>181</v>
      </c>
      <c r="AR77" s="265" t="s">
        <v>181</v>
      </c>
      <c r="AS77" s="265" t="s">
        <v>181</v>
      </c>
      <c r="AT77" s="265" t="s">
        <v>181</v>
      </c>
      <c r="AU77" s="265" t="s">
        <v>181</v>
      </c>
      <c r="AV77" s="265" t="s">
        <v>181</v>
      </c>
      <c r="AW77" s="265" t="s">
        <v>181</v>
      </c>
      <c r="AX77" s="265" t="s">
        <v>181</v>
      </c>
      <c r="AY77" s="265" t="s">
        <v>181</v>
      </c>
      <c r="AZ77" s="265" t="s">
        <v>181</v>
      </c>
      <c r="BA77" s="265" t="s">
        <v>181</v>
      </c>
      <c r="BB77" s="265" t="s">
        <v>181</v>
      </c>
      <c r="BC77" s="265"/>
      <c r="BD77" s="265"/>
      <c r="BE77" s="265"/>
      <c r="BF77" s="265"/>
      <c r="BG77" s="265"/>
      <c r="BH77" s="265"/>
      <c r="BI77" s="265"/>
      <c r="BJ77" s="265"/>
      <c r="BK77" s="265"/>
      <c r="BL77" s="265"/>
      <c r="BM77" s="265"/>
      <c r="BN77" s="265"/>
      <c r="BO77" s="265"/>
      <c r="BP77" s="265"/>
      <c r="BQ77" s="265"/>
      <c r="BR77" s="265"/>
      <c r="BS77" s="265"/>
      <c r="BT77" s="265"/>
      <c r="BU77" s="265"/>
      <c r="BV77" s="265"/>
      <c r="BW77" s="265"/>
      <c r="BX77" s="265"/>
      <c r="BY77" s="265"/>
      <c r="BZ77" s="265"/>
      <c r="CA77" s="265"/>
      <c r="CB77" s="265"/>
      <c r="CC77" s="265"/>
      <c r="CD77" s="265"/>
      <c r="CE77" s="265"/>
      <c r="CF77" s="265"/>
      <c r="CG77" s="265"/>
      <c r="CH77" s="265"/>
      <c r="CI77" s="265"/>
      <c r="CJ77" s="265"/>
      <c r="CK77" s="265"/>
      <c r="CL77" s="265"/>
      <c r="CM77" s="265"/>
      <c r="CN77" s="265"/>
      <c r="CO77" s="265"/>
      <c r="CP77" s="265"/>
      <c r="CQ77" s="265"/>
      <c r="CR77" s="265"/>
      <c r="CS77" s="265"/>
      <c r="CT77" s="265"/>
      <c r="CU77" s="265"/>
      <c r="CV77" s="265"/>
      <c r="CW77" s="265"/>
      <c r="CX77" s="265"/>
      <c r="CY77" s="265"/>
      <c r="CZ77" s="265"/>
      <c r="DA77" s="265"/>
      <c r="DB77" s="265"/>
      <c r="DC77" s="265"/>
      <c r="DD77" s="265"/>
      <c r="DE77" s="265"/>
      <c r="DF77" s="265"/>
      <c r="DG77" s="265"/>
      <c r="DH77" s="265"/>
      <c r="DI77" s="265"/>
      <c r="DJ77" s="265"/>
      <c r="DK77" s="265"/>
      <c r="DL77" s="265"/>
      <c r="DM77" s="265"/>
      <c r="DN77" s="265"/>
      <c r="DO77" s="265"/>
      <c r="DP77" s="265"/>
      <c r="DQ77" s="265"/>
      <c r="DR77" s="265"/>
      <c r="DS77" s="265"/>
      <c r="DT77" s="265"/>
      <c r="DU77" s="265"/>
      <c r="DV77" s="265"/>
      <c r="DW77" s="265"/>
      <c r="DX77" s="265"/>
      <c r="DY77" s="265"/>
      <c r="DZ77" s="265"/>
      <c r="EA77" s="265"/>
      <c r="EB77" s="265"/>
      <c r="EC77" s="265"/>
      <c r="ED77" s="265"/>
    </row>
    <row r="78" spans="21:134" ht="15" x14ac:dyDescent="0.25">
      <c r="U78" s="238" t="str">
        <f t="shared" si="2"/>
        <v/>
      </c>
      <c r="V78" s="265" t="s">
        <v>181</v>
      </c>
      <c r="W78" s="265" t="s">
        <v>181</v>
      </c>
      <c r="X78" s="265" t="s">
        <v>181</v>
      </c>
      <c r="Y78" s="265" t="s">
        <v>181</v>
      </c>
      <c r="Z78" s="265" t="s">
        <v>181</v>
      </c>
      <c r="AA78" s="265" t="s">
        <v>181</v>
      </c>
      <c r="AB78" s="265" t="s">
        <v>181</v>
      </c>
      <c r="AC78" s="265" t="s">
        <v>181</v>
      </c>
      <c r="AD78" s="265" t="s">
        <v>181</v>
      </c>
      <c r="AE78" s="265" t="s">
        <v>181</v>
      </c>
      <c r="AF78" s="265" t="s">
        <v>181</v>
      </c>
      <c r="AG78" s="265" t="s">
        <v>181</v>
      </c>
      <c r="AH78" s="265" t="s">
        <v>181</v>
      </c>
      <c r="AI78" s="265" t="s">
        <v>181</v>
      </c>
      <c r="AJ78" s="265" t="s">
        <v>181</v>
      </c>
      <c r="AK78" s="265" t="s">
        <v>181</v>
      </c>
      <c r="AL78" s="265" t="s">
        <v>181</v>
      </c>
      <c r="AM78" s="265" t="s">
        <v>181</v>
      </c>
      <c r="AN78" s="265" t="s">
        <v>181</v>
      </c>
      <c r="AO78" s="265" t="s">
        <v>181</v>
      </c>
      <c r="AP78" s="265" t="s">
        <v>181</v>
      </c>
      <c r="AQ78" s="265" t="s">
        <v>181</v>
      </c>
      <c r="AR78" s="265" t="s">
        <v>181</v>
      </c>
      <c r="AS78" s="265" t="s">
        <v>181</v>
      </c>
      <c r="AT78" s="265" t="s">
        <v>181</v>
      </c>
      <c r="AU78" s="265" t="s">
        <v>181</v>
      </c>
      <c r="AV78" s="265" t="s">
        <v>181</v>
      </c>
      <c r="AW78" s="265" t="s">
        <v>181</v>
      </c>
      <c r="AX78" s="265" t="s">
        <v>181</v>
      </c>
      <c r="AY78" s="265" t="s">
        <v>181</v>
      </c>
      <c r="AZ78" s="265" t="s">
        <v>181</v>
      </c>
      <c r="BA78" s="265" t="s">
        <v>181</v>
      </c>
      <c r="BB78" s="265" t="s">
        <v>181</v>
      </c>
      <c r="BC78" s="265"/>
      <c r="BD78" s="265"/>
      <c r="BE78" s="265"/>
      <c r="BF78" s="265"/>
      <c r="BG78" s="265"/>
      <c r="BH78" s="265"/>
      <c r="BI78" s="265"/>
      <c r="BJ78" s="265"/>
      <c r="BK78" s="265"/>
      <c r="BL78" s="265"/>
      <c r="BM78" s="265"/>
      <c r="BN78" s="265"/>
      <c r="BO78" s="265"/>
      <c r="BP78" s="265"/>
      <c r="BQ78" s="265"/>
      <c r="BR78" s="265"/>
      <c r="BS78" s="265"/>
      <c r="BT78" s="265"/>
      <c r="BU78" s="265"/>
      <c r="BV78" s="265"/>
      <c r="BW78" s="265"/>
      <c r="BX78" s="265"/>
      <c r="BY78" s="265"/>
      <c r="BZ78" s="265"/>
      <c r="CA78" s="265"/>
      <c r="CB78" s="265"/>
      <c r="CC78" s="265"/>
      <c r="CD78" s="265"/>
      <c r="CE78" s="265"/>
      <c r="CF78" s="265"/>
      <c r="CG78" s="265"/>
      <c r="CH78" s="265"/>
      <c r="CI78" s="265"/>
      <c r="CJ78" s="265"/>
      <c r="CK78" s="265"/>
      <c r="CL78" s="265"/>
      <c r="CM78" s="265"/>
      <c r="CN78" s="265"/>
      <c r="CO78" s="265"/>
      <c r="CP78" s="265"/>
      <c r="CQ78" s="265"/>
      <c r="CR78" s="265"/>
      <c r="CS78" s="265"/>
      <c r="CT78" s="265"/>
      <c r="CU78" s="265"/>
      <c r="CV78" s="265"/>
      <c r="CW78" s="265"/>
      <c r="CX78" s="265"/>
      <c r="CY78" s="265"/>
      <c r="CZ78" s="265"/>
      <c r="DA78" s="265"/>
      <c r="DB78" s="265"/>
      <c r="DC78" s="265"/>
      <c r="DD78" s="265"/>
      <c r="DE78" s="265"/>
      <c r="DF78" s="265"/>
      <c r="DG78" s="265"/>
      <c r="DH78" s="265"/>
      <c r="DI78" s="265"/>
      <c r="DJ78" s="265"/>
      <c r="DK78" s="265"/>
      <c r="DL78" s="265"/>
      <c r="DM78" s="265"/>
      <c r="DN78" s="265"/>
      <c r="DO78" s="265"/>
      <c r="DP78" s="265"/>
      <c r="DQ78" s="265"/>
      <c r="DR78" s="265"/>
      <c r="DS78" s="265"/>
      <c r="DT78" s="265"/>
      <c r="DU78" s="265"/>
      <c r="DV78" s="265"/>
      <c r="DW78" s="265"/>
      <c r="DX78" s="265"/>
      <c r="DY78" s="265"/>
      <c r="DZ78" s="265"/>
      <c r="EA78" s="265"/>
      <c r="EB78" s="265"/>
      <c r="EC78" s="265"/>
      <c r="ED78" s="265"/>
    </row>
    <row r="79" spans="21:134" ht="15" x14ac:dyDescent="0.25">
      <c r="U79" s="238" t="str">
        <f t="shared" si="2"/>
        <v/>
      </c>
      <c r="V79" s="265" t="s">
        <v>181</v>
      </c>
      <c r="W79" s="265" t="s">
        <v>181</v>
      </c>
      <c r="X79" s="265" t="s">
        <v>181</v>
      </c>
      <c r="Y79" s="265" t="s">
        <v>181</v>
      </c>
      <c r="Z79" s="265" t="s">
        <v>181</v>
      </c>
      <c r="AA79" s="265" t="s">
        <v>181</v>
      </c>
      <c r="AB79" s="265" t="s">
        <v>181</v>
      </c>
      <c r="AC79" s="265" t="s">
        <v>181</v>
      </c>
      <c r="AD79" s="265" t="s">
        <v>181</v>
      </c>
      <c r="AE79" s="265" t="s">
        <v>181</v>
      </c>
      <c r="AF79" s="265" t="s">
        <v>181</v>
      </c>
      <c r="AG79" s="265" t="s">
        <v>181</v>
      </c>
      <c r="AH79" s="265" t="s">
        <v>181</v>
      </c>
      <c r="AI79" s="265" t="s">
        <v>181</v>
      </c>
      <c r="AJ79" s="265" t="s">
        <v>181</v>
      </c>
      <c r="AK79" s="265" t="s">
        <v>181</v>
      </c>
      <c r="AL79" s="265" t="s">
        <v>181</v>
      </c>
      <c r="AM79" s="265" t="s">
        <v>181</v>
      </c>
      <c r="AN79" s="265" t="s">
        <v>181</v>
      </c>
      <c r="AO79" s="265" t="s">
        <v>181</v>
      </c>
      <c r="AP79" s="265" t="s">
        <v>181</v>
      </c>
      <c r="AQ79" s="265" t="s">
        <v>181</v>
      </c>
      <c r="AR79" s="265" t="s">
        <v>181</v>
      </c>
      <c r="AS79" s="265" t="s">
        <v>181</v>
      </c>
      <c r="AT79" s="265" t="s">
        <v>181</v>
      </c>
      <c r="AU79" s="265" t="s">
        <v>181</v>
      </c>
      <c r="AV79" s="265" t="s">
        <v>181</v>
      </c>
      <c r="AW79" s="265" t="s">
        <v>181</v>
      </c>
      <c r="AX79" s="265" t="s">
        <v>181</v>
      </c>
      <c r="AY79" s="265" t="s">
        <v>181</v>
      </c>
      <c r="AZ79" s="265" t="s">
        <v>181</v>
      </c>
      <c r="BA79" s="265" t="s">
        <v>181</v>
      </c>
      <c r="BB79" s="265" t="s">
        <v>181</v>
      </c>
      <c r="BC79" s="265"/>
      <c r="BD79" s="265"/>
      <c r="BE79" s="265"/>
      <c r="BF79" s="265"/>
      <c r="BG79" s="265"/>
      <c r="BH79" s="265"/>
      <c r="BI79" s="265"/>
      <c r="BJ79" s="265"/>
      <c r="BK79" s="265"/>
      <c r="BL79" s="265"/>
      <c r="BM79" s="265"/>
      <c r="BN79" s="265"/>
      <c r="BO79" s="265"/>
      <c r="BP79" s="265"/>
      <c r="BQ79" s="265"/>
      <c r="BR79" s="265"/>
      <c r="BS79" s="265"/>
      <c r="BT79" s="265"/>
      <c r="BU79" s="265"/>
      <c r="BV79" s="265"/>
      <c r="BW79" s="265"/>
      <c r="BX79" s="265"/>
      <c r="BY79" s="265"/>
      <c r="BZ79" s="265"/>
      <c r="CA79" s="265"/>
      <c r="CB79" s="265"/>
      <c r="CC79" s="265"/>
      <c r="CD79" s="265"/>
      <c r="CE79" s="265"/>
      <c r="CF79" s="265"/>
      <c r="CG79" s="265"/>
      <c r="CH79" s="265"/>
      <c r="CI79" s="265"/>
      <c r="CJ79" s="265"/>
      <c r="CK79" s="265"/>
      <c r="CL79" s="265"/>
      <c r="CM79" s="265"/>
      <c r="CN79" s="265"/>
      <c r="CO79" s="265"/>
      <c r="CP79" s="265"/>
      <c r="CQ79" s="265"/>
      <c r="CR79" s="265"/>
      <c r="CS79" s="265"/>
      <c r="CT79" s="265"/>
      <c r="CU79" s="265"/>
      <c r="CV79" s="265"/>
      <c r="CW79" s="265"/>
      <c r="CX79" s="265"/>
      <c r="CY79" s="265"/>
      <c r="CZ79" s="265"/>
      <c r="DA79" s="265"/>
      <c r="DB79" s="265"/>
      <c r="DC79" s="265"/>
      <c r="DD79" s="265"/>
      <c r="DE79" s="265"/>
      <c r="DF79" s="265"/>
      <c r="DG79" s="265"/>
      <c r="DH79" s="265"/>
      <c r="DI79" s="265"/>
      <c r="DJ79" s="265"/>
      <c r="DK79" s="265"/>
      <c r="DL79" s="265"/>
      <c r="DM79" s="265"/>
      <c r="DN79" s="265"/>
      <c r="DO79" s="265"/>
      <c r="DP79" s="265"/>
      <c r="DQ79" s="265"/>
      <c r="DR79" s="265"/>
      <c r="DS79" s="265"/>
      <c r="DT79" s="265"/>
      <c r="DU79" s="265"/>
      <c r="DV79" s="265"/>
      <c r="DW79" s="265"/>
      <c r="DX79" s="265"/>
      <c r="DY79" s="265"/>
      <c r="DZ79" s="265"/>
      <c r="EA79" s="265"/>
      <c r="EB79" s="265"/>
      <c r="EC79" s="265"/>
      <c r="ED79" s="265"/>
    </row>
    <row r="80" spans="21:134" ht="15" x14ac:dyDescent="0.25">
      <c r="U80" s="238" t="str">
        <f t="shared" si="2"/>
        <v/>
      </c>
      <c r="V80" s="265" t="s">
        <v>181</v>
      </c>
      <c r="W80" s="265" t="s">
        <v>181</v>
      </c>
      <c r="X80" s="265" t="s">
        <v>181</v>
      </c>
      <c r="Y80" s="265" t="s">
        <v>181</v>
      </c>
      <c r="Z80" s="265" t="s">
        <v>181</v>
      </c>
      <c r="AA80" s="265" t="s">
        <v>181</v>
      </c>
      <c r="AB80" s="265" t="s">
        <v>181</v>
      </c>
      <c r="AC80" s="265" t="s">
        <v>181</v>
      </c>
      <c r="AD80" s="265" t="s">
        <v>181</v>
      </c>
      <c r="AE80" s="265" t="s">
        <v>181</v>
      </c>
      <c r="AF80" s="265" t="s">
        <v>181</v>
      </c>
      <c r="AG80" s="265" t="s">
        <v>181</v>
      </c>
      <c r="AH80" s="265" t="s">
        <v>181</v>
      </c>
      <c r="AI80" s="265" t="s">
        <v>181</v>
      </c>
      <c r="AJ80" s="265" t="s">
        <v>181</v>
      </c>
      <c r="AK80" s="265" t="s">
        <v>181</v>
      </c>
      <c r="AL80" s="265" t="s">
        <v>181</v>
      </c>
      <c r="AM80" s="265" t="s">
        <v>181</v>
      </c>
      <c r="AN80" s="265" t="s">
        <v>181</v>
      </c>
      <c r="AO80" s="265" t="s">
        <v>181</v>
      </c>
      <c r="AP80" s="265" t="s">
        <v>181</v>
      </c>
      <c r="AQ80" s="265" t="s">
        <v>181</v>
      </c>
      <c r="AR80" s="265" t="s">
        <v>181</v>
      </c>
      <c r="AS80" s="265" t="s">
        <v>181</v>
      </c>
      <c r="AT80" s="265" t="s">
        <v>181</v>
      </c>
      <c r="AU80" s="265" t="s">
        <v>181</v>
      </c>
      <c r="AV80" s="265" t="s">
        <v>181</v>
      </c>
      <c r="AW80" s="265" t="s">
        <v>181</v>
      </c>
      <c r="AX80" s="265" t="s">
        <v>181</v>
      </c>
      <c r="AY80" s="265" t="s">
        <v>181</v>
      </c>
      <c r="AZ80" s="265" t="s">
        <v>181</v>
      </c>
      <c r="BA80" s="265" t="s">
        <v>181</v>
      </c>
      <c r="BB80" s="265" t="s">
        <v>181</v>
      </c>
      <c r="BC80" s="265"/>
      <c r="BD80" s="265"/>
      <c r="BE80" s="265"/>
      <c r="BF80" s="265"/>
      <c r="BG80" s="265"/>
      <c r="BH80" s="265"/>
      <c r="BI80" s="265"/>
      <c r="BJ80" s="265"/>
      <c r="BK80" s="265"/>
      <c r="BL80" s="265"/>
      <c r="BM80" s="265"/>
      <c r="BN80" s="265"/>
      <c r="BO80" s="265"/>
      <c r="BP80" s="265"/>
      <c r="BQ80" s="265"/>
      <c r="BR80" s="265"/>
      <c r="BS80" s="265"/>
      <c r="BT80" s="265"/>
      <c r="BU80" s="265"/>
      <c r="BV80" s="265"/>
      <c r="BW80" s="265"/>
      <c r="BX80" s="265"/>
      <c r="BY80" s="265"/>
      <c r="BZ80" s="265"/>
      <c r="CA80" s="265"/>
      <c r="CB80" s="265"/>
      <c r="CC80" s="265"/>
      <c r="CD80" s="265"/>
      <c r="CE80" s="265"/>
      <c r="CF80" s="265"/>
      <c r="CG80" s="265"/>
      <c r="CH80" s="265"/>
      <c r="CI80" s="265"/>
      <c r="CJ80" s="265"/>
      <c r="CK80" s="265"/>
      <c r="CL80" s="265"/>
      <c r="CM80" s="265"/>
      <c r="CN80" s="265"/>
      <c r="CO80" s="265"/>
      <c r="CP80" s="265"/>
      <c r="CQ80" s="265"/>
      <c r="CR80" s="265"/>
      <c r="CS80" s="265"/>
      <c r="CT80" s="265"/>
      <c r="CU80" s="265"/>
      <c r="CV80" s="265"/>
      <c r="CW80" s="265"/>
      <c r="CX80" s="265"/>
      <c r="CY80" s="265"/>
      <c r="CZ80" s="265"/>
      <c r="DA80" s="265"/>
      <c r="DB80" s="265"/>
      <c r="DC80" s="265"/>
      <c r="DD80" s="265"/>
      <c r="DE80" s="265"/>
      <c r="DF80" s="265"/>
      <c r="DG80" s="265"/>
      <c r="DH80" s="265"/>
      <c r="DI80" s="265"/>
      <c r="DJ80" s="265"/>
      <c r="DK80" s="265"/>
      <c r="DL80" s="265"/>
      <c r="DM80" s="265"/>
      <c r="DN80" s="265"/>
      <c r="DO80" s="265"/>
      <c r="DP80" s="265"/>
      <c r="DQ80" s="265"/>
      <c r="DR80" s="265"/>
      <c r="DS80" s="265"/>
      <c r="DT80" s="265"/>
      <c r="DU80" s="265"/>
      <c r="DV80" s="265"/>
      <c r="DW80" s="265"/>
      <c r="DX80" s="265"/>
      <c r="DY80" s="265"/>
      <c r="DZ80" s="265"/>
      <c r="EA80" s="265"/>
      <c r="EB80" s="265"/>
      <c r="EC80" s="265"/>
      <c r="ED80" s="265"/>
    </row>
    <row r="81" spans="1:134" ht="15" x14ac:dyDescent="0.25">
      <c r="U81" s="238" t="str">
        <f t="shared" si="2"/>
        <v/>
      </c>
      <c r="V81" s="265" t="s">
        <v>181</v>
      </c>
      <c r="W81" s="265" t="s">
        <v>181</v>
      </c>
      <c r="X81" s="265" t="s">
        <v>181</v>
      </c>
      <c r="Y81" s="265" t="s">
        <v>181</v>
      </c>
      <c r="Z81" s="265" t="s">
        <v>181</v>
      </c>
      <c r="AA81" s="265" t="s">
        <v>181</v>
      </c>
      <c r="AB81" s="265" t="s">
        <v>181</v>
      </c>
      <c r="AC81" s="265" t="s">
        <v>181</v>
      </c>
      <c r="AD81" s="265" t="s">
        <v>181</v>
      </c>
      <c r="AE81" s="265" t="s">
        <v>181</v>
      </c>
      <c r="AF81" s="265" t="s">
        <v>181</v>
      </c>
      <c r="AG81" s="265" t="s">
        <v>181</v>
      </c>
      <c r="AH81" s="265" t="s">
        <v>181</v>
      </c>
      <c r="AI81" s="265" t="s">
        <v>181</v>
      </c>
      <c r="AJ81" s="265" t="s">
        <v>181</v>
      </c>
      <c r="AK81" s="265" t="s">
        <v>181</v>
      </c>
      <c r="AL81" s="265" t="s">
        <v>181</v>
      </c>
      <c r="AM81" s="265" t="s">
        <v>181</v>
      </c>
      <c r="AN81" s="265" t="s">
        <v>181</v>
      </c>
      <c r="AO81" s="265" t="s">
        <v>181</v>
      </c>
      <c r="AP81" s="265" t="s">
        <v>181</v>
      </c>
      <c r="AQ81" s="265" t="s">
        <v>181</v>
      </c>
      <c r="AR81" s="265" t="s">
        <v>181</v>
      </c>
      <c r="AS81" s="265" t="s">
        <v>181</v>
      </c>
      <c r="AT81" s="265" t="s">
        <v>181</v>
      </c>
      <c r="AU81" s="265" t="s">
        <v>181</v>
      </c>
      <c r="AV81" s="265" t="s">
        <v>181</v>
      </c>
      <c r="AW81" s="265" t="s">
        <v>181</v>
      </c>
      <c r="AX81" s="265" t="s">
        <v>181</v>
      </c>
      <c r="AY81" s="265" t="s">
        <v>181</v>
      </c>
      <c r="AZ81" s="265" t="s">
        <v>181</v>
      </c>
      <c r="BA81" s="265" t="s">
        <v>181</v>
      </c>
      <c r="BB81" s="265" t="s">
        <v>181</v>
      </c>
      <c r="BC81" s="265"/>
      <c r="BD81" s="265"/>
      <c r="BE81" s="265"/>
      <c r="BF81" s="265"/>
      <c r="BG81" s="265"/>
      <c r="BH81" s="265"/>
      <c r="BI81" s="265"/>
      <c r="BJ81" s="265"/>
      <c r="BK81" s="265"/>
      <c r="BL81" s="265"/>
      <c r="BM81" s="265"/>
      <c r="BN81" s="265"/>
      <c r="BO81" s="265"/>
      <c r="BP81" s="265"/>
      <c r="BQ81" s="265"/>
      <c r="BR81" s="265"/>
      <c r="BS81" s="265"/>
      <c r="BT81" s="265"/>
      <c r="BU81" s="265"/>
      <c r="BV81" s="265"/>
      <c r="BW81" s="265"/>
      <c r="BX81" s="265"/>
      <c r="BY81" s="265"/>
      <c r="BZ81" s="265"/>
      <c r="CA81" s="265"/>
      <c r="CB81" s="265"/>
      <c r="CC81" s="265"/>
      <c r="CD81" s="265"/>
      <c r="CE81" s="265"/>
      <c r="CF81" s="265"/>
      <c r="CG81" s="265"/>
      <c r="CH81" s="265"/>
      <c r="CI81" s="265"/>
      <c r="CJ81" s="265"/>
      <c r="CK81" s="265"/>
      <c r="CL81" s="265"/>
      <c r="CM81" s="265"/>
      <c r="CN81" s="265"/>
      <c r="CO81" s="265"/>
      <c r="CP81" s="265"/>
      <c r="CQ81" s="265"/>
      <c r="CR81" s="265"/>
      <c r="CS81" s="265"/>
      <c r="CT81" s="265"/>
      <c r="CU81" s="265"/>
      <c r="CV81" s="265"/>
      <c r="CW81" s="265"/>
      <c r="CX81" s="265"/>
      <c r="CY81" s="265"/>
      <c r="CZ81" s="265"/>
      <c r="DA81" s="265"/>
      <c r="DB81" s="265"/>
      <c r="DC81" s="265"/>
      <c r="DD81" s="265"/>
      <c r="DE81" s="265"/>
      <c r="DF81" s="265"/>
      <c r="DG81" s="265"/>
      <c r="DH81" s="265"/>
      <c r="DI81" s="265"/>
      <c r="DJ81" s="265"/>
      <c r="DK81" s="265"/>
      <c r="DL81" s="265"/>
      <c r="DM81" s="265"/>
      <c r="DN81" s="265"/>
      <c r="DO81" s="265"/>
      <c r="DP81" s="265"/>
      <c r="DQ81" s="265"/>
      <c r="DR81" s="265"/>
      <c r="DS81" s="265"/>
      <c r="DT81" s="265"/>
      <c r="DU81" s="265"/>
      <c r="DV81" s="265"/>
      <c r="DW81" s="265"/>
      <c r="DX81" s="265"/>
      <c r="DY81" s="265"/>
      <c r="DZ81" s="265"/>
      <c r="EA81" s="265"/>
      <c r="EB81" s="265"/>
      <c r="EC81" s="265"/>
      <c r="ED81" s="265"/>
    </row>
    <row r="82" spans="1:134" ht="15" x14ac:dyDescent="0.25">
      <c r="U82" s="238" t="str">
        <f t="shared" si="2"/>
        <v/>
      </c>
      <c r="V82" s="265" t="s">
        <v>181</v>
      </c>
      <c r="W82" s="265" t="s">
        <v>181</v>
      </c>
      <c r="X82" s="265" t="s">
        <v>181</v>
      </c>
      <c r="Y82" s="265" t="s">
        <v>181</v>
      </c>
      <c r="Z82" s="265" t="s">
        <v>181</v>
      </c>
      <c r="AA82" s="265" t="s">
        <v>181</v>
      </c>
      <c r="AB82" s="265" t="s">
        <v>181</v>
      </c>
      <c r="AC82" s="265" t="s">
        <v>181</v>
      </c>
      <c r="AD82" s="265" t="s">
        <v>181</v>
      </c>
      <c r="AE82" s="265" t="s">
        <v>181</v>
      </c>
      <c r="AF82" s="265" t="s">
        <v>181</v>
      </c>
      <c r="AG82" s="265" t="s">
        <v>181</v>
      </c>
      <c r="AH82" s="265" t="s">
        <v>181</v>
      </c>
      <c r="AI82" s="265" t="s">
        <v>181</v>
      </c>
      <c r="AJ82" s="265" t="s">
        <v>181</v>
      </c>
      <c r="AK82" s="265" t="s">
        <v>181</v>
      </c>
      <c r="AL82" s="265" t="s">
        <v>181</v>
      </c>
      <c r="AM82" s="265" t="s">
        <v>181</v>
      </c>
      <c r="AN82" s="265" t="s">
        <v>181</v>
      </c>
      <c r="AO82" s="265" t="s">
        <v>181</v>
      </c>
      <c r="AP82" s="265" t="s">
        <v>181</v>
      </c>
      <c r="AQ82" s="265" t="s">
        <v>181</v>
      </c>
      <c r="AR82" s="265" t="s">
        <v>181</v>
      </c>
      <c r="AS82" s="265" t="s">
        <v>181</v>
      </c>
      <c r="AT82" s="265" t="s">
        <v>181</v>
      </c>
      <c r="AU82" s="265" t="s">
        <v>181</v>
      </c>
      <c r="AV82" s="265" t="s">
        <v>181</v>
      </c>
      <c r="AW82" s="265" t="s">
        <v>181</v>
      </c>
      <c r="AX82" s="265" t="s">
        <v>181</v>
      </c>
      <c r="AY82" s="265" t="s">
        <v>181</v>
      </c>
      <c r="AZ82" s="265" t="s">
        <v>181</v>
      </c>
      <c r="BA82" s="265" t="s">
        <v>181</v>
      </c>
      <c r="BB82" s="265" t="s">
        <v>181</v>
      </c>
      <c r="BC82" s="265"/>
      <c r="BD82" s="265"/>
      <c r="BE82" s="265"/>
      <c r="BF82" s="265"/>
      <c r="BG82" s="265"/>
      <c r="BH82" s="265"/>
      <c r="BI82" s="265"/>
      <c r="BJ82" s="265"/>
      <c r="BK82" s="265"/>
      <c r="BL82" s="265"/>
      <c r="BM82" s="265"/>
      <c r="BN82" s="265"/>
      <c r="BO82" s="265"/>
      <c r="BP82" s="265"/>
      <c r="BQ82" s="265"/>
      <c r="BR82" s="265"/>
      <c r="BS82" s="265"/>
      <c r="BT82" s="265"/>
      <c r="BU82" s="265"/>
      <c r="BV82" s="265"/>
      <c r="BW82" s="265"/>
      <c r="BX82" s="265"/>
      <c r="BY82" s="265"/>
      <c r="BZ82" s="265"/>
      <c r="CA82" s="265"/>
      <c r="CB82" s="265"/>
      <c r="CC82" s="265"/>
      <c r="CD82" s="265"/>
      <c r="CE82" s="265"/>
      <c r="CF82" s="265"/>
      <c r="CG82" s="265"/>
      <c r="CH82" s="265"/>
      <c r="CI82" s="265"/>
      <c r="CJ82" s="265"/>
      <c r="CK82" s="265"/>
      <c r="CL82" s="265"/>
      <c r="CM82" s="265"/>
      <c r="CN82" s="265"/>
      <c r="CO82" s="265"/>
      <c r="CP82" s="265"/>
      <c r="CQ82" s="265"/>
      <c r="CR82" s="265"/>
      <c r="CS82" s="265"/>
      <c r="CT82" s="265"/>
      <c r="CU82" s="265"/>
      <c r="CV82" s="265"/>
      <c r="CW82" s="265"/>
      <c r="CX82" s="265"/>
      <c r="CY82" s="265"/>
      <c r="CZ82" s="265"/>
      <c r="DA82" s="265"/>
      <c r="DB82" s="265"/>
      <c r="DC82" s="265"/>
      <c r="DD82" s="265"/>
      <c r="DE82" s="265"/>
      <c r="DF82" s="265"/>
      <c r="DG82" s="265"/>
      <c r="DH82" s="265"/>
      <c r="DI82" s="265"/>
      <c r="DJ82" s="265"/>
      <c r="DK82" s="265"/>
      <c r="DL82" s="265"/>
      <c r="DM82" s="265"/>
      <c r="DN82" s="265"/>
      <c r="DO82" s="265"/>
      <c r="DP82" s="265"/>
      <c r="DQ82" s="265"/>
      <c r="DR82" s="265"/>
      <c r="DS82" s="265"/>
      <c r="DT82" s="265"/>
      <c r="DU82" s="265"/>
      <c r="DV82" s="265"/>
      <c r="DW82" s="265"/>
      <c r="DX82" s="265"/>
      <c r="DY82" s="265"/>
      <c r="DZ82" s="265"/>
      <c r="EA82" s="265"/>
      <c r="EB82" s="265"/>
      <c r="EC82" s="265"/>
      <c r="ED82" s="265"/>
    </row>
    <row r="83" spans="1:134" ht="15" x14ac:dyDescent="0.25">
      <c r="U83" s="238" t="str">
        <f t="shared" si="2"/>
        <v/>
      </c>
      <c r="V83" s="265" t="s">
        <v>181</v>
      </c>
      <c r="W83" s="265" t="s">
        <v>181</v>
      </c>
      <c r="X83" s="265" t="s">
        <v>181</v>
      </c>
      <c r="Y83" s="265" t="s">
        <v>181</v>
      </c>
      <c r="Z83" s="265" t="s">
        <v>181</v>
      </c>
      <c r="AA83" s="265" t="s">
        <v>181</v>
      </c>
      <c r="AB83" s="265" t="s">
        <v>181</v>
      </c>
      <c r="AC83" s="265" t="s">
        <v>181</v>
      </c>
      <c r="AD83" s="265" t="s">
        <v>181</v>
      </c>
      <c r="AE83" s="265" t="s">
        <v>181</v>
      </c>
      <c r="AF83" s="265" t="s">
        <v>181</v>
      </c>
      <c r="AG83" s="265" t="s">
        <v>181</v>
      </c>
      <c r="AH83" s="265" t="s">
        <v>181</v>
      </c>
      <c r="AI83" s="265" t="s">
        <v>181</v>
      </c>
      <c r="AJ83" s="265" t="s">
        <v>181</v>
      </c>
      <c r="AK83" s="265" t="s">
        <v>181</v>
      </c>
      <c r="AL83" s="265" t="s">
        <v>181</v>
      </c>
      <c r="AM83" s="265" t="s">
        <v>181</v>
      </c>
      <c r="AN83" s="265" t="s">
        <v>181</v>
      </c>
      <c r="AO83" s="265" t="s">
        <v>181</v>
      </c>
      <c r="AP83" s="265" t="s">
        <v>181</v>
      </c>
      <c r="AQ83" s="265" t="s">
        <v>181</v>
      </c>
      <c r="AR83" s="265" t="s">
        <v>181</v>
      </c>
      <c r="AS83" s="265" t="s">
        <v>181</v>
      </c>
      <c r="AT83" s="265" t="s">
        <v>181</v>
      </c>
      <c r="AU83" s="265" t="s">
        <v>181</v>
      </c>
      <c r="AV83" s="265" t="s">
        <v>181</v>
      </c>
      <c r="AW83" s="265" t="s">
        <v>181</v>
      </c>
      <c r="AX83" s="265" t="s">
        <v>181</v>
      </c>
      <c r="AY83" s="265" t="s">
        <v>181</v>
      </c>
      <c r="AZ83" s="265" t="s">
        <v>181</v>
      </c>
      <c r="BA83" s="265" t="s">
        <v>181</v>
      </c>
      <c r="BB83" s="265" t="s">
        <v>181</v>
      </c>
      <c r="BC83" s="265"/>
      <c r="BD83" s="265"/>
      <c r="BE83" s="265"/>
      <c r="BF83" s="265"/>
      <c r="BG83" s="265"/>
      <c r="BH83" s="265"/>
      <c r="BI83" s="265"/>
      <c r="BJ83" s="265"/>
      <c r="BK83" s="265"/>
      <c r="BL83" s="265"/>
      <c r="BM83" s="265"/>
      <c r="BN83" s="265"/>
      <c r="BO83" s="265"/>
      <c r="BP83" s="265"/>
      <c r="BQ83" s="265"/>
      <c r="BR83" s="265"/>
      <c r="BS83" s="265"/>
      <c r="BT83" s="265"/>
      <c r="BU83" s="265"/>
      <c r="BV83" s="265"/>
      <c r="BW83" s="265"/>
      <c r="BX83" s="265"/>
      <c r="BY83" s="265"/>
      <c r="BZ83" s="265"/>
      <c r="CA83" s="265"/>
      <c r="CB83" s="265"/>
      <c r="CC83" s="265"/>
      <c r="CD83" s="265"/>
      <c r="CE83" s="265"/>
      <c r="CF83" s="265"/>
      <c r="CG83" s="265"/>
      <c r="CH83" s="265"/>
      <c r="CI83" s="265"/>
      <c r="CJ83" s="265"/>
      <c r="CK83" s="265"/>
      <c r="CL83" s="265"/>
      <c r="CM83" s="265"/>
      <c r="CN83" s="265"/>
      <c r="CO83" s="265"/>
      <c r="CP83" s="265"/>
      <c r="CQ83" s="265"/>
      <c r="CR83" s="265"/>
      <c r="CS83" s="265"/>
      <c r="CT83" s="265"/>
      <c r="CU83" s="265"/>
      <c r="CV83" s="265"/>
      <c r="CW83" s="265"/>
      <c r="CX83" s="265"/>
      <c r="CY83" s="265"/>
      <c r="CZ83" s="265"/>
      <c r="DA83" s="265"/>
      <c r="DB83" s="265"/>
      <c r="DC83" s="265"/>
      <c r="DD83" s="265"/>
      <c r="DE83" s="265"/>
      <c r="DF83" s="265"/>
      <c r="DG83" s="265"/>
      <c r="DH83" s="265"/>
      <c r="DI83" s="265"/>
      <c r="DJ83" s="265"/>
      <c r="DK83" s="265"/>
      <c r="DL83" s="265"/>
      <c r="DM83" s="265"/>
      <c r="DN83" s="265"/>
      <c r="DO83" s="265"/>
      <c r="DP83" s="265"/>
      <c r="DQ83" s="265"/>
      <c r="DR83" s="265"/>
      <c r="DS83" s="265"/>
      <c r="DT83" s="265"/>
      <c r="DU83" s="265"/>
      <c r="DV83" s="265"/>
      <c r="DW83" s="265"/>
      <c r="DX83" s="265"/>
      <c r="DY83" s="265"/>
      <c r="DZ83" s="265"/>
      <c r="EA83" s="265"/>
      <c r="EB83" s="265"/>
      <c r="EC83" s="265"/>
      <c r="ED83" s="265"/>
    </row>
    <row r="84" spans="1:134" ht="15" x14ac:dyDescent="0.25">
      <c r="U84" s="238" t="str">
        <f t="shared" si="2"/>
        <v/>
      </c>
      <c r="V84" s="265" t="s">
        <v>181</v>
      </c>
      <c r="W84" s="265" t="s">
        <v>181</v>
      </c>
      <c r="X84" s="265" t="s">
        <v>181</v>
      </c>
      <c r="Y84" s="265" t="s">
        <v>181</v>
      </c>
      <c r="Z84" s="265" t="s">
        <v>181</v>
      </c>
      <c r="AA84" s="265" t="s">
        <v>181</v>
      </c>
      <c r="AB84" s="265" t="s">
        <v>181</v>
      </c>
      <c r="AC84" s="265" t="s">
        <v>181</v>
      </c>
      <c r="AD84" s="265" t="s">
        <v>181</v>
      </c>
      <c r="AE84" s="265" t="s">
        <v>181</v>
      </c>
      <c r="AF84" s="265" t="s">
        <v>181</v>
      </c>
      <c r="AG84" s="265" t="s">
        <v>181</v>
      </c>
      <c r="AH84" s="265" t="s">
        <v>181</v>
      </c>
      <c r="AI84" s="265" t="s">
        <v>181</v>
      </c>
      <c r="AJ84" s="265" t="s">
        <v>181</v>
      </c>
      <c r="AK84" s="265" t="s">
        <v>181</v>
      </c>
      <c r="AL84" s="265" t="s">
        <v>181</v>
      </c>
      <c r="AM84" s="265" t="s">
        <v>181</v>
      </c>
      <c r="AN84" s="265" t="s">
        <v>181</v>
      </c>
      <c r="AO84" s="265" t="s">
        <v>181</v>
      </c>
      <c r="AP84" s="265" t="s">
        <v>181</v>
      </c>
      <c r="AQ84" s="265" t="s">
        <v>181</v>
      </c>
      <c r="AR84" s="265" t="s">
        <v>181</v>
      </c>
      <c r="AS84" s="265" t="s">
        <v>181</v>
      </c>
      <c r="AT84" s="265" t="s">
        <v>181</v>
      </c>
      <c r="AU84" s="265" t="s">
        <v>181</v>
      </c>
      <c r="AV84" s="265" t="s">
        <v>181</v>
      </c>
      <c r="AW84" s="265" t="s">
        <v>181</v>
      </c>
      <c r="AX84" s="265" t="s">
        <v>181</v>
      </c>
      <c r="AY84" s="265" t="s">
        <v>181</v>
      </c>
      <c r="AZ84" s="265" t="s">
        <v>181</v>
      </c>
      <c r="BA84" s="265" t="s">
        <v>181</v>
      </c>
      <c r="BB84" s="265" t="s">
        <v>181</v>
      </c>
      <c r="BC84" s="265"/>
      <c r="BD84" s="265"/>
      <c r="BE84" s="265"/>
      <c r="BF84" s="265"/>
      <c r="BG84" s="265"/>
      <c r="BH84" s="265"/>
      <c r="BI84" s="265"/>
      <c r="BJ84" s="265"/>
      <c r="BK84" s="265"/>
      <c r="BL84" s="265"/>
      <c r="BM84" s="265"/>
      <c r="BN84" s="265"/>
      <c r="BO84" s="265"/>
      <c r="BP84" s="265"/>
      <c r="BQ84" s="265"/>
      <c r="BR84" s="265"/>
      <c r="BS84" s="265"/>
      <c r="BT84" s="265"/>
      <c r="BU84" s="265"/>
      <c r="BV84" s="265"/>
      <c r="BW84" s="265"/>
      <c r="BX84" s="265"/>
      <c r="BY84" s="265"/>
      <c r="BZ84" s="265"/>
      <c r="CA84" s="265"/>
      <c r="CB84" s="265"/>
      <c r="CC84" s="265"/>
      <c r="CD84" s="265"/>
      <c r="CE84" s="265"/>
      <c r="CF84" s="265"/>
      <c r="CG84" s="265"/>
      <c r="CH84" s="265"/>
      <c r="CI84" s="265"/>
      <c r="CJ84" s="265"/>
      <c r="CK84" s="265"/>
      <c r="CL84" s="265"/>
      <c r="CM84" s="265"/>
      <c r="CN84" s="265"/>
      <c r="CO84" s="265"/>
      <c r="CP84" s="265"/>
      <c r="CQ84" s="265"/>
      <c r="CR84" s="265"/>
      <c r="CS84" s="265"/>
      <c r="CT84" s="265"/>
      <c r="CU84" s="265"/>
      <c r="CV84" s="265"/>
      <c r="CW84" s="265"/>
      <c r="CX84" s="265"/>
      <c r="CY84" s="265"/>
      <c r="CZ84" s="265"/>
      <c r="DA84" s="265"/>
      <c r="DB84" s="265"/>
      <c r="DC84" s="265"/>
      <c r="DD84" s="265"/>
      <c r="DE84" s="265"/>
      <c r="DF84" s="265"/>
      <c r="DG84" s="265"/>
      <c r="DH84" s="265"/>
      <c r="DI84" s="265"/>
      <c r="DJ84" s="265"/>
      <c r="DK84" s="265"/>
      <c r="DL84" s="265"/>
      <c r="DM84" s="265"/>
      <c r="DN84" s="265"/>
      <c r="DO84" s="265"/>
      <c r="DP84" s="265"/>
      <c r="DQ84" s="265"/>
      <c r="DR84" s="265"/>
      <c r="DS84" s="265"/>
      <c r="DT84" s="265"/>
      <c r="DU84" s="265"/>
      <c r="DV84" s="265"/>
      <c r="DW84" s="265"/>
      <c r="DX84" s="265"/>
      <c r="DY84" s="265"/>
      <c r="DZ84" s="265"/>
      <c r="EA84" s="265"/>
      <c r="EB84" s="265"/>
      <c r="EC84" s="265"/>
      <c r="ED84" s="265"/>
    </row>
    <row r="85" spans="1:134" ht="15" x14ac:dyDescent="0.25">
      <c r="A85" s="245">
        <v>0</v>
      </c>
      <c r="U85" s="238" t="str">
        <f t="shared" si="2"/>
        <v/>
      </c>
      <c r="V85" s="265" t="s">
        <v>181</v>
      </c>
      <c r="W85" s="265" t="s">
        <v>181</v>
      </c>
      <c r="X85" s="265" t="s">
        <v>181</v>
      </c>
      <c r="Y85" s="265" t="s">
        <v>181</v>
      </c>
      <c r="Z85" s="265" t="s">
        <v>181</v>
      </c>
      <c r="AA85" s="265" t="s">
        <v>181</v>
      </c>
      <c r="AB85" s="265" t="s">
        <v>181</v>
      </c>
      <c r="AC85" s="265" t="s">
        <v>181</v>
      </c>
      <c r="AD85" s="265" t="s">
        <v>181</v>
      </c>
      <c r="AE85" s="265" t="s">
        <v>181</v>
      </c>
      <c r="AF85" s="265" t="s">
        <v>181</v>
      </c>
      <c r="AG85" s="265" t="s">
        <v>181</v>
      </c>
      <c r="AH85" s="265" t="s">
        <v>181</v>
      </c>
      <c r="AI85" s="265" t="s">
        <v>181</v>
      </c>
      <c r="AJ85" s="265" t="s">
        <v>181</v>
      </c>
      <c r="AK85" s="265" t="s">
        <v>181</v>
      </c>
      <c r="AL85" s="265" t="s">
        <v>181</v>
      </c>
      <c r="AM85" s="265" t="s">
        <v>181</v>
      </c>
      <c r="AN85" s="265" t="s">
        <v>181</v>
      </c>
      <c r="AO85" s="265" t="s">
        <v>181</v>
      </c>
      <c r="AP85" s="265" t="s">
        <v>181</v>
      </c>
      <c r="AQ85" s="265" t="s">
        <v>181</v>
      </c>
      <c r="AR85" s="265" t="s">
        <v>181</v>
      </c>
      <c r="AS85" s="265" t="s">
        <v>181</v>
      </c>
      <c r="AT85" s="265" t="s">
        <v>181</v>
      </c>
      <c r="AU85" s="265" t="s">
        <v>181</v>
      </c>
      <c r="AV85" s="265" t="s">
        <v>181</v>
      </c>
      <c r="AW85" s="265" t="s">
        <v>181</v>
      </c>
      <c r="AX85" s="265" t="s">
        <v>181</v>
      </c>
      <c r="AY85" s="265" t="s">
        <v>181</v>
      </c>
      <c r="AZ85" s="265" t="s">
        <v>181</v>
      </c>
      <c r="BA85" s="265" t="s">
        <v>181</v>
      </c>
      <c r="BB85" s="265" t="s">
        <v>181</v>
      </c>
      <c r="BC85" s="265"/>
      <c r="BD85" s="265"/>
      <c r="BE85" s="265"/>
      <c r="BF85" s="265"/>
      <c r="BG85" s="265"/>
      <c r="BH85" s="265"/>
      <c r="BI85" s="265"/>
      <c r="BJ85" s="265"/>
      <c r="BK85" s="265"/>
      <c r="BL85" s="265"/>
      <c r="BM85" s="265"/>
      <c r="BN85" s="265"/>
      <c r="BO85" s="265"/>
      <c r="BP85" s="265"/>
      <c r="BQ85" s="265"/>
      <c r="BR85" s="265"/>
      <c r="BS85" s="265"/>
      <c r="BT85" s="265"/>
      <c r="BU85" s="265"/>
      <c r="BV85" s="265"/>
      <c r="BW85" s="265"/>
      <c r="BX85" s="265"/>
      <c r="BY85" s="265"/>
      <c r="BZ85" s="265"/>
      <c r="CA85" s="265"/>
      <c r="CB85" s="265"/>
      <c r="CC85" s="265"/>
      <c r="CD85" s="265"/>
      <c r="CE85" s="265"/>
      <c r="CF85" s="265"/>
      <c r="CG85" s="265"/>
      <c r="CH85" s="265"/>
      <c r="CI85" s="265"/>
      <c r="CJ85" s="265"/>
      <c r="CK85" s="265"/>
      <c r="CL85" s="265"/>
      <c r="CM85" s="265"/>
      <c r="CN85" s="265"/>
      <c r="CO85" s="265"/>
      <c r="CP85" s="265"/>
      <c r="CQ85" s="265"/>
      <c r="CR85" s="265"/>
      <c r="CS85" s="265"/>
      <c r="CT85" s="265"/>
      <c r="CU85" s="265"/>
      <c r="CV85" s="265"/>
      <c r="CW85" s="265"/>
      <c r="CX85" s="265"/>
      <c r="CY85" s="265"/>
      <c r="CZ85" s="265"/>
      <c r="DA85" s="265"/>
      <c r="DB85" s="265"/>
      <c r="DC85" s="265"/>
      <c r="DD85" s="265"/>
      <c r="DE85" s="265"/>
      <c r="DF85" s="265"/>
      <c r="DG85" s="265"/>
      <c r="DH85" s="265"/>
      <c r="DI85" s="265"/>
      <c r="DJ85" s="265"/>
      <c r="DK85" s="265"/>
      <c r="DL85" s="265"/>
      <c r="DM85" s="265"/>
      <c r="DN85" s="265"/>
      <c r="DO85" s="265"/>
      <c r="DP85" s="265"/>
      <c r="DQ85" s="265"/>
      <c r="DR85" s="265"/>
      <c r="DS85" s="265"/>
      <c r="DT85" s="265"/>
      <c r="DU85" s="265"/>
      <c r="DV85" s="265"/>
      <c r="DW85" s="265"/>
      <c r="DX85" s="265"/>
      <c r="DY85" s="265"/>
      <c r="DZ85" s="265"/>
      <c r="EA85" s="265"/>
      <c r="EB85" s="265"/>
      <c r="EC85" s="265"/>
      <c r="ED85" s="265"/>
    </row>
    <row r="86" spans="1:134" ht="15" x14ac:dyDescent="0.25">
      <c r="U86" s="238" t="str">
        <f t="shared" si="2"/>
        <v/>
      </c>
      <c r="V86" s="265" t="s">
        <v>181</v>
      </c>
      <c r="W86" s="265" t="s">
        <v>181</v>
      </c>
      <c r="X86" s="265" t="s">
        <v>181</v>
      </c>
      <c r="Y86" s="265" t="s">
        <v>181</v>
      </c>
      <c r="Z86" s="265" t="s">
        <v>181</v>
      </c>
      <c r="AA86" s="265" t="s">
        <v>181</v>
      </c>
      <c r="AB86" s="265" t="s">
        <v>181</v>
      </c>
      <c r="AC86" s="265" t="s">
        <v>181</v>
      </c>
      <c r="AD86" s="265" t="s">
        <v>181</v>
      </c>
      <c r="AE86" s="265" t="s">
        <v>181</v>
      </c>
      <c r="AF86" s="265" t="s">
        <v>181</v>
      </c>
      <c r="AG86" s="265" t="s">
        <v>181</v>
      </c>
      <c r="AH86" s="265" t="s">
        <v>181</v>
      </c>
      <c r="AI86" s="265" t="s">
        <v>181</v>
      </c>
      <c r="AJ86" s="265" t="s">
        <v>181</v>
      </c>
      <c r="AK86" s="265" t="s">
        <v>181</v>
      </c>
      <c r="AL86" s="265" t="s">
        <v>181</v>
      </c>
      <c r="AM86" s="265" t="s">
        <v>181</v>
      </c>
      <c r="AN86" s="265" t="s">
        <v>181</v>
      </c>
      <c r="AO86" s="265" t="s">
        <v>181</v>
      </c>
      <c r="AP86" s="265" t="s">
        <v>181</v>
      </c>
      <c r="AQ86" s="265" t="s">
        <v>181</v>
      </c>
      <c r="AR86" s="265" t="s">
        <v>181</v>
      </c>
      <c r="AS86" s="265" t="s">
        <v>181</v>
      </c>
      <c r="AT86" s="265" t="s">
        <v>181</v>
      </c>
      <c r="AU86" s="265" t="s">
        <v>181</v>
      </c>
      <c r="AV86" s="265" t="s">
        <v>181</v>
      </c>
      <c r="AW86" s="265" t="s">
        <v>181</v>
      </c>
      <c r="AX86" s="265" t="s">
        <v>181</v>
      </c>
      <c r="AY86" s="265" t="s">
        <v>181</v>
      </c>
      <c r="AZ86" s="265" t="s">
        <v>181</v>
      </c>
      <c r="BA86" s="265" t="s">
        <v>181</v>
      </c>
      <c r="BB86" s="265" t="s">
        <v>181</v>
      </c>
      <c r="BC86" s="265"/>
      <c r="BD86" s="265"/>
      <c r="BE86" s="265"/>
      <c r="BF86" s="265"/>
      <c r="BG86" s="265"/>
      <c r="BH86" s="265"/>
      <c r="BI86" s="265"/>
      <c r="BJ86" s="265"/>
      <c r="BK86" s="265"/>
      <c r="BL86" s="265"/>
      <c r="BM86" s="265"/>
      <c r="BN86" s="265"/>
      <c r="BO86" s="265"/>
      <c r="BP86" s="265"/>
      <c r="BQ86" s="265"/>
      <c r="BR86" s="265"/>
      <c r="BS86" s="265"/>
      <c r="BT86" s="265"/>
      <c r="BU86" s="265"/>
      <c r="BV86" s="265"/>
      <c r="BW86" s="265"/>
      <c r="BX86" s="265"/>
      <c r="BY86" s="265"/>
      <c r="BZ86" s="265"/>
      <c r="CA86" s="265"/>
      <c r="CB86" s="265"/>
      <c r="CC86" s="265"/>
      <c r="CD86" s="265"/>
      <c r="CE86" s="265"/>
      <c r="CF86" s="265"/>
      <c r="CG86" s="265"/>
      <c r="CH86" s="265"/>
      <c r="CI86" s="265"/>
      <c r="CJ86" s="265"/>
      <c r="CK86" s="265"/>
      <c r="CL86" s="265"/>
      <c r="CM86" s="265"/>
      <c r="CN86" s="265"/>
      <c r="CO86" s="265"/>
      <c r="CP86" s="265"/>
      <c r="CQ86" s="265"/>
      <c r="CR86" s="265"/>
      <c r="CS86" s="265"/>
      <c r="CT86" s="265"/>
      <c r="CU86" s="265"/>
      <c r="CV86" s="265"/>
      <c r="CW86" s="265"/>
      <c r="CX86" s="265"/>
      <c r="CY86" s="265"/>
      <c r="CZ86" s="265"/>
      <c r="DA86" s="265"/>
      <c r="DB86" s="265"/>
      <c r="DC86" s="265"/>
      <c r="DD86" s="265"/>
      <c r="DE86" s="265"/>
      <c r="DF86" s="265"/>
      <c r="DG86" s="265"/>
      <c r="DH86" s="265"/>
      <c r="DI86" s="265"/>
      <c r="DJ86" s="265"/>
      <c r="DK86" s="265"/>
      <c r="DL86" s="265"/>
      <c r="DM86" s="265"/>
      <c r="DN86" s="265"/>
      <c r="DO86" s="265"/>
      <c r="DP86" s="265"/>
      <c r="DQ86" s="265"/>
      <c r="DR86" s="265"/>
      <c r="DS86" s="265"/>
      <c r="DT86" s="265"/>
      <c r="DU86" s="265"/>
      <c r="DV86" s="265"/>
      <c r="DW86" s="265"/>
      <c r="DX86" s="265"/>
      <c r="DY86" s="265"/>
      <c r="DZ86" s="265"/>
      <c r="EA86" s="265"/>
      <c r="EB86" s="265"/>
      <c r="EC86" s="265"/>
      <c r="ED86" s="265"/>
    </row>
    <row r="87" spans="1:134" ht="15" x14ac:dyDescent="0.25">
      <c r="U87" s="238" t="str">
        <f t="shared" si="2"/>
        <v/>
      </c>
      <c r="V87" s="265" t="s">
        <v>181</v>
      </c>
      <c r="W87" s="265" t="s">
        <v>181</v>
      </c>
      <c r="X87" s="265" t="s">
        <v>181</v>
      </c>
      <c r="Y87" s="265" t="s">
        <v>181</v>
      </c>
      <c r="Z87" s="265" t="s">
        <v>181</v>
      </c>
      <c r="AA87" s="265" t="s">
        <v>181</v>
      </c>
      <c r="AB87" s="265" t="s">
        <v>181</v>
      </c>
      <c r="AC87" s="265" t="s">
        <v>181</v>
      </c>
      <c r="AD87" s="265" t="s">
        <v>181</v>
      </c>
      <c r="AE87" s="265" t="s">
        <v>181</v>
      </c>
      <c r="AF87" s="265" t="s">
        <v>181</v>
      </c>
      <c r="AG87" s="265" t="s">
        <v>181</v>
      </c>
      <c r="AH87" s="265" t="s">
        <v>181</v>
      </c>
      <c r="AI87" s="265" t="s">
        <v>181</v>
      </c>
      <c r="AJ87" s="265" t="s">
        <v>181</v>
      </c>
      <c r="AK87" s="265" t="s">
        <v>181</v>
      </c>
      <c r="AL87" s="265" t="s">
        <v>181</v>
      </c>
      <c r="AM87" s="265" t="s">
        <v>181</v>
      </c>
      <c r="AN87" s="265" t="s">
        <v>181</v>
      </c>
      <c r="AO87" s="265" t="s">
        <v>181</v>
      </c>
      <c r="AP87" s="265" t="s">
        <v>181</v>
      </c>
      <c r="AQ87" s="265" t="s">
        <v>181</v>
      </c>
      <c r="AR87" s="265" t="s">
        <v>181</v>
      </c>
      <c r="AS87" s="265" t="s">
        <v>181</v>
      </c>
      <c r="AT87" s="265" t="s">
        <v>181</v>
      </c>
      <c r="AU87" s="265" t="s">
        <v>181</v>
      </c>
      <c r="AV87" s="265" t="s">
        <v>181</v>
      </c>
      <c r="AW87" s="265" t="s">
        <v>181</v>
      </c>
      <c r="AX87" s="265" t="s">
        <v>181</v>
      </c>
      <c r="AY87" s="265" t="s">
        <v>181</v>
      </c>
      <c r="AZ87" s="265" t="s">
        <v>181</v>
      </c>
      <c r="BA87" s="265" t="s">
        <v>181</v>
      </c>
      <c r="BB87" s="265" t="s">
        <v>181</v>
      </c>
      <c r="BC87" s="265"/>
      <c r="BD87" s="265"/>
      <c r="BE87" s="265"/>
      <c r="BF87" s="265"/>
      <c r="BG87" s="265"/>
      <c r="BH87" s="265"/>
      <c r="BI87" s="265"/>
      <c r="BJ87" s="265"/>
      <c r="BK87" s="265"/>
      <c r="BL87" s="265"/>
      <c r="BM87" s="265"/>
      <c r="BN87" s="265"/>
      <c r="BO87" s="265"/>
      <c r="BP87" s="265"/>
      <c r="BQ87" s="265"/>
      <c r="BR87" s="265"/>
      <c r="BS87" s="265"/>
      <c r="BT87" s="265"/>
      <c r="BU87" s="265"/>
      <c r="BV87" s="265"/>
      <c r="BW87" s="265"/>
      <c r="BX87" s="265"/>
      <c r="BY87" s="265"/>
      <c r="BZ87" s="265"/>
      <c r="CA87" s="265"/>
      <c r="CB87" s="265"/>
      <c r="CC87" s="265"/>
      <c r="CD87" s="265"/>
      <c r="CE87" s="265"/>
      <c r="CF87" s="265"/>
      <c r="CG87" s="265"/>
      <c r="CH87" s="265"/>
      <c r="CI87" s="265"/>
      <c r="CJ87" s="265"/>
      <c r="CK87" s="265"/>
      <c r="CL87" s="265"/>
      <c r="CM87" s="265"/>
      <c r="CN87" s="265"/>
      <c r="CO87" s="265"/>
      <c r="CP87" s="265"/>
      <c r="CQ87" s="265"/>
      <c r="CR87" s="265"/>
      <c r="CS87" s="265"/>
      <c r="CT87" s="265"/>
      <c r="CU87" s="265"/>
      <c r="CV87" s="265"/>
      <c r="CW87" s="265"/>
      <c r="CX87" s="265"/>
      <c r="CY87" s="265"/>
      <c r="CZ87" s="265"/>
      <c r="DA87" s="265"/>
      <c r="DB87" s="265"/>
      <c r="DC87" s="265"/>
      <c r="DD87" s="265"/>
      <c r="DE87" s="265"/>
      <c r="DF87" s="265"/>
      <c r="DG87" s="265"/>
      <c r="DH87" s="265"/>
      <c r="DI87" s="265"/>
      <c r="DJ87" s="265"/>
      <c r="DK87" s="265"/>
      <c r="DL87" s="265"/>
      <c r="DM87" s="265"/>
      <c r="DN87" s="265"/>
      <c r="DO87" s="265"/>
      <c r="DP87" s="265"/>
      <c r="DQ87" s="265"/>
      <c r="DR87" s="265"/>
      <c r="DS87" s="265"/>
      <c r="DT87" s="265"/>
      <c r="DU87" s="265"/>
      <c r="DV87" s="265"/>
      <c r="DW87" s="265"/>
      <c r="DX87" s="265"/>
      <c r="DY87" s="265"/>
      <c r="DZ87" s="265"/>
      <c r="EA87" s="265"/>
      <c r="EB87" s="265"/>
      <c r="EC87" s="265"/>
      <c r="ED87" s="265"/>
    </row>
    <row r="88" spans="1:134" ht="15" x14ac:dyDescent="0.25">
      <c r="U88" s="238" t="str">
        <f t="shared" si="2"/>
        <v/>
      </c>
      <c r="V88" s="265" t="s">
        <v>181</v>
      </c>
      <c r="W88" s="265" t="s">
        <v>181</v>
      </c>
      <c r="X88" s="265" t="s">
        <v>181</v>
      </c>
      <c r="Y88" s="265" t="s">
        <v>181</v>
      </c>
      <c r="Z88" s="265" t="s">
        <v>181</v>
      </c>
      <c r="AA88" s="265" t="s">
        <v>181</v>
      </c>
      <c r="AB88" s="265" t="s">
        <v>181</v>
      </c>
      <c r="AC88" s="265" t="s">
        <v>181</v>
      </c>
      <c r="AD88" s="265" t="s">
        <v>181</v>
      </c>
      <c r="AE88" s="265" t="s">
        <v>181</v>
      </c>
      <c r="AF88" s="265" t="s">
        <v>181</v>
      </c>
      <c r="AG88" s="265" t="s">
        <v>181</v>
      </c>
      <c r="AH88" s="265" t="s">
        <v>181</v>
      </c>
      <c r="AI88" s="265" t="s">
        <v>181</v>
      </c>
      <c r="AJ88" s="265" t="s">
        <v>181</v>
      </c>
      <c r="AK88" s="265" t="s">
        <v>181</v>
      </c>
      <c r="AL88" s="265" t="s">
        <v>181</v>
      </c>
      <c r="AM88" s="265" t="s">
        <v>181</v>
      </c>
      <c r="AN88" s="265" t="s">
        <v>181</v>
      </c>
      <c r="AO88" s="265" t="s">
        <v>181</v>
      </c>
      <c r="AP88" s="265" t="s">
        <v>181</v>
      </c>
      <c r="AQ88" s="265" t="s">
        <v>181</v>
      </c>
      <c r="AR88" s="265" t="s">
        <v>181</v>
      </c>
      <c r="AS88" s="265" t="s">
        <v>181</v>
      </c>
      <c r="AT88" s="265" t="s">
        <v>181</v>
      </c>
      <c r="AU88" s="265" t="s">
        <v>181</v>
      </c>
      <c r="AV88" s="265" t="s">
        <v>181</v>
      </c>
      <c r="AW88" s="265" t="s">
        <v>181</v>
      </c>
      <c r="AX88" s="265" t="s">
        <v>181</v>
      </c>
      <c r="AY88" s="265" t="s">
        <v>181</v>
      </c>
      <c r="AZ88" s="265" t="s">
        <v>181</v>
      </c>
      <c r="BA88" s="265" t="s">
        <v>181</v>
      </c>
      <c r="BB88" s="265" t="s">
        <v>181</v>
      </c>
      <c r="BC88" s="265"/>
      <c r="BD88" s="265"/>
      <c r="BE88" s="265"/>
      <c r="BF88" s="265"/>
      <c r="BG88" s="265"/>
      <c r="BH88" s="265"/>
      <c r="BI88" s="265"/>
      <c r="BJ88" s="265"/>
      <c r="BK88" s="265"/>
      <c r="BL88" s="265"/>
      <c r="BM88" s="265"/>
      <c r="BN88" s="265"/>
      <c r="BO88" s="265"/>
      <c r="BP88" s="265"/>
      <c r="BQ88" s="265"/>
      <c r="BR88" s="265"/>
      <c r="BS88" s="265"/>
      <c r="BT88" s="265"/>
      <c r="BU88" s="265"/>
      <c r="BV88" s="265"/>
      <c r="BW88" s="265"/>
      <c r="BX88" s="265"/>
      <c r="BY88" s="265"/>
      <c r="BZ88" s="265"/>
      <c r="CA88" s="265"/>
      <c r="CB88" s="265"/>
      <c r="CC88" s="265"/>
      <c r="CD88" s="265"/>
      <c r="CE88" s="265"/>
      <c r="CF88" s="265"/>
      <c r="CG88" s="265"/>
      <c r="CH88" s="265"/>
      <c r="CI88" s="265"/>
      <c r="CJ88" s="265"/>
      <c r="CK88" s="265"/>
      <c r="CL88" s="265"/>
      <c r="CM88" s="265"/>
      <c r="CN88" s="265"/>
      <c r="CO88" s="265"/>
      <c r="CP88" s="265"/>
      <c r="CQ88" s="265"/>
      <c r="CR88" s="265"/>
      <c r="CS88" s="265"/>
      <c r="CT88" s="265"/>
      <c r="CU88" s="265"/>
      <c r="CV88" s="265"/>
      <c r="CW88" s="265"/>
      <c r="CX88" s="265"/>
      <c r="CY88" s="265"/>
      <c r="CZ88" s="265"/>
      <c r="DA88" s="265"/>
      <c r="DB88" s="265"/>
      <c r="DC88" s="265"/>
      <c r="DD88" s="265"/>
      <c r="DE88" s="265"/>
      <c r="DF88" s="265"/>
      <c r="DG88" s="265"/>
      <c r="DH88" s="265"/>
      <c r="DI88" s="265"/>
      <c r="DJ88" s="265"/>
      <c r="DK88" s="265"/>
      <c r="DL88" s="265"/>
      <c r="DM88" s="265"/>
      <c r="DN88" s="265"/>
      <c r="DO88" s="265"/>
      <c r="DP88" s="265"/>
      <c r="DQ88" s="265"/>
      <c r="DR88" s="265"/>
      <c r="DS88" s="265"/>
      <c r="DT88" s="265"/>
      <c r="DU88" s="265"/>
      <c r="DV88" s="265"/>
      <c r="DW88" s="265"/>
      <c r="DX88" s="265"/>
      <c r="DY88" s="265"/>
      <c r="DZ88" s="265"/>
      <c r="EA88" s="265"/>
      <c r="EB88" s="265"/>
      <c r="EC88" s="265"/>
      <c r="ED88" s="265"/>
    </row>
    <row r="89" spans="1:134" ht="15" x14ac:dyDescent="0.25">
      <c r="U89" s="238" t="str">
        <f t="shared" si="2"/>
        <v/>
      </c>
      <c r="V89" s="265" t="s">
        <v>181</v>
      </c>
      <c r="W89" s="265" t="s">
        <v>181</v>
      </c>
      <c r="X89" s="265" t="s">
        <v>181</v>
      </c>
      <c r="Y89" s="265" t="s">
        <v>181</v>
      </c>
      <c r="Z89" s="265" t="s">
        <v>181</v>
      </c>
      <c r="AA89" s="265" t="s">
        <v>181</v>
      </c>
      <c r="AB89" s="265" t="s">
        <v>181</v>
      </c>
      <c r="AC89" s="265" t="s">
        <v>181</v>
      </c>
      <c r="AD89" s="265" t="s">
        <v>181</v>
      </c>
      <c r="AE89" s="265" t="s">
        <v>181</v>
      </c>
      <c r="AF89" s="265" t="s">
        <v>181</v>
      </c>
      <c r="AG89" s="265" t="s">
        <v>181</v>
      </c>
      <c r="AH89" s="265" t="s">
        <v>181</v>
      </c>
      <c r="AI89" s="265" t="s">
        <v>181</v>
      </c>
      <c r="AJ89" s="265" t="s">
        <v>181</v>
      </c>
      <c r="AK89" s="265" t="s">
        <v>181</v>
      </c>
      <c r="AL89" s="265" t="s">
        <v>181</v>
      </c>
      <c r="AM89" s="265" t="s">
        <v>181</v>
      </c>
      <c r="AN89" s="265" t="s">
        <v>181</v>
      </c>
      <c r="AO89" s="265" t="s">
        <v>181</v>
      </c>
      <c r="AP89" s="265" t="s">
        <v>181</v>
      </c>
      <c r="AQ89" s="265" t="s">
        <v>181</v>
      </c>
      <c r="AR89" s="265" t="s">
        <v>181</v>
      </c>
      <c r="AS89" s="265" t="s">
        <v>181</v>
      </c>
      <c r="AT89" s="265" t="s">
        <v>181</v>
      </c>
      <c r="AU89" s="265" t="s">
        <v>181</v>
      </c>
      <c r="AV89" s="265" t="s">
        <v>181</v>
      </c>
      <c r="AW89" s="265" t="s">
        <v>181</v>
      </c>
      <c r="AX89" s="265" t="s">
        <v>181</v>
      </c>
      <c r="AY89" s="265" t="s">
        <v>181</v>
      </c>
      <c r="AZ89" s="265" t="s">
        <v>181</v>
      </c>
      <c r="BA89" s="265" t="s">
        <v>181</v>
      </c>
      <c r="BB89" s="265" t="s">
        <v>181</v>
      </c>
      <c r="BC89" s="265"/>
      <c r="BD89" s="265"/>
      <c r="BE89" s="265"/>
      <c r="BF89" s="265"/>
      <c r="BG89" s="265"/>
      <c r="BH89" s="265"/>
      <c r="BI89" s="265"/>
      <c r="BJ89" s="265"/>
      <c r="BK89" s="265"/>
      <c r="BL89" s="265"/>
      <c r="BM89" s="265"/>
      <c r="BN89" s="265"/>
      <c r="BO89" s="265"/>
      <c r="BP89" s="265"/>
      <c r="BQ89" s="265"/>
      <c r="BR89" s="265"/>
      <c r="BS89" s="265"/>
      <c r="BT89" s="265"/>
      <c r="BU89" s="265"/>
      <c r="BV89" s="265"/>
      <c r="BW89" s="265"/>
      <c r="BX89" s="265"/>
      <c r="BY89" s="265"/>
      <c r="BZ89" s="265"/>
      <c r="CA89" s="265"/>
      <c r="CB89" s="265"/>
      <c r="CC89" s="265"/>
      <c r="CD89" s="265"/>
      <c r="CE89" s="265"/>
      <c r="CF89" s="265"/>
      <c r="CG89" s="265"/>
      <c r="CH89" s="265"/>
      <c r="CI89" s="265"/>
      <c r="CJ89" s="265"/>
      <c r="CK89" s="265"/>
      <c r="CL89" s="265"/>
      <c r="CM89" s="265"/>
      <c r="CN89" s="265"/>
      <c r="CO89" s="265"/>
      <c r="CP89" s="265"/>
      <c r="CQ89" s="265"/>
      <c r="CR89" s="265"/>
      <c r="CS89" s="265"/>
      <c r="CT89" s="265"/>
      <c r="CU89" s="265"/>
      <c r="CV89" s="265"/>
      <c r="CW89" s="265"/>
      <c r="CX89" s="265"/>
      <c r="CY89" s="265"/>
      <c r="CZ89" s="265"/>
      <c r="DA89" s="265"/>
      <c r="DB89" s="265"/>
      <c r="DC89" s="265"/>
      <c r="DD89" s="265"/>
      <c r="DE89" s="265"/>
      <c r="DF89" s="265"/>
      <c r="DG89" s="265"/>
      <c r="DH89" s="265"/>
      <c r="DI89" s="265"/>
      <c r="DJ89" s="265"/>
      <c r="DK89" s="265"/>
      <c r="DL89" s="265"/>
      <c r="DM89" s="265"/>
      <c r="DN89" s="265"/>
      <c r="DO89" s="265"/>
      <c r="DP89" s="265"/>
      <c r="DQ89" s="265"/>
      <c r="DR89" s="265"/>
      <c r="DS89" s="265"/>
      <c r="DT89" s="265"/>
      <c r="DU89" s="265"/>
      <c r="DV89" s="265"/>
      <c r="DW89" s="265"/>
      <c r="DX89" s="265"/>
      <c r="DY89" s="265"/>
      <c r="DZ89" s="265"/>
      <c r="EA89" s="265"/>
      <c r="EB89" s="265"/>
      <c r="EC89" s="265"/>
      <c r="ED89" s="265"/>
    </row>
    <row r="90" spans="1:134" ht="15" x14ac:dyDescent="0.25">
      <c r="U90" s="238" t="str">
        <f t="shared" si="2"/>
        <v/>
      </c>
      <c r="V90" s="265" t="s">
        <v>181</v>
      </c>
      <c r="W90" s="265" t="s">
        <v>181</v>
      </c>
      <c r="X90" s="265" t="s">
        <v>181</v>
      </c>
      <c r="Y90" s="265" t="s">
        <v>181</v>
      </c>
      <c r="Z90" s="265" t="s">
        <v>181</v>
      </c>
      <c r="AA90" s="265" t="s">
        <v>181</v>
      </c>
      <c r="AB90" s="265" t="s">
        <v>181</v>
      </c>
      <c r="AC90" s="265" t="s">
        <v>181</v>
      </c>
      <c r="AD90" s="265" t="s">
        <v>181</v>
      </c>
      <c r="AE90" s="265" t="s">
        <v>181</v>
      </c>
      <c r="AF90" s="265" t="s">
        <v>181</v>
      </c>
      <c r="AG90" s="265" t="s">
        <v>181</v>
      </c>
      <c r="AH90" s="265" t="s">
        <v>181</v>
      </c>
      <c r="AI90" s="265" t="s">
        <v>181</v>
      </c>
      <c r="AJ90" s="265" t="s">
        <v>181</v>
      </c>
      <c r="AK90" s="265" t="s">
        <v>181</v>
      </c>
      <c r="AL90" s="265" t="s">
        <v>181</v>
      </c>
      <c r="AM90" s="265" t="s">
        <v>181</v>
      </c>
      <c r="AN90" s="265" t="s">
        <v>181</v>
      </c>
      <c r="AO90" s="265" t="s">
        <v>181</v>
      </c>
      <c r="AP90" s="265" t="s">
        <v>181</v>
      </c>
      <c r="AQ90" s="265" t="s">
        <v>181</v>
      </c>
      <c r="AR90" s="265" t="s">
        <v>181</v>
      </c>
      <c r="AS90" s="265" t="s">
        <v>181</v>
      </c>
      <c r="AT90" s="265" t="s">
        <v>181</v>
      </c>
      <c r="AU90" s="265" t="s">
        <v>181</v>
      </c>
      <c r="AV90" s="265" t="s">
        <v>181</v>
      </c>
      <c r="AW90" s="265" t="s">
        <v>181</v>
      </c>
      <c r="AX90" s="265" t="s">
        <v>181</v>
      </c>
      <c r="AY90" s="265" t="s">
        <v>181</v>
      </c>
      <c r="AZ90" s="265" t="s">
        <v>181</v>
      </c>
      <c r="BA90" s="265" t="s">
        <v>181</v>
      </c>
      <c r="BB90" s="265" t="s">
        <v>181</v>
      </c>
      <c r="BC90" s="265"/>
      <c r="BD90" s="265"/>
      <c r="BE90" s="265"/>
      <c r="BF90" s="265"/>
      <c r="BG90" s="265"/>
      <c r="BH90" s="265"/>
      <c r="BI90" s="265"/>
      <c r="BJ90" s="265"/>
      <c r="BK90" s="265"/>
      <c r="BL90" s="265"/>
      <c r="BM90" s="265"/>
      <c r="BN90" s="265"/>
      <c r="BO90" s="265"/>
      <c r="BP90" s="265"/>
      <c r="BQ90" s="265"/>
      <c r="BR90" s="265"/>
      <c r="BS90" s="265"/>
      <c r="BT90" s="265"/>
      <c r="BU90" s="265"/>
      <c r="BV90" s="265"/>
      <c r="BW90" s="265"/>
      <c r="BX90" s="265"/>
      <c r="BY90" s="265"/>
      <c r="BZ90" s="265"/>
      <c r="CA90" s="265"/>
      <c r="CB90" s="265"/>
      <c r="CC90" s="265"/>
      <c r="CD90" s="265"/>
      <c r="CE90" s="265"/>
      <c r="CF90" s="265"/>
      <c r="CG90" s="265"/>
      <c r="CH90" s="265"/>
      <c r="CI90" s="265"/>
      <c r="CJ90" s="265"/>
      <c r="CK90" s="265"/>
      <c r="CL90" s="265"/>
      <c r="CM90" s="265"/>
      <c r="CN90" s="265"/>
      <c r="CO90" s="265"/>
      <c r="CP90" s="265"/>
      <c r="CQ90" s="265"/>
      <c r="CR90" s="265"/>
      <c r="CS90" s="265"/>
      <c r="CT90" s="265"/>
      <c r="CU90" s="265"/>
      <c r="CV90" s="265"/>
      <c r="CW90" s="265"/>
      <c r="CX90" s="265"/>
      <c r="CY90" s="265"/>
      <c r="CZ90" s="265"/>
      <c r="DA90" s="265"/>
      <c r="DB90" s="265"/>
      <c r="DC90" s="265"/>
      <c r="DD90" s="265"/>
      <c r="DE90" s="265"/>
      <c r="DF90" s="265"/>
      <c r="DG90" s="265"/>
      <c r="DH90" s="265"/>
      <c r="DI90" s="265"/>
      <c r="DJ90" s="265"/>
      <c r="DK90" s="265"/>
      <c r="DL90" s="265"/>
      <c r="DM90" s="265"/>
      <c r="DN90" s="265"/>
      <c r="DO90" s="265"/>
      <c r="DP90" s="265"/>
      <c r="DQ90" s="265"/>
      <c r="DR90" s="265"/>
      <c r="DS90" s="265"/>
      <c r="DT90" s="265"/>
      <c r="DU90" s="265"/>
      <c r="DV90" s="265"/>
      <c r="DW90" s="265"/>
      <c r="DX90" s="265"/>
      <c r="DY90" s="265"/>
      <c r="DZ90" s="265"/>
      <c r="EA90" s="265"/>
      <c r="EB90" s="265"/>
      <c r="EC90" s="265"/>
      <c r="ED90" s="265"/>
    </row>
    <row r="91" spans="1:134" ht="15" x14ac:dyDescent="0.25">
      <c r="U91" s="238" t="str">
        <f t="shared" si="2"/>
        <v/>
      </c>
      <c r="V91" s="265" t="s">
        <v>181</v>
      </c>
      <c r="W91" s="265" t="s">
        <v>181</v>
      </c>
      <c r="X91" s="265" t="s">
        <v>181</v>
      </c>
      <c r="Y91" s="265" t="s">
        <v>181</v>
      </c>
      <c r="Z91" s="265" t="s">
        <v>181</v>
      </c>
      <c r="AA91" s="265" t="s">
        <v>181</v>
      </c>
      <c r="AB91" s="265" t="s">
        <v>181</v>
      </c>
      <c r="AC91" s="265" t="s">
        <v>181</v>
      </c>
      <c r="AD91" s="265" t="s">
        <v>181</v>
      </c>
      <c r="AE91" s="265" t="s">
        <v>181</v>
      </c>
      <c r="AF91" s="265" t="s">
        <v>181</v>
      </c>
      <c r="AG91" s="265" t="s">
        <v>181</v>
      </c>
      <c r="AH91" s="265" t="s">
        <v>181</v>
      </c>
      <c r="AI91" s="265" t="s">
        <v>181</v>
      </c>
      <c r="AJ91" s="265" t="s">
        <v>181</v>
      </c>
      <c r="AK91" s="265" t="s">
        <v>181</v>
      </c>
      <c r="AL91" s="265" t="s">
        <v>181</v>
      </c>
      <c r="AM91" s="265" t="s">
        <v>181</v>
      </c>
      <c r="AN91" s="265" t="s">
        <v>181</v>
      </c>
      <c r="AO91" s="265" t="s">
        <v>181</v>
      </c>
      <c r="AP91" s="265" t="s">
        <v>181</v>
      </c>
      <c r="AQ91" s="265" t="s">
        <v>181</v>
      </c>
      <c r="AR91" s="265" t="s">
        <v>181</v>
      </c>
      <c r="AS91" s="265" t="s">
        <v>181</v>
      </c>
      <c r="AT91" s="265" t="s">
        <v>181</v>
      </c>
      <c r="AU91" s="265" t="s">
        <v>181</v>
      </c>
      <c r="AV91" s="265" t="s">
        <v>181</v>
      </c>
      <c r="AW91" s="265" t="s">
        <v>181</v>
      </c>
      <c r="AX91" s="265" t="s">
        <v>181</v>
      </c>
      <c r="AY91" s="265" t="s">
        <v>181</v>
      </c>
      <c r="AZ91" s="265" t="s">
        <v>181</v>
      </c>
      <c r="BA91" s="265" t="s">
        <v>181</v>
      </c>
      <c r="BB91" s="265" t="s">
        <v>181</v>
      </c>
      <c r="BC91" s="265"/>
      <c r="BD91" s="265"/>
      <c r="BE91" s="265"/>
      <c r="BF91" s="265"/>
      <c r="BG91" s="265"/>
      <c r="BH91" s="265"/>
      <c r="BI91" s="265"/>
      <c r="BJ91" s="265"/>
      <c r="BK91" s="265"/>
      <c r="BL91" s="265"/>
      <c r="BM91" s="265"/>
      <c r="BN91" s="265"/>
      <c r="BO91" s="265"/>
      <c r="BP91" s="265"/>
      <c r="BQ91" s="265"/>
      <c r="BR91" s="265"/>
      <c r="BS91" s="265"/>
      <c r="BT91" s="265"/>
      <c r="BU91" s="265"/>
      <c r="BV91" s="265"/>
      <c r="BW91" s="265"/>
      <c r="BX91" s="265"/>
      <c r="BY91" s="265"/>
      <c r="BZ91" s="265"/>
      <c r="CA91" s="265"/>
      <c r="CB91" s="265"/>
      <c r="CC91" s="265"/>
      <c r="CD91" s="265"/>
      <c r="CE91" s="265"/>
      <c r="CF91" s="265"/>
      <c r="CG91" s="265"/>
      <c r="CH91" s="265"/>
      <c r="CI91" s="265"/>
      <c r="CJ91" s="265"/>
      <c r="CK91" s="265"/>
      <c r="CL91" s="265"/>
      <c r="CM91" s="265"/>
      <c r="CN91" s="265"/>
      <c r="CO91" s="265"/>
      <c r="CP91" s="265"/>
      <c r="CQ91" s="265"/>
      <c r="CR91" s="265"/>
      <c r="CS91" s="265"/>
      <c r="CT91" s="265"/>
      <c r="CU91" s="265"/>
      <c r="CV91" s="265"/>
      <c r="CW91" s="265"/>
      <c r="CX91" s="265"/>
      <c r="CY91" s="265"/>
      <c r="CZ91" s="265"/>
      <c r="DA91" s="265"/>
      <c r="DB91" s="265"/>
      <c r="DC91" s="265"/>
      <c r="DD91" s="265"/>
      <c r="DE91" s="265"/>
      <c r="DF91" s="265"/>
      <c r="DG91" s="265"/>
      <c r="DH91" s="265"/>
      <c r="DI91" s="265"/>
      <c r="DJ91" s="265"/>
      <c r="DK91" s="265"/>
      <c r="DL91" s="265"/>
      <c r="DM91" s="265"/>
      <c r="DN91" s="265"/>
      <c r="DO91" s="265"/>
      <c r="DP91" s="265"/>
      <c r="DQ91" s="265"/>
      <c r="DR91" s="265"/>
      <c r="DS91" s="265"/>
      <c r="DT91" s="265"/>
      <c r="DU91" s="265"/>
      <c r="DV91" s="265"/>
      <c r="DW91" s="265"/>
      <c r="DX91" s="265"/>
      <c r="DY91" s="265"/>
      <c r="DZ91" s="265"/>
      <c r="EA91" s="265"/>
      <c r="EB91" s="265"/>
      <c r="EC91" s="265"/>
      <c r="ED91" s="265"/>
    </row>
    <row r="92" spans="1:134" ht="15" x14ac:dyDescent="0.25">
      <c r="U92" s="238" t="str">
        <f t="shared" si="2"/>
        <v/>
      </c>
      <c r="V92" s="265" t="s">
        <v>181</v>
      </c>
      <c r="W92" s="265" t="s">
        <v>181</v>
      </c>
      <c r="X92" s="265" t="s">
        <v>181</v>
      </c>
      <c r="Y92" s="265" t="s">
        <v>181</v>
      </c>
      <c r="Z92" s="265" t="s">
        <v>181</v>
      </c>
      <c r="AA92" s="265" t="s">
        <v>181</v>
      </c>
      <c r="AB92" s="265" t="s">
        <v>181</v>
      </c>
      <c r="AC92" s="265" t="s">
        <v>181</v>
      </c>
      <c r="AD92" s="265" t="s">
        <v>181</v>
      </c>
      <c r="AE92" s="265" t="s">
        <v>181</v>
      </c>
      <c r="AF92" s="265" t="s">
        <v>181</v>
      </c>
      <c r="AG92" s="265" t="s">
        <v>181</v>
      </c>
      <c r="AH92" s="265" t="s">
        <v>181</v>
      </c>
      <c r="AI92" s="265" t="s">
        <v>181</v>
      </c>
      <c r="AJ92" s="265" t="s">
        <v>181</v>
      </c>
      <c r="AK92" s="265" t="s">
        <v>181</v>
      </c>
      <c r="AL92" s="265" t="s">
        <v>181</v>
      </c>
      <c r="AM92" s="265" t="s">
        <v>181</v>
      </c>
      <c r="AN92" s="265" t="s">
        <v>181</v>
      </c>
      <c r="AO92" s="265" t="s">
        <v>181</v>
      </c>
      <c r="AP92" s="265" t="s">
        <v>181</v>
      </c>
      <c r="AQ92" s="265" t="s">
        <v>181</v>
      </c>
      <c r="AR92" s="265" t="s">
        <v>181</v>
      </c>
      <c r="AS92" s="265" t="s">
        <v>181</v>
      </c>
      <c r="AT92" s="265" t="s">
        <v>181</v>
      </c>
      <c r="AU92" s="265" t="s">
        <v>181</v>
      </c>
      <c r="AV92" s="265" t="s">
        <v>181</v>
      </c>
      <c r="AW92" s="265" t="s">
        <v>181</v>
      </c>
      <c r="AX92" s="265" t="s">
        <v>181</v>
      </c>
      <c r="AY92" s="265" t="s">
        <v>181</v>
      </c>
      <c r="AZ92" s="265" t="s">
        <v>181</v>
      </c>
      <c r="BA92" s="265" t="s">
        <v>181</v>
      </c>
      <c r="BB92" s="265" t="s">
        <v>181</v>
      </c>
      <c r="BC92" s="265"/>
      <c r="BD92" s="265"/>
      <c r="BE92" s="265"/>
      <c r="BF92" s="265"/>
      <c r="BG92" s="265"/>
      <c r="BH92" s="265"/>
      <c r="BI92" s="265"/>
      <c r="BJ92" s="265"/>
      <c r="BK92" s="265"/>
      <c r="BL92" s="265"/>
      <c r="BM92" s="265"/>
      <c r="BN92" s="265"/>
      <c r="BO92" s="265"/>
      <c r="BP92" s="265"/>
      <c r="BQ92" s="265"/>
      <c r="BR92" s="265"/>
      <c r="BS92" s="265"/>
      <c r="BT92" s="265"/>
      <c r="BU92" s="265"/>
      <c r="BV92" s="265"/>
      <c r="BW92" s="265"/>
      <c r="BX92" s="265"/>
      <c r="BY92" s="265"/>
      <c r="BZ92" s="265"/>
      <c r="CA92" s="265"/>
      <c r="CB92" s="265"/>
      <c r="CC92" s="265"/>
      <c r="CD92" s="265"/>
      <c r="CE92" s="265"/>
      <c r="CF92" s="265"/>
      <c r="CG92" s="265"/>
      <c r="CH92" s="265"/>
      <c r="CI92" s="265"/>
      <c r="CJ92" s="265"/>
      <c r="CK92" s="265"/>
      <c r="CL92" s="265"/>
      <c r="CM92" s="265"/>
      <c r="CN92" s="265"/>
      <c r="CO92" s="265"/>
      <c r="CP92" s="265"/>
      <c r="CQ92" s="265"/>
      <c r="CR92" s="265"/>
      <c r="CS92" s="265"/>
      <c r="CT92" s="265"/>
      <c r="CU92" s="265"/>
      <c r="CV92" s="265"/>
      <c r="CW92" s="265"/>
      <c r="CX92" s="265"/>
      <c r="CY92" s="265"/>
      <c r="CZ92" s="265"/>
      <c r="DA92" s="265"/>
      <c r="DB92" s="265"/>
      <c r="DC92" s="265"/>
      <c r="DD92" s="265"/>
      <c r="DE92" s="265"/>
      <c r="DF92" s="265"/>
      <c r="DG92" s="265"/>
      <c r="DH92" s="265"/>
      <c r="DI92" s="265"/>
      <c r="DJ92" s="265"/>
      <c r="DK92" s="265"/>
      <c r="DL92" s="265"/>
      <c r="DM92" s="265"/>
      <c r="DN92" s="265"/>
      <c r="DO92" s="265"/>
      <c r="DP92" s="265"/>
      <c r="DQ92" s="265"/>
      <c r="DR92" s="265"/>
      <c r="DS92" s="265"/>
      <c r="DT92" s="265"/>
      <c r="DU92" s="265"/>
      <c r="DV92" s="265"/>
      <c r="DW92" s="265"/>
      <c r="DX92" s="265"/>
      <c r="DY92" s="265"/>
      <c r="DZ92" s="265"/>
      <c r="EA92" s="265"/>
      <c r="EB92" s="265"/>
      <c r="EC92" s="265"/>
      <c r="ED92" s="265"/>
    </row>
    <row r="93" spans="1:134" ht="15" x14ac:dyDescent="0.25">
      <c r="U93" s="238" t="str">
        <f t="shared" si="2"/>
        <v/>
      </c>
      <c r="V93" s="265" t="s">
        <v>181</v>
      </c>
      <c r="W93" s="265" t="s">
        <v>181</v>
      </c>
      <c r="X93" s="265" t="s">
        <v>181</v>
      </c>
      <c r="Y93" s="265" t="s">
        <v>181</v>
      </c>
      <c r="Z93" s="265" t="s">
        <v>181</v>
      </c>
      <c r="AA93" s="265" t="s">
        <v>181</v>
      </c>
      <c r="AB93" s="265" t="s">
        <v>181</v>
      </c>
      <c r="AC93" s="265" t="s">
        <v>181</v>
      </c>
      <c r="AD93" s="265" t="s">
        <v>181</v>
      </c>
      <c r="AE93" s="265" t="s">
        <v>181</v>
      </c>
      <c r="AF93" s="265" t="s">
        <v>181</v>
      </c>
      <c r="AG93" s="265" t="s">
        <v>181</v>
      </c>
      <c r="AH93" s="265" t="s">
        <v>181</v>
      </c>
      <c r="AI93" s="265" t="s">
        <v>181</v>
      </c>
      <c r="AJ93" s="265" t="s">
        <v>181</v>
      </c>
      <c r="AK93" s="265" t="s">
        <v>181</v>
      </c>
      <c r="AL93" s="265" t="s">
        <v>181</v>
      </c>
      <c r="AM93" s="265" t="s">
        <v>181</v>
      </c>
      <c r="AN93" s="265" t="s">
        <v>181</v>
      </c>
      <c r="AO93" s="265" t="s">
        <v>181</v>
      </c>
      <c r="AP93" s="265" t="s">
        <v>181</v>
      </c>
      <c r="AQ93" s="265" t="s">
        <v>181</v>
      </c>
      <c r="AR93" s="265" t="s">
        <v>181</v>
      </c>
      <c r="AS93" s="265" t="s">
        <v>181</v>
      </c>
      <c r="AT93" s="265" t="s">
        <v>181</v>
      </c>
      <c r="AU93" s="265" t="s">
        <v>181</v>
      </c>
      <c r="AV93" s="265" t="s">
        <v>181</v>
      </c>
      <c r="AW93" s="265" t="s">
        <v>181</v>
      </c>
      <c r="AX93" s="265" t="s">
        <v>181</v>
      </c>
      <c r="AY93" s="265" t="s">
        <v>181</v>
      </c>
      <c r="AZ93" s="265" t="s">
        <v>181</v>
      </c>
      <c r="BA93" s="265" t="s">
        <v>181</v>
      </c>
      <c r="BB93" s="265" t="s">
        <v>181</v>
      </c>
      <c r="BC93" s="265"/>
      <c r="BD93" s="265"/>
      <c r="BE93" s="265"/>
      <c r="BF93" s="265"/>
      <c r="BG93" s="265"/>
      <c r="BH93" s="265"/>
      <c r="BI93" s="265"/>
      <c r="BJ93" s="265"/>
      <c r="BK93" s="265"/>
      <c r="BL93" s="265"/>
      <c r="BM93" s="265"/>
      <c r="BN93" s="265"/>
      <c r="BO93" s="265"/>
      <c r="BP93" s="265"/>
      <c r="BQ93" s="265"/>
      <c r="BR93" s="265"/>
      <c r="BS93" s="265"/>
      <c r="BT93" s="265"/>
      <c r="BU93" s="265"/>
      <c r="BV93" s="265"/>
      <c r="BW93" s="265"/>
      <c r="BX93" s="265"/>
      <c r="BY93" s="265"/>
      <c r="BZ93" s="265"/>
      <c r="CA93" s="265"/>
      <c r="CB93" s="265"/>
      <c r="CC93" s="265"/>
      <c r="CD93" s="265"/>
      <c r="CE93" s="265"/>
      <c r="CF93" s="265"/>
      <c r="CG93" s="265"/>
      <c r="CH93" s="265"/>
      <c r="CI93" s="265"/>
      <c r="CJ93" s="265"/>
      <c r="CK93" s="265"/>
      <c r="CL93" s="265"/>
      <c r="CM93" s="265"/>
      <c r="CN93" s="265"/>
      <c r="CO93" s="265"/>
      <c r="CP93" s="265"/>
      <c r="CQ93" s="265"/>
      <c r="CR93" s="265"/>
      <c r="CS93" s="265"/>
      <c r="CT93" s="265"/>
      <c r="CU93" s="265"/>
      <c r="CV93" s="265"/>
      <c r="CW93" s="265"/>
      <c r="CX93" s="265"/>
      <c r="CY93" s="265"/>
      <c r="CZ93" s="265"/>
      <c r="DA93" s="265"/>
      <c r="DB93" s="265"/>
      <c r="DC93" s="265"/>
      <c r="DD93" s="265"/>
      <c r="DE93" s="265"/>
      <c r="DF93" s="265"/>
      <c r="DG93" s="265"/>
      <c r="DH93" s="265"/>
      <c r="DI93" s="265"/>
      <c r="DJ93" s="265"/>
      <c r="DK93" s="265"/>
      <c r="DL93" s="265"/>
      <c r="DM93" s="265"/>
      <c r="DN93" s="265"/>
      <c r="DO93" s="265"/>
      <c r="DP93" s="265"/>
      <c r="DQ93" s="265"/>
      <c r="DR93" s="265"/>
      <c r="DS93" s="265"/>
      <c r="DT93" s="265"/>
      <c r="DU93" s="265"/>
      <c r="DV93" s="265"/>
      <c r="DW93" s="265"/>
      <c r="DX93" s="265"/>
      <c r="DY93" s="265"/>
      <c r="DZ93" s="265"/>
      <c r="EA93" s="265"/>
      <c r="EB93" s="265"/>
      <c r="EC93" s="265"/>
      <c r="ED93" s="265"/>
    </row>
    <row r="94" spans="1:134" ht="15" x14ac:dyDescent="0.25">
      <c r="U94" s="238" t="str">
        <f t="shared" si="2"/>
        <v/>
      </c>
      <c r="V94" s="265" t="s">
        <v>181</v>
      </c>
      <c r="W94" s="265" t="s">
        <v>181</v>
      </c>
      <c r="X94" s="265" t="s">
        <v>181</v>
      </c>
      <c r="Y94" s="265" t="s">
        <v>181</v>
      </c>
      <c r="Z94" s="265" t="s">
        <v>181</v>
      </c>
      <c r="AA94" s="265" t="s">
        <v>181</v>
      </c>
      <c r="AB94" s="265" t="s">
        <v>181</v>
      </c>
      <c r="AC94" s="265" t="s">
        <v>181</v>
      </c>
      <c r="AD94" s="265" t="s">
        <v>181</v>
      </c>
      <c r="AE94" s="265" t="s">
        <v>181</v>
      </c>
      <c r="AF94" s="265" t="s">
        <v>181</v>
      </c>
      <c r="AG94" s="265" t="s">
        <v>181</v>
      </c>
      <c r="AH94" s="265" t="s">
        <v>181</v>
      </c>
      <c r="AI94" s="265" t="s">
        <v>181</v>
      </c>
      <c r="AJ94" s="265" t="s">
        <v>181</v>
      </c>
      <c r="AK94" s="265" t="s">
        <v>181</v>
      </c>
      <c r="AL94" s="265" t="s">
        <v>181</v>
      </c>
      <c r="AM94" s="265" t="s">
        <v>181</v>
      </c>
      <c r="AN94" s="265" t="s">
        <v>181</v>
      </c>
      <c r="AO94" s="265" t="s">
        <v>181</v>
      </c>
      <c r="AP94" s="265" t="s">
        <v>181</v>
      </c>
      <c r="AQ94" s="265" t="s">
        <v>181</v>
      </c>
      <c r="AR94" s="265" t="s">
        <v>181</v>
      </c>
      <c r="AS94" s="265" t="s">
        <v>181</v>
      </c>
      <c r="AT94" s="265" t="s">
        <v>181</v>
      </c>
      <c r="AU94" s="265" t="s">
        <v>181</v>
      </c>
      <c r="AV94" s="265" t="s">
        <v>181</v>
      </c>
      <c r="AW94" s="265" t="s">
        <v>181</v>
      </c>
      <c r="AX94" s="265" t="s">
        <v>181</v>
      </c>
      <c r="AY94" s="265" t="s">
        <v>181</v>
      </c>
      <c r="AZ94" s="265" t="s">
        <v>181</v>
      </c>
      <c r="BA94" s="265" t="s">
        <v>181</v>
      </c>
      <c r="BB94" s="265" t="s">
        <v>181</v>
      </c>
      <c r="BC94" s="265"/>
      <c r="BD94" s="265"/>
      <c r="BE94" s="265"/>
      <c r="BF94" s="265"/>
      <c r="BG94" s="265"/>
      <c r="BH94" s="265"/>
      <c r="BI94" s="265"/>
      <c r="BJ94" s="265"/>
      <c r="BK94" s="265"/>
      <c r="BL94" s="265"/>
      <c r="BM94" s="265"/>
      <c r="BN94" s="265"/>
      <c r="BO94" s="265"/>
      <c r="BP94" s="265"/>
      <c r="BQ94" s="265"/>
      <c r="BR94" s="265"/>
      <c r="BS94" s="265"/>
      <c r="BT94" s="265"/>
      <c r="BU94" s="265"/>
      <c r="BV94" s="265"/>
      <c r="BW94" s="265"/>
      <c r="BX94" s="265"/>
      <c r="BY94" s="265"/>
      <c r="BZ94" s="265"/>
      <c r="CA94" s="265"/>
      <c r="CB94" s="265"/>
      <c r="CC94" s="265"/>
      <c r="CD94" s="265"/>
      <c r="CE94" s="265"/>
      <c r="CF94" s="265"/>
      <c r="CG94" s="265"/>
      <c r="CH94" s="265"/>
      <c r="CI94" s="265"/>
      <c r="CJ94" s="265"/>
      <c r="CK94" s="265"/>
      <c r="CL94" s="265"/>
      <c r="CM94" s="265"/>
      <c r="CN94" s="265"/>
      <c r="CO94" s="265"/>
      <c r="CP94" s="265"/>
      <c r="CQ94" s="265"/>
      <c r="CR94" s="265"/>
      <c r="CS94" s="265"/>
      <c r="CT94" s="265"/>
      <c r="CU94" s="265"/>
      <c r="CV94" s="265"/>
      <c r="CW94" s="265"/>
      <c r="CX94" s="265"/>
      <c r="CY94" s="265"/>
      <c r="CZ94" s="265"/>
      <c r="DA94" s="265"/>
      <c r="DB94" s="265"/>
      <c r="DC94" s="265"/>
      <c r="DD94" s="265"/>
      <c r="DE94" s="265"/>
      <c r="DF94" s="265"/>
      <c r="DG94" s="265"/>
      <c r="DH94" s="265"/>
      <c r="DI94" s="265"/>
      <c r="DJ94" s="265"/>
      <c r="DK94" s="265"/>
      <c r="DL94" s="265"/>
      <c r="DM94" s="265"/>
      <c r="DN94" s="265"/>
      <c r="DO94" s="265"/>
      <c r="DP94" s="265"/>
      <c r="DQ94" s="265"/>
      <c r="DR94" s="265"/>
      <c r="DS94" s="265"/>
      <c r="DT94" s="265"/>
      <c r="DU94" s="265"/>
      <c r="DV94" s="265"/>
      <c r="DW94" s="265"/>
      <c r="DX94" s="265"/>
      <c r="DY94" s="265"/>
      <c r="DZ94" s="265"/>
      <c r="EA94" s="265"/>
      <c r="EB94" s="265"/>
      <c r="EC94" s="265"/>
      <c r="ED94" s="265"/>
    </row>
    <row r="95" spans="1:134" ht="15" x14ac:dyDescent="0.25">
      <c r="U95" s="238" t="str">
        <f t="shared" si="2"/>
        <v/>
      </c>
      <c r="V95" s="265" t="s">
        <v>181</v>
      </c>
      <c r="W95" s="265" t="s">
        <v>181</v>
      </c>
      <c r="X95" s="265" t="s">
        <v>181</v>
      </c>
      <c r="Y95" s="265" t="s">
        <v>181</v>
      </c>
      <c r="Z95" s="265" t="s">
        <v>181</v>
      </c>
      <c r="AA95" s="265" t="s">
        <v>181</v>
      </c>
      <c r="AB95" s="265" t="s">
        <v>181</v>
      </c>
      <c r="AC95" s="265" t="s">
        <v>181</v>
      </c>
      <c r="AD95" s="265" t="s">
        <v>181</v>
      </c>
      <c r="AE95" s="265" t="s">
        <v>181</v>
      </c>
      <c r="AF95" s="265" t="s">
        <v>181</v>
      </c>
      <c r="AG95" s="265" t="s">
        <v>181</v>
      </c>
      <c r="AH95" s="265" t="s">
        <v>181</v>
      </c>
      <c r="AI95" s="265" t="s">
        <v>181</v>
      </c>
      <c r="AJ95" s="265" t="s">
        <v>181</v>
      </c>
      <c r="AK95" s="265" t="s">
        <v>181</v>
      </c>
      <c r="AL95" s="265" t="s">
        <v>181</v>
      </c>
      <c r="AM95" s="265" t="s">
        <v>181</v>
      </c>
      <c r="AN95" s="265" t="s">
        <v>181</v>
      </c>
      <c r="AO95" s="265" t="s">
        <v>181</v>
      </c>
      <c r="AP95" s="265" t="s">
        <v>181</v>
      </c>
      <c r="AQ95" s="265" t="s">
        <v>181</v>
      </c>
      <c r="AR95" s="265" t="s">
        <v>181</v>
      </c>
      <c r="AS95" s="265" t="s">
        <v>181</v>
      </c>
      <c r="AT95" s="265" t="s">
        <v>181</v>
      </c>
      <c r="AU95" s="265" t="s">
        <v>181</v>
      </c>
      <c r="AV95" s="265" t="s">
        <v>181</v>
      </c>
      <c r="AW95" s="265" t="s">
        <v>181</v>
      </c>
      <c r="AX95" s="265" t="s">
        <v>181</v>
      </c>
      <c r="AY95" s="265" t="s">
        <v>181</v>
      </c>
      <c r="AZ95" s="265" t="s">
        <v>181</v>
      </c>
      <c r="BA95" s="265" t="s">
        <v>181</v>
      </c>
      <c r="BB95" s="265" t="s">
        <v>181</v>
      </c>
      <c r="BC95" s="265"/>
      <c r="BD95" s="265"/>
      <c r="BE95" s="265"/>
      <c r="BF95" s="265"/>
      <c r="BG95" s="265"/>
      <c r="BH95" s="265"/>
      <c r="BI95" s="265"/>
      <c r="BJ95" s="265"/>
      <c r="BK95" s="265"/>
      <c r="BL95" s="265"/>
      <c r="BM95" s="265"/>
      <c r="BN95" s="265"/>
      <c r="BO95" s="265"/>
      <c r="BP95" s="265"/>
      <c r="BQ95" s="265"/>
      <c r="BR95" s="265"/>
      <c r="BS95" s="265"/>
      <c r="BT95" s="265"/>
      <c r="BU95" s="265"/>
      <c r="BV95" s="265"/>
      <c r="BW95" s="265"/>
      <c r="BX95" s="265"/>
      <c r="BY95" s="265"/>
      <c r="BZ95" s="265"/>
      <c r="CA95" s="265"/>
      <c r="CB95" s="265"/>
      <c r="CC95" s="265"/>
      <c r="CD95" s="265"/>
      <c r="CE95" s="265"/>
      <c r="CF95" s="265"/>
      <c r="CG95" s="265"/>
      <c r="CH95" s="265"/>
      <c r="CI95" s="265"/>
      <c r="CJ95" s="265"/>
      <c r="CK95" s="265"/>
      <c r="CL95" s="265"/>
      <c r="CM95" s="265"/>
      <c r="CN95" s="265"/>
      <c r="CO95" s="265"/>
      <c r="CP95" s="265"/>
      <c r="CQ95" s="265"/>
      <c r="CR95" s="265"/>
      <c r="CS95" s="265"/>
      <c r="CT95" s="265"/>
      <c r="CU95" s="265"/>
      <c r="CV95" s="265"/>
      <c r="CW95" s="265"/>
      <c r="CX95" s="265"/>
      <c r="CY95" s="265"/>
      <c r="CZ95" s="265"/>
      <c r="DA95" s="265"/>
      <c r="DB95" s="265"/>
      <c r="DC95" s="265"/>
      <c r="DD95" s="265"/>
      <c r="DE95" s="265"/>
      <c r="DF95" s="265"/>
      <c r="DG95" s="265"/>
      <c r="DH95" s="265"/>
      <c r="DI95" s="265"/>
      <c r="DJ95" s="265"/>
      <c r="DK95" s="265"/>
      <c r="DL95" s="265"/>
      <c r="DM95" s="265"/>
      <c r="DN95" s="265"/>
      <c r="DO95" s="265"/>
      <c r="DP95" s="265"/>
      <c r="DQ95" s="265"/>
      <c r="DR95" s="265"/>
      <c r="DS95" s="265"/>
      <c r="DT95" s="265"/>
      <c r="DU95" s="265"/>
      <c r="DV95" s="265"/>
      <c r="DW95" s="265"/>
      <c r="DX95" s="265"/>
      <c r="DY95" s="265"/>
      <c r="DZ95" s="265"/>
      <c r="EA95" s="265"/>
      <c r="EB95" s="265"/>
      <c r="EC95" s="265"/>
      <c r="ED95" s="265"/>
    </row>
    <row r="96" spans="1:134" ht="15" x14ac:dyDescent="0.25">
      <c r="U96" s="238" t="str">
        <f t="shared" si="2"/>
        <v/>
      </c>
      <c r="V96" s="265" t="s">
        <v>181</v>
      </c>
      <c r="W96" s="265" t="s">
        <v>181</v>
      </c>
      <c r="X96" s="265" t="s">
        <v>181</v>
      </c>
      <c r="Y96" s="265" t="s">
        <v>181</v>
      </c>
      <c r="Z96" s="265" t="s">
        <v>181</v>
      </c>
      <c r="AA96" s="265" t="s">
        <v>181</v>
      </c>
      <c r="AB96" s="265" t="s">
        <v>181</v>
      </c>
      <c r="AC96" s="265" t="s">
        <v>181</v>
      </c>
      <c r="AD96" s="265" t="s">
        <v>181</v>
      </c>
      <c r="AE96" s="265" t="s">
        <v>181</v>
      </c>
      <c r="AF96" s="265" t="s">
        <v>181</v>
      </c>
      <c r="AG96" s="265" t="s">
        <v>181</v>
      </c>
      <c r="AH96" s="265" t="s">
        <v>181</v>
      </c>
      <c r="AI96" s="265" t="s">
        <v>181</v>
      </c>
      <c r="AJ96" s="265" t="s">
        <v>181</v>
      </c>
      <c r="AK96" s="265" t="s">
        <v>181</v>
      </c>
      <c r="AL96" s="265" t="s">
        <v>181</v>
      </c>
      <c r="AM96" s="265" t="s">
        <v>181</v>
      </c>
      <c r="AN96" s="265" t="s">
        <v>181</v>
      </c>
      <c r="AO96" s="265" t="s">
        <v>181</v>
      </c>
      <c r="AP96" s="265" t="s">
        <v>181</v>
      </c>
      <c r="AQ96" s="265" t="s">
        <v>181</v>
      </c>
      <c r="AR96" s="265" t="s">
        <v>181</v>
      </c>
      <c r="AS96" s="265" t="s">
        <v>181</v>
      </c>
      <c r="AT96" s="265" t="s">
        <v>181</v>
      </c>
      <c r="AU96" s="265" t="s">
        <v>181</v>
      </c>
      <c r="AV96" s="265" t="s">
        <v>181</v>
      </c>
      <c r="AW96" s="265" t="s">
        <v>181</v>
      </c>
      <c r="AX96" s="265" t="s">
        <v>181</v>
      </c>
      <c r="AY96" s="265" t="s">
        <v>181</v>
      </c>
      <c r="AZ96" s="265" t="s">
        <v>181</v>
      </c>
      <c r="BA96" s="265" t="s">
        <v>181</v>
      </c>
      <c r="BB96" s="265" t="s">
        <v>181</v>
      </c>
      <c r="BC96" s="265"/>
      <c r="BD96" s="265"/>
      <c r="BE96" s="265"/>
      <c r="BF96" s="265"/>
      <c r="BG96" s="265"/>
      <c r="BH96" s="265"/>
      <c r="BI96" s="265"/>
      <c r="BJ96" s="265"/>
      <c r="BK96" s="265"/>
      <c r="BL96" s="265"/>
      <c r="BM96" s="265"/>
      <c r="BN96" s="265"/>
      <c r="BO96" s="265"/>
      <c r="BP96" s="265"/>
      <c r="BQ96" s="265"/>
      <c r="BR96" s="265"/>
      <c r="BS96" s="265"/>
      <c r="BT96" s="265"/>
      <c r="BU96" s="265"/>
      <c r="BV96" s="265"/>
      <c r="BW96" s="265"/>
      <c r="BX96" s="265"/>
      <c r="BY96" s="265"/>
      <c r="BZ96" s="265"/>
      <c r="CA96" s="265"/>
      <c r="CB96" s="265"/>
      <c r="CC96" s="265"/>
      <c r="CD96" s="265"/>
      <c r="CE96" s="265"/>
      <c r="CF96" s="265"/>
      <c r="CG96" s="265"/>
      <c r="CH96" s="265"/>
      <c r="CI96" s="265"/>
      <c r="CJ96" s="265"/>
      <c r="CK96" s="265"/>
      <c r="CL96" s="265"/>
      <c r="CM96" s="265"/>
      <c r="CN96" s="265"/>
      <c r="CO96" s="265"/>
      <c r="CP96" s="265"/>
      <c r="CQ96" s="265"/>
      <c r="CR96" s="265"/>
      <c r="CS96" s="265"/>
      <c r="CT96" s="265"/>
      <c r="CU96" s="265"/>
      <c r="CV96" s="265"/>
      <c r="CW96" s="265"/>
      <c r="CX96" s="265"/>
      <c r="CY96" s="265"/>
      <c r="CZ96" s="265"/>
      <c r="DA96" s="265"/>
      <c r="DB96" s="265"/>
      <c r="DC96" s="265"/>
      <c r="DD96" s="265"/>
      <c r="DE96" s="265"/>
      <c r="DF96" s="265"/>
      <c r="DG96" s="265"/>
      <c r="DH96" s="265"/>
      <c r="DI96" s="265"/>
      <c r="DJ96" s="265"/>
      <c r="DK96" s="265"/>
      <c r="DL96" s="265"/>
      <c r="DM96" s="265"/>
      <c r="DN96" s="265"/>
      <c r="DO96" s="265"/>
      <c r="DP96" s="265"/>
      <c r="DQ96" s="265"/>
      <c r="DR96" s="265"/>
      <c r="DS96" s="265"/>
      <c r="DT96" s="265"/>
      <c r="DU96" s="265"/>
      <c r="DV96" s="265"/>
      <c r="DW96" s="265"/>
      <c r="DX96" s="265"/>
      <c r="DY96" s="265"/>
      <c r="DZ96" s="265"/>
      <c r="EA96" s="265"/>
      <c r="EB96" s="265"/>
      <c r="EC96" s="265"/>
      <c r="ED96" s="265"/>
    </row>
    <row r="97" spans="21:134" ht="15" x14ac:dyDescent="0.25">
      <c r="U97" s="238" t="str">
        <f t="shared" si="2"/>
        <v/>
      </c>
      <c r="V97" s="265" t="s">
        <v>181</v>
      </c>
      <c r="W97" s="265" t="s">
        <v>181</v>
      </c>
      <c r="X97" s="265" t="s">
        <v>181</v>
      </c>
      <c r="Y97" s="265" t="s">
        <v>181</v>
      </c>
      <c r="Z97" s="265" t="s">
        <v>181</v>
      </c>
      <c r="AA97" s="265" t="s">
        <v>181</v>
      </c>
      <c r="AB97" s="265" t="s">
        <v>181</v>
      </c>
      <c r="AC97" s="265" t="s">
        <v>181</v>
      </c>
      <c r="AD97" s="265" t="s">
        <v>181</v>
      </c>
      <c r="AE97" s="265" t="s">
        <v>181</v>
      </c>
      <c r="AF97" s="265" t="s">
        <v>181</v>
      </c>
      <c r="AG97" s="265" t="s">
        <v>181</v>
      </c>
      <c r="AH97" s="265" t="s">
        <v>181</v>
      </c>
      <c r="AI97" s="265" t="s">
        <v>181</v>
      </c>
      <c r="AJ97" s="265" t="s">
        <v>181</v>
      </c>
      <c r="AK97" s="265" t="s">
        <v>181</v>
      </c>
      <c r="AL97" s="265" t="s">
        <v>181</v>
      </c>
      <c r="AM97" s="265" t="s">
        <v>181</v>
      </c>
      <c r="AN97" s="265" t="s">
        <v>181</v>
      </c>
      <c r="AO97" s="265" t="s">
        <v>181</v>
      </c>
      <c r="AP97" s="265" t="s">
        <v>181</v>
      </c>
      <c r="AQ97" s="265" t="s">
        <v>181</v>
      </c>
      <c r="AR97" s="265" t="s">
        <v>181</v>
      </c>
      <c r="AS97" s="265" t="s">
        <v>181</v>
      </c>
      <c r="AT97" s="265" t="s">
        <v>181</v>
      </c>
      <c r="AU97" s="265" t="s">
        <v>181</v>
      </c>
      <c r="AV97" s="265" t="s">
        <v>181</v>
      </c>
      <c r="AW97" s="265" t="s">
        <v>181</v>
      </c>
      <c r="AX97" s="265" t="s">
        <v>181</v>
      </c>
      <c r="AY97" s="265" t="s">
        <v>181</v>
      </c>
      <c r="AZ97" s="265" t="s">
        <v>181</v>
      </c>
      <c r="BA97" s="265" t="s">
        <v>181</v>
      </c>
      <c r="BB97" s="265" t="s">
        <v>181</v>
      </c>
      <c r="BC97" s="265"/>
      <c r="BD97" s="265"/>
      <c r="BE97" s="265"/>
      <c r="BF97" s="265"/>
      <c r="BG97" s="265"/>
      <c r="BH97" s="265"/>
      <c r="BI97" s="265"/>
      <c r="BJ97" s="265"/>
      <c r="BK97" s="265"/>
      <c r="BL97" s="265"/>
      <c r="BM97" s="265"/>
      <c r="BN97" s="265"/>
      <c r="BO97" s="265"/>
      <c r="BP97" s="265"/>
      <c r="BQ97" s="265"/>
      <c r="BR97" s="265"/>
      <c r="BS97" s="265"/>
      <c r="BT97" s="265"/>
      <c r="BU97" s="265"/>
      <c r="BV97" s="265"/>
      <c r="BW97" s="265"/>
      <c r="BX97" s="265"/>
      <c r="BY97" s="265"/>
      <c r="BZ97" s="265"/>
      <c r="CA97" s="265"/>
      <c r="CB97" s="265"/>
      <c r="CC97" s="265"/>
      <c r="CD97" s="265"/>
      <c r="CE97" s="265"/>
      <c r="CF97" s="265"/>
      <c r="CG97" s="265"/>
      <c r="CH97" s="265"/>
      <c r="CI97" s="265"/>
      <c r="CJ97" s="265"/>
      <c r="CK97" s="265"/>
      <c r="CL97" s="265"/>
      <c r="CM97" s="265"/>
      <c r="CN97" s="265"/>
      <c r="CO97" s="265"/>
      <c r="CP97" s="265"/>
      <c r="CQ97" s="265"/>
      <c r="CR97" s="265"/>
      <c r="CS97" s="265"/>
      <c r="CT97" s="265"/>
      <c r="CU97" s="265"/>
      <c r="CV97" s="265"/>
      <c r="CW97" s="265"/>
      <c r="CX97" s="265"/>
      <c r="CY97" s="265"/>
      <c r="CZ97" s="265"/>
      <c r="DA97" s="265"/>
      <c r="DB97" s="265"/>
      <c r="DC97" s="265"/>
      <c r="DD97" s="265"/>
      <c r="DE97" s="265"/>
      <c r="DF97" s="265"/>
      <c r="DG97" s="265"/>
      <c r="DH97" s="265"/>
      <c r="DI97" s="265"/>
      <c r="DJ97" s="265"/>
      <c r="DK97" s="265"/>
      <c r="DL97" s="265"/>
      <c r="DM97" s="265"/>
      <c r="DN97" s="265"/>
      <c r="DO97" s="265"/>
      <c r="DP97" s="265"/>
      <c r="DQ97" s="265"/>
      <c r="DR97" s="265"/>
      <c r="DS97" s="265"/>
      <c r="DT97" s="265"/>
      <c r="DU97" s="265"/>
      <c r="DV97" s="265"/>
      <c r="DW97" s="265"/>
      <c r="DX97" s="265"/>
      <c r="DY97" s="265"/>
      <c r="DZ97" s="265"/>
      <c r="EA97" s="265"/>
      <c r="EB97" s="265"/>
      <c r="EC97" s="265"/>
      <c r="ED97" s="265"/>
    </row>
    <row r="98" spans="21:134" ht="15" x14ac:dyDescent="0.25">
      <c r="U98" s="238" t="str">
        <f t="shared" si="2"/>
        <v/>
      </c>
      <c r="V98" s="265" t="s">
        <v>181</v>
      </c>
      <c r="W98" s="265" t="s">
        <v>181</v>
      </c>
      <c r="X98" s="265" t="s">
        <v>181</v>
      </c>
      <c r="Y98" s="265" t="s">
        <v>181</v>
      </c>
      <c r="Z98" s="265" t="s">
        <v>181</v>
      </c>
      <c r="AA98" s="265" t="s">
        <v>181</v>
      </c>
      <c r="AB98" s="265" t="s">
        <v>181</v>
      </c>
      <c r="AC98" s="265" t="s">
        <v>181</v>
      </c>
      <c r="AD98" s="265" t="s">
        <v>181</v>
      </c>
      <c r="AE98" s="265" t="s">
        <v>181</v>
      </c>
      <c r="AF98" s="265" t="s">
        <v>181</v>
      </c>
      <c r="AG98" s="265" t="s">
        <v>181</v>
      </c>
      <c r="AH98" s="265" t="s">
        <v>181</v>
      </c>
      <c r="AI98" s="265" t="s">
        <v>181</v>
      </c>
      <c r="AJ98" s="265" t="s">
        <v>181</v>
      </c>
      <c r="AK98" s="265" t="s">
        <v>181</v>
      </c>
      <c r="AL98" s="265" t="s">
        <v>181</v>
      </c>
      <c r="AM98" s="265" t="s">
        <v>181</v>
      </c>
      <c r="AN98" s="265" t="s">
        <v>181</v>
      </c>
      <c r="AO98" s="265" t="s">
        <v>181</v>
      </c>
      <c r="AP98" s="265" t="s">
        <v>181</v>
      </c>
      <c r="AQ98" s="265" t="s">
        <v>181</v>
      </c>
      <c r="AR98" s="265" t="s">
        <v>181</v>
      </c>
      <c r="AS98" s="265" t="s">
        <v>181</v>
      </c>
      <c r="AT98" s="265" t="s">
        <v>181</v>
      </c>
      <c r="AU98" s="265" t="s">
        <v>181</v>
      </c>
      <c r="AV98" s="265" t="s">
        <v>181</v>
      </c>
      <c r="AW98" s="265" t="s">
        <v>181</v>
      </c>
      <c r="AX98" s="265" t="s">
        <v>181</v>
      </c>
      <c r="AY98" s="265" t="s">
        <v>181</v>
      </c>
      <c r="AZ98" s="265" t="s">
        <v>181</v>
      </c>
      <c r="BA98" s="265" t="s">
        <v>181</v>
      </c>
      <c r="BB98" s="265" t="s">
        <v>181</v>
      </c>
      <c r="BC98" s="265"/>
      <c r="BD98" s="265"/>
      <c r="BE98" s="265"/>
      <c r="BF98" s="265"/>
      <c r="BG98" s="265"/>
      <c r="BH98" s="265"/>
      <c r="BI98" s="265"/>
      <c r="BJ98" s="265"/>
      <c r="BK98" s="265"/>
      <c r="BL98" s="265"/>
      <c r="BM98" s="265"/>
      <c r="BN98" s="265"/>
      <c r="BO98" s="265"/>
      <c r="BP98" s="265"/>
      <c r="BQ98" s="265"/>
      <c r="BR98" s="265"/>
      <c r="BS98" s="265"/>
      <c r="BT98" s="265"/>
      <c r="BU98" s="265"/>
      <c r="BV98" s="265"/>
      <c r="BW98" s="265"/>
      <c r="BX98" s="265"/>
      <c r="BY98" s="265"/>
      <c r="BZ98" s="265"/>
      <c r="CA98" s="265"/>
      <c r="CB98" s="265"/>
      <c r="CC98" s="265"/>
      <c r="CD98" s="265"/>
      <c r="CE98" s="265"/>
      <c r="CF98" s="265"/>
      <c r="CG98" s="265"/>
      <c r="CH98" s="265"/>
      <c r="CI98" s="265"/>
      <c r="CJ98" s="265"/>
      <c r="CK98" s="265"/>
      <c r="CL98" s="265"/>
      <c r="CM98" s="265"/>
      <c r="CN98" s="265"/>
      <c r="CO98" s="265"/>
      <c r="CP98" s="265"/>
      <c r="CQ98" s="265"/>
      <c r="CR98" s="265"/>
      <c r="CS98" s="265"/>
      <c r="CT98" s="265"/>
      <c r="CU98" s="265"/>
      <c r="CV98" s="265"/>
      <c r="CW98" s="265"/>
      <c r="CX98" s="265"/>
      <c r="CY98" s="265"/>
      <c r="CZ98" s="265"/>
      <c r="DA98" s="265"/>
      <c r="DB98" s="265"/>
      <c r="DC98" s="265"/>
      <c r="DD98" s="265"/>
      <c r="DE98" s="265"/>
      <c r="DF98" s="265"/>
      <c r="DG98" s="265"/>
      <c r="DH98" s="265"/>
      <c r="DI98" s="265"/>
      <c r="DJ98" s="265"/>
      <c r="DK98" s="265"/>
      <c r="DL98" s="265"/>
      <c r="DM98" s="265"/>
      <c r="DN98" s="265"/>
      <c r="DO98" s="265"/>
      <c r="DP98" s="265"/>
      <c r="DQ98" s="265"/>
      <c r="DR98" s="265"/>
      <c r="DS98" s="265"/>
      <c r="DT98" s="265"/>
      <c r="DU98" s="265"/>
      <c r="DV98" s="265"/>
      <c r="DW98" s="265"/>
      <c r="DX98" s="265"/>
      <c r="DY98" s="265"/>
      <c r="DZ98" s="265"/>
      <c r="EA98" s="265"/>
      <c r="EB98" s="265"/>
      <c r="EC98" s="265"/>
      <c r="ED98" s="265"/>
    </row>
    <row r="99" spans="21:134" ht="15" x14ac:dyDescent="0.25">
      <c r="U99" s="238" t="str">
        <f t="shared" si="2"/>
        <v/>
      </c>
      <c r="V99" s="265" t="s">
        <v>181</v>
      </c>
      <c r="W99" s="265" t="s">
        <v>181</v>
      </c>
      <c r="X99" s="265" t="s">
        <v>181</v>
      </c>
      <c r="Y99" s="265" t="s">
        <v>181</v>
      </c>
      <c r="Z99" s="265" t="s">
        <v>181</v>
      </c>
      <c r="AA99" s="265" t="s">
        <v>181</v>
      </c>
      <c r="AB99" s="265" t="s">
        <v>181</v>
      </c>
      <c r="AC99" s="265" t="s">
        <v>181</v>
      </c>
      <c r="AD99" s="265" t="s">
        <v>181</v>
      </c>
      <c r="AE99" s="265" t="s">
        <v>181</v>
      </c>
      <c r="AF99" s="265" t="s">
        <v>181</v>
      </c>
      <c r="AG99" s="265" t="s">
        <v>181</v>
      </c>
      <c r="AH99" s="265" t="s">
        <v>181</v>
      </c>
      <c r="AI99" s="265" t="s">
        <v>181</v>
      </c>
      <c r="AJ99" s="265" t="s">
        <v>181</v>
      </c>
      <c r="AK99" s="265" t="s">
        <v>181</v>
      </c>
      <c r="AL99" s="265" t="s">
        <v>181</v>
      </c>
      <c r="AM99" s="265" t="s">
        <v>181</v>
      </c>
      <c r="AN99" s="265" t="s">
        <v>181</v>
      </c>
      <c r="AO99" s="265" t="s">
        <v>181</v>
      </c>
      <c r="AP99" s="265" t="s">
        <v>181</v>
      </c>
      <c r="AQ99" s="265" t="s">
        <v>181</v>
      </c>
      <c r="AR99" s="265" t="s">
        <v>181</v>
      </c>
      <c r="AS99" s="265" t="s">
        <v>181</v>
      </c>
      <c r="AT99" s="265" t="s">
        <v>181</v>
      </c>
      <c r="AU99" s="265" t="s">
        <v>181</v>
      </c>
      <c r="AV99" s="265" t="s">
        <v>181</v>
      </c>
      <c r="AW99" s="265" t="s">
        <v>181</v>
      </c>
      <c r="AX99" s="265" t="s">
        <v>181</v>
      </c>
      <c r="AY99" s="265" t="s">
        <v>181</v>
      </c>
      <c r="AZ99" s="265" t="s">
        <v>181</v>
      </c>
      <c r="BA99" s="265" t="s">
        <v>181</v>
      </c>
      <c r="BB99" s="265" t="s">
        <v>181</v>
      </c>
      <c r="BC99" s="265"/>
      <c r="BD99" s="265"/>
      <c r="BE99" s="265"/>
      <c r="BF99" s="265"/>
      <c r="BG99" s="265"/>
      <c r="BH99" s="265"/>
      <c r="BI99" s="265"/>
      <c r="BJ99" s="265"/>
      <c r="BK99" s="265"/>
      <c r="BL99" s="265"/>
      <c r="BM99" s="265"/>
      <c r="BN99" s="265"/>
      <c r="BO99" s="265"/>
      <c r="BP99" s="265"/>
      <c r="BQ99" s="265"/>
      <c r="BR99" s="265"/>
      <c r="BS99" s="265"/>
      <c r="BT99" s="265"/>
      <c r="BU99" s="265"/>
      <c r="BV99" s="265"/>
      <c r="BW99" s="265"/>
      <c r="BX99" s="265"/>
      <c r="BY99" s="265"/>
      <c r="BZ99" s="265"/>
      <c r="CA99" s="265"/>
      <c r="CB99" s="265"/>
      <c r="CC99" s="265"/>
      <c r="CD99" s="265"/>
      <c r="CE99" s="265"/>
      <c r="CF99" s="265"/>
      <c r="CG99" s="265"/>
      <c r="CH99" s="265"/>
      <c r="CI99" s="265"/>
      <c r="CJ99" s="265"/>
      <c r="CK99" s="265"/>
      <c r="CL99" s="265"/>
      <c r="CM99" s="265"/>
      <c r="CN99" s="265"/>
      <c r="CO99" s="265"/>
      <c r="CP99" s="265"/>
      <c r="CQ99" s="265"/>
      <c r="CR99" s="265"/>
      <c r="CS99" s="265"/>
      <c r="CT99" s="265"/>
      <c r="CU99" s="265"/>
      <c r="CV99" s="265"/>
      <c r="CW99" s="265"/>
      <c r="CX99" s="265"/>
      <c r="CY99" s="265"/>
      <c r="CZ99" s="265"/>
      <c r="DA99" s="265"/>
      <c r="DB99" s="265"/>
      <c r="DC99" s="265"/>
      <c r="DD99" s="265"/>
      <c r="DE99" s="265"/>
      <c r="DF99" s="265"/>
      <c r="DG99" s="265"/>
      <c r="DH99" s="265"/>
      <c r="DI99" s="265"/>
      <c r="DJ99" s="265"/>
      <c r="DK99" s="265"/>
      <c r="DL99" s="265"/>
      <c r="DM99" s="265"/>
      <c r="DN99" s="265"/>
      <c r="DO99" s="265"/>
      <c r="DP99" s="265"/>
      <c r="DQ99" s="265"/>
      <c r="DR99" s="265"/>
      <c r="DS99" s="265"/>
      <c r="DT99" s="265"/>
      <c r="DU99" s="265"/>
      <c r="DV99" s="265"/>
      <c r="DW99" s="265"/>
      <c r="DX99" s="265"/>
      <c r="DY99" s="265"/>
      <c r="DZ99" s="265"/>
      <c r="EA99" s="265"/>
      <c r="EB99" s="265"/>
      <c r="EC99" s="265"/>
      <c r="ED99" s="265"/>
    </row>
    <row r="100" spans="21:134" ht="15" x14ac:dyDescent="0.25">
      <c r="U100" s="238" t="str">
        <f t="shared" si="2"/>
        <v/>
      </c>
      <c r="V100" s="265" t="s">
        <v>181</v>
      </c>
      <c r="W100" s="265" t="s">
        <v>181</v>
      </c>
      <c r="X100" s="265" t="s">
        <v>181</v>
      </c>
      <c r="Y100" s="265" t="s">
        <v>181</v>
      </c>
      <c r="Z100" s="265" t="s">
        <v>181</v>
      </c>
      <c r="AA100" s="265" t="s">
        <v>181</v>
      </c>
      <c r="AB100" s="265" t="s">
        <v>181</v>
      </c>
      <c r="AC100" s="265" t="s">
        <v>181</v>
      </c>
      <c r="AD100" s="265" t="s">
        <v>181</v>
      </c>
      <c r="AE100" s="265" t="s">
        <v>181</v>
      </c>
      <c r="AF100" s="265" t="s">
        <v>181</v>
      </c>
      <c r="AG100" s="265" t="s">
        <v>181</v>
      </c>
      <c r="AH100" s="265" t="s">
        <v>181</v>
      </c>
      <c r="AI100" s="265" t="s">
        <v>181</v>
      </c>
      <c r="AJ100" s="265" t="s">
        <v>181</v>
      </c>
      <c r="AK100" s="265" t="s">
        <v>181</v>
      </c>
      <c r="AL100" s="265" t="s">
        <v>181</v>
      </c>
      <c r="AM100" s="265" t="s">
        <v>181</v>
      </c>
      <c r="AN100" s="265" t="s">
        <v>181</v>
      </c>
      <c r="AO100" s="265" t="s">
        <v>181</v>
      </c>
      <c r="AP100" s="265" t="s">
        <v>181</v>
      </c>
      <c r="AQ100" s="265" t="s">
        <v>181</v>
      </c>
      <c r="AR100" s="265" t="s">
        <v>181</v>
      </c>
      <c r="AS100" s="265" t="s">
        <v>181</v>
      </c>
      <c r="AT100" s="265" t="s">
        <v>181</v>
      </c>
      <c r="AU100" s="265" t="s">
        <v>181</v>
      </c>
      <c r="AV100" s="265" t="s">
        <v>181</v>
      </c>
      <c r="AW100" s="265" t="s">
        <v>181</v>
      </c>
      <c r="AX100" s="265" t="s">
        <v>181</v>
      </c>
      <c r="AY100" s="265" t="s">
        <v>181</v>
      </c>
      <c r="AZ100" s="265" t="s">
        <v>181</v>
      </c>
      <c r="BA100" s="265" t="s">
        <v>181</v>
      </c>
      <c r="BB100" s="265" t="s">
        <v>181</v>
      </c>
      <c r="BC100" s="265"/>
      <c r="BD100" s="265"/>
      <c r="BE100" s="265"/>
      <c r="BF100" s="265"/>
      <c r="BG100" s="265"/>
      <c r="BH100" s="265"/>
      <c r="BI100" s="265"/>
      <c r="BJ100" s="265"/>
      <c r="BK100" s="265"/>
      <c r="BL100" s="265"/>
      <c r="BM100" s="265"/>
      <c r="BN100" s="265"/>
      <c r="BO100" s="265"/>
      <c r="BP100" s="265"/>
      <c r="BQ100" s="265"/>
      <c r="BR100" s="265"/>
      <c r="BS100" s="265"/>
      <c r="BT100" s="265"/>
      <c r="BU100" s="265"/>
      <c r="BV100" s="265"/>
      <c r="BW100" s="265"/>
      <c r="BX100" s="265"/>
      <c r="BY100" s="265"/>
      <c r="BZ100" s="265"/>
      <c r="CA100" s="265"/>
      <c r="CB100" s="265"/>
      <c r="CC100" s="265"/>
      <c r="CD100" s="265"/>
      <c r="CE100" s="265"/>
      <c r="CF100" s="265"/>
      <c r="CG100" s="265"/>
      <c r="CH100" s="265"/>
      <c r="CI100" s="265"/>
      <c r="CJ100" s="265"/>
      <c r="CK100" s="265"/>
      <c r="CL100" s="265"/>
      <c r="CM100" s="265"/>
      <c r="CN100" s="265"/>
      <c r="CO100" s="265"/>
      <c r="CP100" s="265"/>
      <c r="CQ100" s="265"/>
      <c r="CR100" s="265"/>
      <c r="CS100" s="265"/>
      <c r="CT100" s="265"/>
      <c r="CU100" s="265"/>
      <c r="CV100" s="265"/>
      <c r="CW100" s="265"/>
      <c r="CX100" s="265"/>
      <c r="CY100" s="265"/>
      <c r="CZ100" s="265"/>
      <c r="DA100" s="265"/>
      <c r="DB100" s="265"/>
      <c r="DC100" s="265"/>
      <c r="DD100" s="265"/>
      <c r="DE100" s="265"/>
      <c r="DF100" s="265"/>
      <c r="DG100" s="265"/>
      <c r="DH100" s="265"/>
      <c r="DI100" s="265"/>
      <c r="DJ100" s="265"/>
      <c r="DK100" s="265"/>
      <c r="DL100" s="265"/>
      <c r="DM100" s="265"/>
      <c r="DN100" s="265"/>
      <c r="DO100" s="265"/>
      <c r="DP100" s="265"/>
      <c r="DQ100" s="265"/>
      <c r="DR100" s="265"/>
      <c r="DS100" s="265"/>
      <c r="DT100" s="265"/>
      <c r="DU100" s="265"/>
      <c r="DV100" s="265"/>
      <c r="DW100" s="265"/>
      <c r="DX100" s="265"/>
      <c r="DY100" s="265"/>
      <c r="DZ100" s="265"/>
      <c r="EA100" s="265"/>
      <c r="EB100" s="265"/>
      <c r="EC100" s="265"/>
      <c r="ED100" s="265"/>
    </row>
    <row r="101" spans="21:134" ht="15" x14ac:dyDescent="0.25">
      <c r="U101" s="238" t="str">
        <f t="shared" si="2"/>
        <v/>
      </c>
      <c r="V101" s="265" t="s">
        <v>181</v>
      </c>
      <c r="W101" s="265" t="s">
        <v>181</v>
      </c>
      <c r="X101" s="265" t="s">
        <v>181</v>
      </c>
      <c r="Y101" s="265" t="s">
        <v>181</v>
      </c>
      <c r="Z101" s="265" t="s">
        <v>181</v>
      </c>
      <c r="AA101" s="266" t="s">
        <v>181</v>
      </c>
      <c r="AB101" s="266" t="s">
        <v>181</v>
      </c>
      <c r="AC101" s="266" t="s">
        <v>181</v>
      </c>
      <c r="AD101" s="266" t="s">
        <v>181</v>
      </c>
      <c r="AE101" s="266" t="s">
        <v>181</v>
      </c>
      <c r="AF101" s="266" t="s">
        <v>181</v>
      </c>
      <c r="AG101" s="266" t="s">
        <v>181</v>
      </c>
      <c r="AH101" s="266" t="s">
        <v>181</v>
      </c>
      <c r="AI101" s="266" t="s">
        <v>181</v>
      </c>
      <c r="AJ101" s="266" t="s">
        <v>181</v>
      </c>
      <c r="AK101" s="266" t="s">
        <v>181</v>
      </c>
      <c r="AL101" s="266" t="s">
        <v>181</v>
      </c>
      <c r="AM101" s="266" t="s">
        <v>181</v>
      </c>
      <c r="AN101" s="266" t="s">
        <v>181</v>
      </c>
      <c r="AO101" s="266" t="s">
        <v>181</v>
      </c>
      <c r="AP101" s="266" t="s">
        <v>181</v>
      </c>
      <c r="AQ101" s="266" t="s">
        <v>181</v>
      </c>
      <c r="AR101" s="265" t="s">
        <v>181</v>
      </c>
      <c r="AS101" s="265" t="s">
        <v>181</v>
      </c>
      <c r="AT101" s="265" t="s">
        <v>181</v>
      </c>
      <c r="AU101" s="265" t="s">
        <v>181</v>
      </c>
      <c r="AV101" s="265" t="s">
        <v>181</v>
      </c>
      <c r="AW101" s="265" t="s">
        <v>181</v>
      </c>
      <c r="AX101" s="265" t="s">
        <v>181</v>
      </c>
      <c r="AY101" s="265" t="s">
        <v>181</v>
      </c>
      <c r="AZ101" s="265" t="s">
        <v>181</v>
      </c>
      <c r="BA101" s="265" t="s">
        <v>181</v>
      </c>
      <c r="BB101" s="265" t="s">
        <v>181</v>
      </c>
      <c r="BC101" s="265"/>
      <c r="BD101" s="265"/>
      <c r="BE101" s="265"/>
      <c r="BF101" s="265"/>
      <c r="BG101" s="265"/>
      <c r="BH101" s="265"/>
      <c r="BI101" s="265"/>
      <c r="BJ101" s="265"/>
      <c r="BK101" s="265"/>
      <c r="BL101" s="265"/>
      <c r="BM101" s="265"/>
      <c r="BN101" s="265"/>
      <c r="BO101" s="265"/>
      <c r="BP101" s="265"/>
      <c r="BQ101" s="265"/>
      <c r="BR101" s="265"/>
      <c r="BS101" s="265"/>
      <c r="BT101" s="265"/>
      <c r="BU101" s="265"/>
      <c r="BV101" s="265"/>
      <c r="BW101" s="265"/>
      <c r="BX101" s="265"/>
      <c r="BY101" s="265"/>
      <c r="BZ101" s="265"/>
      <c r="CA101" s="265"/>
      <c r="CB101" s="265"/>
      <c r="CC101" s="265"/>
      <c r="CD101" s="265"/>
      <c r="CE101" s="265"/>
      <c r="CF101" s="265"/>
      <c r="CG101" s="265"/>
      <c r="CH101" s="265"/>
      <c r="CI101" s="265"/>
      <c r="CJ101" s="265"/>
      <c r="CK101" s="265"/>
      <c r="CL101" s="265"/>
      <c r="CM101" s="265"/>
      <c r="CN101" s="265"/>
      <c r="CO101" s="265"/>
      <c r="CP101" s="265"/>
      <c r="CQ101" s="265"/>
      <c r="CR101" s="265"/>
      <c r="CS101" s="265"/>
      <c r="CT101" s="265"/>
      <c r="CU101" s="265"/>
      <c r="CV101" s="265"/>
      <c r="CW101" s="265"/>
      <c r="CX101" s="265"/>
      <c r="CY101" s="265"/>
      <c r="CZ101" s="265"/>
      <c r="DA101" s="265"/>
      <c r="DB101" s="265"/>
      <c r="DC101" s="265"/>
      <c r="DD101" s="265"/>
      <c r="DE101" s="265"/>
      <c r="DF101" s="265"/>
      <c r="DG101" s="265"/>
      <c r="DH101" s="265"/>
      <c r="DI101" s="265"/>
      <c r="DJ101" s="265"/>
      <c r="DK101" s="265"/>
      <c r="DL101" s="265"/>
      <c r="DM101" s="265"/>
      <c r="DN101" s="265"/>
      <c r="DO101" s="265"/>
      <c r="DP101" s="265"/>
      <c r="DQ101" s="265"/>
      <c r="DR101" s="265"/>
      <c r="DS101" s="265"/>
      <c r="DT101" s="265"/>
      <c r="DU101" s="265"/>
      <c r="DV101" s="265"/>
      <c r="DW101" s="265"/>
      <c r="DX101" s="265"/>
      <c r="DY101" s="265"/>
      <c r="DZ101" s="265"/>
      <c r="EA101" s="265"/>
      <c r="EB101" s="265"/>
      <c r="EC101" s="265"/>
      <c r="ED101" s="265"/>
    </row>
    <row r="102" spans="21:134" ht="15" x14ac:dyDescent="0.25">
      <c r="U102" s="238" t="str">
        <f t="shared" si="2"/>
        <v/>
      </c>
      <c r="V102" s="265" t="s">
        <v>181</v>
      </c>
      <c r="W102" s="265" t="s">
        <v>181</v>
      </c>
      <c r="X102" s="265" t="s">
        <v>181</v>
      </c>
      <c r="Y102" s="265" t="s">
        <v>181</v>
      </c>
      <c r="Z102" s="265" t="s">
        <v>181</v>
      </c>
      <c r="AA102" s="266" t="s">
        <v>181</v>
      </c>
      <c r="AB102" s="266" t="s">
        <v>181</v>
      </c>
      <c r="AC102" s="266" t="s">
        <v>181</v>
      </c>
      <c r="AD102" s="266" t="s">
        <v>181</v>
      </c>
      <c r="AE102" s="266" t="s">
        <v>181</v>
      </c>
      <c r="AF102" s="266" t="s">
        <v>181</v>
      </c>
      <c r="AG102" s="266" t="s">
        <v>181</v>
      </c>
      <c r="AH102" s="266" t="s">
        <v>181</v>
      </c>
      <c r="AI102" s="266" t="s">
        <v>181</v>
      </c>
      <c r="AJ102" s="266" t="s">
        <v>181</v>
      </c>
      <c r="AK102" s="266" t="s">
        <v>181</v>
      </c>
      <c r="AL102" s="266" t="s">
        <v>181</v>
      </c>
      <c r="AM102" s="266" t="s">
        <v>181</v>
      </c>
      <c r="AN102" s="266" t="s">
        <v>181</v>
      </c>
      <c r="AO102" s="266" t="s">
        <v>181</v>
      </c>
      <c r="AP102" s="266" t="s">
        <v>181</v>
      </c>
      <c r="AQ102" s="266" t="s">
        <v>181</v>
      </c>
      <c r="AR102" s="265" t="s">
        <v>181</v>
      </c>
      <c r="AS102" s="265" t="s">
        <v>181</v>
      </c>
      <c r="AT102" s="265" t="s">
        <v>181</v>
      </c>
      <c r="AU102" s="265" t="s">
        <v>181</v>
      </c>
      <c r="AV102" s="265" t="s">
        <v>181</v>
      </c>
      <c r="AW102" s="265" t="s">
        <v>181</v>
      </c>
      <c r="AX102" s="265" t="s">
        <v>181</v>
      </c>
      <c r="AY102" s="265" t="s">
        <v>181</v>
      </c>
      <c r="AZ102" s="265" t="s">
        <v>181</v>
      </c>
      <c r="BA102" s="265" t="s">
        <v>181</v>
      </c>
      <c r="BB102" s="265" t="s">
        <v>181</v>
      </c>
      <c r="BC102" s="265"/>
      <c r="BD102" s="265"/>
      <c r="BE102" s="265"/>
      <c r="BF102" s="265"/>
      <c r="BG102" s="265"/>
      <c r="BH102" s="265"/>
      <c r="BI102" s="265"/>
      <c r="BJ102" s="265"/>
      <c r="BK102" s="265"/>
      <c r="BL102" s="265"/>
      <c r="BM102" s="265"/>
      <c r="BN102" s="265"/>
      <c r="BO102" s="265"/>
      <c r="BP102" s="265"/>
      <c r="BQ102" s="265"/>
      <c r="BR102" s="265"/>
      <c r="BS102" s="265"/>
      <c r="BT102" s="265"/>
      <c r="BU102" s="265"/>
      <c r="BV102" s="265"/>
      <c r="BW102" s="265"/>
      <c r="BX102" s="265"/>
      <c r="BY102" s="265"/>
      <c r="BZ102" s="265"/>
      <c r="CA102" s="265"/>
      <c r="CB102" s="265"/>
      <c r="CC102" s="265"/>
      <c r="CD102" s="265"/>
      <c r="CE102" s="265"/>
      <c r="CF102" s="265"/>
      <c r="CG102" s="265"/>
      <c r="CH102" s="265"/>
      <c r="CI102" s="265"/>
      <c r="CJ102" s="265"/>
      <c r="CK102" s="265"/>
      <c r="CL102" s="265"/>
      <c r="CM102" s="265"/>
      <c r="CN102" s="265"/>
      <c r="CO102" s="265"/>
      <c r="CP102" s="265"/>
      <c r="CQ102" s="265"/>
      <c r="CR102" s="265"/>
      <c r="CS102" s="265"/>
      <c r="CT102" s="265"/>
      <c r="CU102" s="265"/>
      <c r="CV102" s="265"/>
      <c r="CW102" s="265"/>
      <c r="CX102" s="265"/>
      <c r="CY102" s="265"/>
      <c r="CZ102" s="265"/>
      <c r="DA102" s="265"/>
      <c r="DB102" s="265"/>
      <c r="DC102" s="265"/>
      <c r="DD102" s="265"/>
      <c r="DE102" s="265"/>
      <c r="DF102" s="265"/>
      <c r="DG102" s="265"/>
      <c r="DH102" s="265"/>
      <c r="DI102" s="265"/>
      <c r="DJ102" s="265"/>
      <c r="DK102" s="265"/>
      <c r="DL102" s="265"/>
      <c r="DM102" s="265"/>
      <c r="DN102" s="265"/>
      <c r="DO102" s="265"/>
      <c r="DP102" s="265"/>
      <c r="DQ102" s="265"/>
      <c r="DR102" s="265"/>
      <c r="DS102" s="265"/>
      <c r="DT102" s="265"/>
      <c r="DU102" s="265"/>
      <c r="DV102" s="265"/>
      <c r="DW102" s="265"/>
      <c r="DX102" s="265"/>
      <c r="DY102" s="265"/>
      <c r="DZ102" s="265"/>
      <c r="EA102" s="265"/>
      <c r="EB102" s="265"/>
      <c r="EC102" s="265"/>
      <c r="ED102" s="265"/>
    </row>
    <row r="103" spans="21:134" ht="15" x14ac:dyDescent="0.25">
      <c r="U103" s="238" t="str">
        <f t="shared" si="2"/>
        <v/>
      </c>
      <c r="V103" s="265" t="s">
        <v>181</v>
      </c>
      <c r="W103" s="265" t="s">
        <v>181</v>
      </c>
      <c r="X103" s="265" t="s">
        <v>181</v>
      </c>
      <c r="Y103" s="265" t="s">
        <v>181</v>
      </c>
      <c r="Z103" s="265" t="s">
        <v>181</v>
      </c>
      <c r="AA103" s="267" t="s">
        <v>181</v>
      </c>
      <c r="AB103" s="267" t="s">
        <v>181</v>
      </c>
      <c r="AC103" s="267" t="s">
        <v>181</v>
      </c>
      <c r="AD103" s="267" t="s">
        <v>181</v>
      </c>
      <c r="AE103" s="267" t="s">
        <v>181</v>
      </c>
      <c r="AF103" s="267" t="s">
        <v>181</v>
      </c>
      <c r="AG103" s="267" t="s">
        <v>181</v>
      </c>
      <c r="AH103" s="267" t="s">
        <v>181</v>
      </c>
      <c r="AI103" s="267" t="s">
        <v>181</v>
      </c>
      <c r="AJ103" s="267" t="s">
        <v>181</v>
      </c>
      <c r="AK103" s="267" t="s">
        <v>181</v>
      </c>
      <c r="AL103" s="267" t="s">
        <v>181</v>
      </c>
      <c r="AM103" s="267" t="s">
        <v>181</v>
      </c>
      <c r="AN103" s="267" t="s">
        <v>181</v>
      </c>
      <c r="AO103" s="267" t="s">
        <v>181</v>
      </c>
      <c r="AP103" s="267" t="s">
        <v>181</v>
      </c>
      <c r="AQ103" s="267" t="s">
        <v>181</v>
      </c>
      <c r="AR103" s="265" t="s">
        <v>181</v>
      </c>
      <c r="AS103" s="265" t="s">
        <v>181</v>
      </c>
      <c r="AT103" s="265" t="s">
        <v>181</v>
      </c>
      <c r="AU103" s="265" t="s">
        <v>181</v>
      </c>
      <c r="AV103" s="265" t="s">
        <v>181</v>
      </c>
      <c r="AW103" s="265" t="s">
        <v>181</v>
      </c>
      <c r="AX103" s="265" t="s">
        <v>181</v>
      </c>
      <c r="AY103" s="265" t="s">
        <v>181</v>
      </c>
      <c r="AZ103" s="265" t="s">
        <v>181</v>
      </c>
      <c r="BA103" s="265" t="s">
        <v>181</v>
      </c>
      <c r="BB103" s="265" t="s">
        <v>181</v>
      </c>
      <c r="BC103" s="265"/>
      <c r="BD103" s="265"/>
      <c r="BE103" s="265"/>
      <c r="BF103" s="265"/>
      <c r="BG103" s="265"/>
      <c r="BH103" s="265"/>
      <c r="BI103" s="265"/>
      <c r="BJ103" s="265"/>
      <c r="BK103" s="265"/>
      <c r="BL103" s="265"/>
      <c r="BM103" s="265"/>
      <c r="BN103" s="265"/>
      <c r="BO103" s="265"/>
      <c r="BP103" s="265"/>
      <c r="BQ103" s="265"/>
      <c r="BR103" s="265"/>
      <c r="BS103" s="265"/>
      <c r="BT103" s="265"/>
      <c r="BU103" s="265"/>
      <c r="BV103" s="265"/>
      <c r="BW103" s="265"/>
      <c r="BX103" s="265"/>
      <c r="BY103" s="265"/>
      <c r="BZ103" s="265"/>
      <c r="CA103" s="265"/>
      <c r="CB103" s="265"/>
      <c r="CC103" s="265"/>
      <c r="CD103" s="265"/>
      <c r="CE103" s="265"/>
      <c r="CF103" s="265"/>
      <c r="CG103" s="265"/>
      <c r="CH103" s="265"/>
      <c r="CI103" s="265"/>
      <c r="CJ103" s="265"/>
      <c r="CK103" s="265"/>
      <c r="CL103" s="265"/>
      <c r="CM103" s="265"/>
      <c r="CN103" s="265"/>
      <c r="CO103" s="265"/>
      <c r="CP103" s="265"/>
      <c r="CQ103" s="265"/>
      <c r="CR103" s="265"/>
      <c r="CS103" s="265"/>
      <c r="CT103" s="265"/>
      <c r="CU103" s="265"/>
      <c r="CV103" s="265"/>
      <c r="CW103" s="265"/>
      <c r="CX103" s="265"/>
      <c r="CY103" s="265"/>
      <c r="CZ103" s="265"/>
      <c r="DA103" s="265"/>
      <c r="DB103" s="265"/>
      <c r="DC103" s="265"/>
      <c r="DD103" s="265"/>
      <c r="DE103" s="265"/>
      <c r="DF103" s="265"/>
      <c r="DG103" s="265"/>
      <c r="DH103" s="265"/>
      <c r="DI103" s="265"/>
      <c r="DJ103" s="265"/>
      <c r="DK103" s="265"/>
      <c r="DL103" s="265"/>
      <c r="DM103" s="265"/>
      <c r="DN103" s="265"/>
      <c r="DO103" s="265"/>
      <c r="DP103" s="265"/>
      <c r="DQ103" s="265"/>
      <c r="DR103" s="265"/>
      <c r="DS103" s="265"/>
      <c r="DT103" s="265"/>
      <c r="DU103" s="265"/>
      <c r="DV103" s="265"/>
      <c r="DW103" s="265"/>
      <c r="DX103" s="265"/>
      <c r="DY103" s="265"/>
      <c r="DZ103" s="265"/>
      <c r="EA103" s="265"/>
      <c r="EB103" s="265"/>
      <c r="EC103" s="265"/>
      <c r="ED103" s="265"/>
    </row>
    <row r="104" spans="21:134" ht="15" x14ac:dyDescent="0.25">
      <c r="U104" s="238" t="str">
        <f t="shared" si="2"/>
        <v/>
      </c>
      <c r="V104" s="265" t="s">
        <v>181</v>
      </c>
      <c r="W104" s="265" t="s">
        <v>181</v>
      </c>
      <c r="X104" s="265" t="s">
        <v>181</v>
      </c>
      <c r="Y104" s="265" t="s">
        <v>181</v>
      </c>
      <c r="Z104" s="265" t="s">
        <v>181</v>
      </c>
      <c r="AA104" s="267" t="s">
        <v>181</v>
      </c>
      <c r="AB104" s="267" t="s">
        <v>181</v>
      </c>
      <c r="AC104" s="267" t="s">
        <v>181</v>
      </c>
      <c r="AD104" s="267" t="s">
        <v>181</v>
      </c>
      <c r="AE104" s="267" t="s">
        <v>181</v>
      </c>
      <c r="AF104" s="267" t="s">
        <v>181</v>
      </c>
      <c r="AG104" s="267" t="s">
        <v>181</v>
      </c>
      <c r="AH104" s="267" t="s">
        <v>181</v>
      </c>
      <c r="AI104" s="267" t="s">
        <v>181</v>
      </c>
      <c r="AJ104" s="267" t="s">
        <v>181</v>
      </c>
      <c r="AK104" s="267" t="s">
        <v>181</v>
      </c>
      <c r="AL104" s="267" t="s">
        <v>181</v>
      </c>
      <c r="AM104" s="267" t="s">
        <v>181</v>
      </c>
      <c r="AN104" s="267" t="s">
        <v>181</v>
      </c>
      <c r="AO104" s="267" t="s">
        <v>181</v>
      </c>
      <c r="AP104" s="267" t="s">
        <v>181</v>
      </c>
      <c r="AQ104" s="267" t="s">
        <v>181</v>
      </c>
      <c r="AR104" s="265" t="s">
        <v>181</v>
      </c>
      <c r="AS104" s="265" t="s">
        <v>181</v>
      </c>
      <c r="AT104" s="265" t="s">
        <v>181</v>
      </c>
      <c r="AU104" s="265" t="s">
        <v>181</v>
      </c>
      <c r="AV104" s="265" t="s">
        <v>181</v>
      </c>
      <c r="AW104" s="265" t="s">
        <v>181</v>
      </c>
      <c r="AX104" s="265" t="s">
        <v>181</v>
      </c>
      <c r="AY104" s="265" t="s">
        <v>181</v>
      </c>
      <c r="AZ104" s="265" t="s">
        <v>181</v>
      </c>
      <c r="BA104" s="265" t="s">
        <v>181</v>
      </c>
      <c r="BB104" s="265" t="s">
        <v>181</v>
      </c>
      <c r="BC104" s="265"/>
      <c r="BD104" s="265"/>
      <c r="BE104" s="265"/>
      <c r="BF104" s="265"/>
      <c r="BG104" s="265"/>
      <c r="BH104" s="265"/>
      <c r="BI104" s="265"/>
      <c r="BJ104" s="265"/>
      <c r="BK104" s="265"/>
      <c r="BL104" s="265"/>
      <c r="BM104" s="265"/>
      <c r="BN104" s="265"/>
      <c r="BO104" s="265"/>
      <c r="BP104" s="265"/>
      <c r="BQ104" s="265"/>
      <c r="BR104" s="265"/>
      <c r="BS104" s="265"/>
      <c r="BT104" s="265"/>
      <c r="BU104" s="265"/>
      <c r="BV104" s="265"/>
      <c r="BW104" s="265"/>
      <c r="BX104" s="265"/>
      <c r="BY104" s="265"/>
      <c r="BZ104" s="265"/>
      <c r="CA104" s="265"/>
      <c r="CB104" s="265"/>
      <c r="CC104" s="265"/>
      <c r="CD104" s="265"/>
      <c r="CE104" s="265"/>
      <c r="CF104" s="265"/>
      <c r="CG104" s="265"/>
      <c r="CH104" s="265"/>
      <c r="CI104" s="265"/>
      <c r="CJ104" s="265"/>
      <c r="CK104" s="265"/>
      <c r="CL104" s="265"/>
      <c r="CM104" s="265"/>
      <c r="CN104" s="265"/>
      <c r="CO104" s="265"/>
      <c r="CP104" s="265"/>
      <c r="CQ104" s="265"/>
      <c r="CR104" s="265"/>
      <c r="CS104" s="265"/>
      <c r="CT104" s="265"/>
      <c r="CU104" s="265"/>
      <c r="CV104" s="265"/>
      <c r="CW104" s="265"/>
      <c r="CX104" s="265"/>
      <c r="CY104" s="265"/>
      <c r="CZ104" s="265"/>
      <c r="DA104" s="265"/>
      <c r="DB104" s="265"/>
      <c r="DC104" s="265"/>
      <c r="DD104" s="265"/>
      <c r="DE104" s="265"/>
      <c r="DF104" s="265"/>
      <c r="DG104" s="265"/>
      <c r="DH104" s="265"/>
      <c r="DI104" s="265"/>
      <c r="DJ104" s="265"/>
      <c r="DK104" s="265"/>
      <c r="DL104" s="265"/>
      <c r="DM104" s="265"/>
      <c r="DN104" s="265"/>
      <c r="DO104" s="265"/>
      <c r="DP104" s="265"/>
      <c r="DQ104" s="265"/>
      <c r="DR104" s="265"/>
      <c r="DS104" s="265"/>
      <c r="DT104" s="265"/>
      <c r="DU104" s="265"/>
      <c r="DV104" s="265"/>
      <c r="DW104" s="265"/>
      <c r="DX104" s="265"/>
      <c r="DY104" s="265"/>
      <c r="DZ104" s="265"/>
      <c r="EA104" s="265"/>
      <c r="EB104" s="265"/>
      <c r="EC104" s="265"/>
      <c r="ED104" s="265"/>
    </row>
    <row r="105" spans="21:134" ht="15" x14ac:dyDescent="0.25">
      <c r="U105" s="238" t="str">
        <f t="shared" si="2"/>
        <v/>
      </c>
      <c r="V105" s="265" t="s">
        <v>181</v>
      </c>
      <c r="W105" s="265" t="s">
        <v>181</v>
      </c>
      <c r="X105" s="265" t="s">
        <v>181</v>
      </c>
      <c r="Y105" s="265" t="s">
        <v>181</v>
      </c>
      <c r="Z105" s="265" t="s">
        <v>181</v>
      </c>
      <c r="AA105" s="267" t="s">
        <v>181</v>
      </c>
      <c r="AB105" s="267" t="s">
        <v>181</v>
      </c>
      <c r="AC105" s="267" t="s">
        <v>181</v>
      </c>
      <c r="AD105" s="267" t="s">
        <v>181</v>
      </c>
      <c r="AE105" s="267" t="s">
        <v>181</v>
      </c>
      <c r="AF105" s="267" t="s">
        <v>181</v>
      </c>
      <c r="AG105" s="267" t="s">
        <v>181</v>
      </c>
      <c r="AH105" s="267" t="s">
        <v>181</v>
      </c>
      <c r="AI105" s="267" t="s">
        <v>181</v>
      </c>
      <c r="AJ105" s="267" t="s">
        <v>181</v>
      </c>
      <c r="AK105" s="267" t="s">
        <v>181</v>
      </c>
      <c r="AL105" s="267" t="s">
        <v>181</v>
      </c>
      <c r="AM105" s="267" t="s">
        <v>181</v>
      </c>
      <c r="AN105" s="267" t="s">
        <v>181</v>
      </c>
      <c r="AO105" s="267" t="s">
        <v>181</v>
      </c>
      <c r="AP105" s="267" t="s">
        <v>181</v>
      </c>
      <c r="AQ105" s="267" t="s">
        <v>181</v>
      </c>
      <c r="AR105" s="265" t="s">
        <v>181</v>
      </c>
      <c r="AS105" s="265" t="s">
        <v>181</v>
      </c>
      <c r="AT105" s="265" t="s">
        <v>181</v>
      </c>
      <c r="AU105" s="265" t="s">
        <v>181</v>
      </c>
      <c r="AV105" s="265" t="s">
        <v>181</v>
      </c>
      <c r="AW105" s="265" t="s">
        <v>181</v>
      </c>
      <c r="AX105" s="265" t="s">
        <v>181</v>
      </c>
      <c r="AY105" s="265" t="s">
        <v>181</v>
      </c>
      <c r="AZ105" s="265" t="s">
        <v>181</v>
      </c>
      <c r="BA105" s="265" t="s">
        <v>181</v>
      </c>
      <c r="BB105" s="265" t="s">
        <v>181</v>
      </c>
      <c r="BC105" s="265"/>
      <c r="BD105" s="265"/>
      <c r="BE105" s="265"/>
      <c r="BF105" s="265"/>
      <c r="BG105" s="265"/>
      <c r="BH105" s="265"/>
      <c r="BI105" s="265"/>
      <c r="BJ105" s="265"/>
      <c r="BK105" s="265"/>
      <c r="BL105" s="265"/>
      <c r="BM105" s="265"/>
      <c r="BN105" s="265"/>
      <c r="BO105" s="265"/>
      <c r="BP105" s="265"/>
      <c r="BQ105" s="265"/>
      <c r="BR105" s="265"/>
      <c r="BS105" s="265"/>
      <c r="BT105" s="265"/>
      <c r="BU105" s="265"/>
      <c r="BV105" s="265"/>
      <c r="BW105" s="265"/>
      <c r="BX105" s="265"/>
      <c r="BY105" s="265"/>
      <c r="BZ105" s="265"/>
      <c r="CA105" s="265"/>
      <c r="CB105" s="265"/>
      <c r="CC105" s="265"/>
      <c r="CD105" s="265"/>
      <c r="CE105" s="265"/>
      <c r="CF105" s="265"/>
      <c r="CG105" s="265"/>
      <c r="CH105" s="265"/>
      <c r="CI105" s="265"/>
      <c r="CJ105" s="265"/>
      <c r="CK105" s="265"/>
      <c r="CL105" s="265"/>
      <c r="CM105" s="265"/>
      <c r="CN105" s="265"/>
      <c r="CO105" s="265"/>
      <c r="CP105" s="265"/>
      <c r="CQ105" s="265"/>
      <c r="CR105" s="265"/>
      <c r="CS105" s="265"/>
      <c r="CT105" s="265"/>
      <c r="CU105" s="265"/>
      <c r="CV105" s="265"/>
      <c r="CW105" s="265"/>
      <c r="CX105" s="265"/>
      <c r="CY105" s="265"/>
      <c r="CZ105" s="265"/>
      <c r="DA105" s="265"/>
      <c r="DB105" s="265"/>
      <c r="DC105" s="265"/>
      <c r="DD105" s="265"/>
      <c r="DE105" s="265"/>
      <c r="DF105" s="265"/>
      <c r="DG105" s="265"/>
      <c r="DH105" s="265"/>
      <c r="DI105" s="265"/>
      <c r="DJ105" s="265"/>
      <c r="DK105" s="265"/>
      <c r="DL105" s="265"/>
      <c r="DM105" s="265"/>
      <c r="DN105" s="265"/>
      <c r="DO105" s="265"/>
      <c r="DP105" s="265"/>
      <c r="DQ105" s="265"/>
      <c r="DR105" s="265"/>
      <c r="DS105" s="265"/>
      <c r="DT105" s="265"/>
      <c r="DU105" s="265"/>
      <c r="DV105" s="265"/>
      <c r="DW105" s="265"/>
      <c r="DX105" s="265"/>
      <c r="DY105" s="265"/>
      <c r="DZ105" s="265"/>
      <c r="EA105" s="265"/>
      <c r="EB105" s="265"/>
      <c r="EC105" s="265"/>
      <c r="ED105" s="265"/>
    </row>
    <row r="106" spans="21:134" ht="15" x14ac:dyDescent="0.25">
      <c r="U106" s="238" t="str">
        <f t="shared" si="2"/>
        <v/>
      </c>
      <c r="V106" s="265" t="s">
        <v>181</v>
      </c>
      <c r="W106" s="265" t="s">
        <v>181</v>
      </c>
      <c r="X106" s="265" t="s">
        <v>181</v>
      </c>
      <c r="Y106" s="265" t="s">
        <v>181</v>
      </c>
      <c r="Z106" s="265" t="s">
        <v>181</v>
      </c>
      <c r="AA106" s="267" t="s">
        <v>181</v>
      </c>
      <c r="AB106" s="267" t="s">
        <v>181</v>
      </c>
      <c r="AC106" s="267" t="s">
        <v>181</v>
      </c>
      <c r="AD106" s="267" t="s">
        <v>181</v>
      </c>
      <c r="AE106" s="267" t="s">
        <v>181</v>
      </c>
      <c r="AF106" s="267" t="s">
        <v>181</v>
      </c>
      <c r="AG106" s="267" t="s">
        <v>181</v>
      </c>
      <c r="AH106" s="267" t="s">
        <v>181</v>
      </c>
      <c r="AI106" s="267" t="s">
        <v>181</v>
      </c>
      <c r="AJ106" s="267" t="s">
        <v>181</v>
      </c>
      <c r="AK106" s="267" t="s">
        <v>181</v>
      </c>
      <c r="AL106" s="267" t="s">
        <v>181</v>
      </c>
      <c r="AM106" s="267" t="s">
        <v>181</v>
      </c>
      <c r="AN106" s="267" t="s">
        <v>181</v>
      </c>
      <c r="AO106" s="267" t="s">
        <v>181</v>
      </c>
      <c r="AP106" s="267" t="s">
        <v>181</v>
      </c>
      <c r="AQ106" s="267" t="s">
        <v>181</v>
      </c>
      <c r="AR106" s="265" t="s">
        <v>181</v>
      </c>
      <c r="AS106" s="265" t="s">
        <v>181</v>
      </c>
      <c r="AT106" s="265" t="s">
        <v>181</v>
      </c>
      <c r="AU106" s="265" t="s">
        <v>181</v>
      </c>
      <c r="AV106" s="265" t="s">
        <v>181</v>
      </c>
      <c r="AW106" s="265" t="s">
        <v>181</v>
      </c>
      <c r="AX106" s="265" t="s">
        <v>181</v>
      </c>
      <c r="AY106" s="265" t="s">
        <v>181</v>
      </c>
      <c r="AZ106" s="265" t="s">
        <v>181</v>
      </c>
      <c r="BA106" s="265" t="s">
        <v>181</v>
      </c>
      <c r="BB106" s="265" t="s">
        <v>181</v>
      </c>
      <c r="BC106" s="265"/>
      <c r="BD106" s="265"/>
      <c r="BE106" s="265"/>
      <c r="BF106" s="265"/>
      <c r="BG106" s="265"/>
      <c r="BH106" s="265"/>
      <c r="BI106" s="265"/>
      <c r="BJ106" s="265"/>
      <c r="BK106" s="265"/>
      <c r="BL106" s="265"/>
      <c r="BM106" s="265"/>
      <c r="BN106" s="265"/>
      <c r="BO106" s="265"/>
      <c r="BP106" s="265"/>
      <c r="BQ106" s="265"/>
      <c r="BR106" s="265"/>
      <c r="BS106" s="265"/>
      <c r="BT106" s="265"/>
      <c r="BU106" s="265"/>
      <c r="BV106" s="265"/>
      <c r="BW106" s="265"/>
      <c r="BX106" s="265"/>
      <c r="BY106" s="265"/>
      <c r="BZ106" s="265"/>
      <c r="CA106" s="265"/>
      <c r="CB106" s="265"/>
      <c r="CC106" s="265"/>
      <c r="CD106" s="265"/>
      <c r="CE106" s="265"/>
      <c r="CF106" s="265"/>
      <c r="CG106" s="265"/>
      <c r="CH106" s="265"/>
      <c r="CI106" s="265"/>
      <c r="CJ106" s="265"/>
      <c r="CK106" s="265"/>
      <c r="CL106" s="265"/>
      <c r="CM106" s="265"/>
      <c r="CN106" s="265"/>
      <c r="CO106" s="265"/>
      <c r="CP106" s="265"/>
      <c r="CQ106" s="265"/>
      <c r="CR106" s="265"/>
      <c r="CS106" s="265"/>
      <c r="CT106" s="265"/>
      <c r="CU106" s="265"/>
      <c r="CV106" s="265"/>
      <c r="CW106" s="265"/>
      <c r="CX106" s="265"/>
      <c r="CY106" s="265"/>
      <c r="CZ106" s="265"/>
      <c r="DA106" s="265"/>
      <c r="DB106" s="265"/>
      <c r="DC106" s="265"/>
      <c r="DD106" s="265"/>
      <c r="DE106" s="265"/>
      <c r="DF106" s="265"/>
      <c r="DG106" s="265"/>
      <c r="DH106" s="265"/>
      <c r="DI106" s="265"/>
      <c r="DJ106" s="265"/>
      <c r="DK106" s="265"/>
      <c r="DL106" s="265"/>
      <c r="DM106" s="265"/>
      <c r="DN106" s="265"/>
      <c r="DO106" s="265"/>
      <c r="DP106" s="265"/>
      <c r="DQ106" s="265"/>
      <c r="DR106" s="265"/>
      <c r="DS106" s="265"/>
      <c r="DT106" s="265"/>
      <c r="DU106" s="265"/>
      <c r="DV106" s="265"/>
      <c r="DW106" s="265"/>
      <c r="DX106" s="265"/>
      <c r="DY106" s="265"/>
      <c r="DZ106" s="265"/>
      <c r="EA106" s="265"/>
      <c r="EB106" s="265"/>
      <c r="EC106" s="265"/>
      <c r="ED106" s="265"/>
    </row>
    <row r="107" spans="21:134" ht="15" x14ac:dyDescent="0.25">
      <c r="U107" s="238" t="str">
        <f t="shared" si="2"/>
        <v/>
      </c>
      <c r="V107" s="265" t="s">
        <v>181</v>
      </c>
      <c r="W107" s="265" t="s">
        <v>181</v>
      </c>
      <c r="X107" s="265" t="s">
        <v>181</v>
      </c>
      <c r="Y107" s="265" t="s">
        <v>181</v>
      </c>
      <c r="Z107" s="265" t="s">
        <v>181</v>
      </c>
      <c r="AA107" s="267" t="s">
        <v>181</v>
      </c>
      <c r="AB107" s="267" t="s">
        <v>181</v>
      </c>
      <c r="AC107" s="267" t="s">
        <v>181</v>
      </c>
      <c r="AD107" s="267" t="s">
        <v>181</v>
      </c>
      <c r="AE107" s="267" t="s">
        <v>181</v>
      </c>
      <c r="AF107" s="267" t="s">
        <v>181</v>
      </c>
      <c r="AG107" s="267" t="s">
        <v>181</v>
      </c>
      <c r="AH107" s="267" t="s">
        <v>181</v>
      </c>
      <c r="AI107" s="267" t="s">
        <v>181</v>
      </c>
      <c r="AJ107" s="267" t="s">
        <v>181</v>
      </c>
      <c r="AK107" s="267" t="s">
        <v>181</v>
      </c>
      <c r="AL107" s="267" t="s">
        <v>181</v>
      </c>
      <c r="AM107" s="267" t="s">
        <v>181</v>
      </c>
      <c r="AN107" s="267" t="s">
        <v>181</v>
      </c>
      <c r="AO107" s="267" t="s">
        <v>181</v>
      </c>
      <c r="AP107" s="267" t="s">
        <v>181</v>
      </c>
      <c r="AQ107" s="267" t="s">
        <v>181</v>
      </c>
      <c r="AR107" s="265" t="s">
        <v>181</v>
      </c>
      <c r="AS107" s="265" t="s">
        <v>181</v>
      </c>
      <c r="AT107" s="265" t="s">
        <v>181</v>
      </c>
      <c r="AU107" s="265" t="s">
        <v>181</v>
      </c>
      <c r="AV107" s="265" t="s">
        <v>181</v>
      </c>
      <c r="AW107" s="265" t="s">
        <v>181</v>
      </c>
      <c r="AX107" s="265" t="s">
        <v>181</v>
      </c>
      <c r="AY107" s="265" t="s">
        <v>181</v>
      </c>
      <c r="AZ107" s="265" t="s">
        <v>181</v>
      </c>
      <c r="BA107" s="265" t="s">
        <v>181</v>
      </c>
      <c r="BB107" s="265" t="s">
        <v>181</v>
      </c>
      <c r="BC107" s="265"/>
      <c r="BD107" s="265"/>
      <c r="BE107" s="265"/>
      <c r="BF107" s="265"/>
      <c r="BG107" s="265"/>
      <c r="BH107" s="265"/>
      <c r="BI107" s="265"/>
      <c r="BJ107" s="265"/>
      <c r="BK107" s="265"/>
      <c r="BL107" s="265"/>
      <c r="BM107" s="265"/>
      <c r="BN107" s="265"/>
      <c r="BO107" s="265"/>
      <c r="BP107" s="265"/>
      <c r="BQ107" s="265"/>
      <c r="BR107" s="265"/>
      <c r="BS107" s="265"/>
      <c r="BT107" s="265"/>
      <c r="BU107" s="265"/>
      <c r="BV107" s="265"/>
      <c r="BW107" s="265"/>
      <c r="BX107" s="265"/>
      <c r="BY107" s="265"/>
      <c r="BZ107" s="265"/>
      <c r="CA107" s="265"/>
      <c r="CB107" s="265"/>
      <c r="CC107" s="265"/>
      <c r="CD107" s="265"/>
      <c r="CE107" s="265"/>
      <c r="CF107" s="265"/>
      <c r="CG107" s="265"/>
      <c r="CH107" s="265"/>
      <c r="CI107" s="265"/>
      <c r="CJ107" s="265"/>
      <c r="CK107" s="265"/>
      <c r="CL107" s="265"/>
      <c r="CM107" s="265"/>
      <c r="CN107" s="265"/>
      <c r="CO107" s="265"/>
      <c r="CP107" s="265"/>
      <c r="CQ107" s="265"/>
      <c r="CR107" s="265"/>
      <c r="CS107" s="265"/>
      <c r="CT107" s="265"/>
      <c r="CU107" s="265"/>
      <c r="CV107" s="265"/>
      <c r="CW107" s="265"/>
      <c r="CX107" s="265"/>
      <c r="CY107" s="265"/>
      <c r="CZ107" s="265"/>
      <c r="DA107" s="265"/>
      <c r="DB107" s="265"/>
      <c r="DC107" s="265"/>
      <c r="DD107" s="265"/>
      <c r="DE107" s="265"/>
      <c r="DF107" s="265"/>
      <c r="DG107" s="265"/>
      <c r="DH107" s="265"/>
      <c r="DI107" s="265"/>
      <c r="DJ107" s="265"/>
      <c r="DK107" s="265"/>
      <c r="DL107" s="265"/>
      <c r="DM107" s="265"/>
      <c r="DN107" s="265"/>
      <c r="DO107" s="265"/>
      <c r="DP107" s="265"/>
      <c r="DQ107" s="265"/>
      <c r="DR107" s="265"/>
      <c r="DS107" s="265"/>
      <c r="DT107" s="265"/>
      <c r="DU107" s="265"/>
      <c r="DV107" s="265"/>
      <c r="DW107" s="265"/>
      <c r="DX107" s="265"/>
      <c r="DY107" s="265"/>
      <c r="DZ107" s="265"/>
      <c r="EA107" s="265"/>
      <c r="EB107" s="265"/>
      <c r="EC107" s="265"/>
      <c r="ED107" s="265"/>
    </row>
    <row r="108" spans="21:134" ht="15" x14ac:dyDescent="0.25">
      <c r="U108" s="238" t="str">
        <f t="shared" si="2"/>
        <v/>
      </c>
      <c r="V108" s="265" t="s">
        <v>181</v>
      </c>
      <c r="W108" s="265" t="s">
        <v>181</v>
      </c>
      <c r="X108" s="265" t="s">
        <v>181</v>
      </c>
      <c r="Y108" s="265" t="s">
        <v>181</v>
      </c>
      <c r="Z108" s="265" t="s">
        <v>181</v>
      </c>
      <c r="AA108" s="267" t="s">
        <v>181</v>
      </c>
      <c r="AB108" s="267" t="s">
        <v>181</v>
      </c>
      <c r="AC108" s="267" t="s">
        <v>181</v>
      </c>
      <c r="AD108" s="267" t="s">
        <v>181</v>
      </c>
      <c r="AE108" s="267" t="s">
        <v>181</v>
      </c>
      <c r="AF108" s="267" t="s">
        <v>181</v>
      </c>
      <c r="AG108" s="267" t="s">
        <v>181</v>
      </c>
      <c r="AH108" s="267" t="s">
        <v>181</v>
      </c>
      <c r="AI108" s="267" t="s">
        <v>181</v>
      </c>
      <c r="AJ108" s="267" t="s">
        <v>181</v>
      </c>
      <c r="AK108" s="267" t="s">
        <v>181</v>
      </c>
      <c r="AL108" s="267" t="s">
        <v>181</v>
      </c>
      <c r="AM108" s="267" t="s">
        <v>181</v>
      </c>
      <c r="AN108" s="267" t="s">
        <v>181</v>
      </c>
      <c r="AO108" s="267" t="s">
        <v>181</v>
      </c>
      <c r="AP108" s="267" t="s">
        <v>181</v>
      </c>
      <c r="AQ108" s="267" t="s">
        <v>181</v>
      </c>
      <c r="AR108" s="265" t="s">
        <v>181</v>
      </c>
      <c r="AS108" s="265" t="s">
        <v>181</v>
      </c>
      <c r="AT108" s="265" t="s">
        <v>181</v>
      </c>
      <c r="AU108" s="265" t="s">
        <v>181</v>
      </c>
      <c r="AV108" s="265" t="s">
        <v>181</v>
      </c>
      <c r="AW108" s="265" t="s">
        <v>181</v>
      </c>
      <c r="AX108" s="265" t="s">
        <v>181</v>
      </c>
      <c r="AY108" s="265" t="s">
        <v>181</v>
      </c>
      <c r="AZ108" s="265" t="s">
        <v>181</v>
      </c>
      <c r="BA108" s="265" t="s">
        <v>181</v>
      </c>
      <c r="BB108" s="265" t="s">
        <v>181</v>
      </c>
      <c r="BC108" s="265"/>
      <c r="BD108" s="265"/>
      <c r="BE108" s="265"/>
      <c r="BF108" s="265"/>
      <c r="BG108" s="265"/>
      <c r="BH108" s="265"/>
      <c r="BI108" s="265"/>
      <c r="BJ108" s="265"/>
      <c r="BK108" s="265"/>
      <c r="BL108" s="265"/>
      <c r="BM108" s="265"/>
      <c r="BN108" s="265"/>
      <c r="BO108" s="265"/>
      <c r="BP108" s="265"/>
      <c r="BQ108" s="265"/>
      <c r="BR108" s="265"/>
      <c r="BS108" s="265"/>
      <c r="BT108" s="265"/>
      <c r="BU108" s="265"/>
      <c r="BV108" s="265"/>
      <c r="BW108" s="265"/>
      <c r="BX108" s="265"/>
      <c r="BY108" s="265"/>
      <c r="BZ108" s="265"/>
      <c r="CA108" s="265"/>
      <c r="CB108" s="265"/>
      <c r="CC108" s="265"/>
      <c r="CD108" s="265"/>
      <c r="CE108" s="265"/>
      <c r="CF108" s="265"/>
      <c r="CG108" s="265"/>
      <c r="CH108" s="265"/>
      <c r="CI108" s="265"/>
      <c r="CJ108" s="265"/>
      <c r="CK108" s="265"/>
      <c r="CL108" s="265"/>
      <c r="CM108" s="265"/>
      <c r="CN108" s="265"/>
      <c r="CO108" s="265"/>
      <c r="CP108" s="265"/>
      <c r="CQ108" s="265"/>
      <c r="CR108" s="265"/>
      <c r="CS108" s="265"/>
      <c r="CT108" s="265"/>
      <c r="CU108" s="265"/>
      <c r="CV108" s="265"/>
      <c r="CW108" s="265"/>
      <c r="CX108" s="265"/>
      <c r="CY108" s="265"/>
      <c r="CZ108" s="265"/>
      <c r="DA108" s="265"/>
      <c r="DB108" s="265"/>
      <c r="DC108" s="265"/>
      <c r="DD108" s="265"/>
      <c r="DE108" s="265"/>
      <c r="DF108" s="265"/>
      <c r="DG108" s="265"/>
      <c r="DH108" s="265"/>
      <c r="DI108" s="265"/>
      <c r="DJ108" s="265"/>
      <c r="DK108" s="265"/>
      <c r="DL108" s="265"/>
      <c r="DM108" s="265"/>
      <c r="DN108" s="265"/>
      <c r="DO108" s="265"/>
      <c r="DP108" s="265"/>
      <c r="DQ108" s="265"/>
      <c r="DR108" s="265"/>
      <c r="DS108" s="265"/>
      <c r="DT108" s="265"/>
      <c r="DU108" s="265"/>
      <c r="DV108" s="265"/>
      <c r="DW108" s="265"/>
      <c r="DX108" s="265"/>
      <c r="DY108" s="265"/>
      <c r="DZ108" s="265"/>
      <c r="EA108" s="265"/>
      <c r="EB108" s="265"/>
      <c r="EC108" s="265"/>
      <c r="ED108" s="265"/>
    </row>
    <row r="109" spans="21:134" ht="15" x14ac:dyDescent="0.25">
      <c r="U109" s="238" t="str">
        <f t="shared" si="2"/>
        <v/>
      </c>
      <c r="V109" s="265" t="s">
        <v>181</v>
      </c>
      <c r="W109" s="265" t="s">
        <v>181</v>
      </c>
      <c r="X109" s="265" t="s">
        <v>181</v>
      </c>
      <c r="Y109" s="265" t="s">
        <v>181</v>
      </c>
      <c r="Z109" s="265" t="s">
        <v>181</v>
      </c>
      <c r="AA109" s="267" t="s">
        <v>181</v>
      </c>
      <c r="AB109" s="267" t="s">
        <v>181</v>
      </c>
      <c r="AC109" s="267" t="s">
        <v>181</v>
      </c>
      <c r="AD109" s="267" t="s">
        <v>181</v>
      </c>
      <c r="AE109" s="267" t="s">
        <v>181</v>
      </c>
      <c r="AF109" s="267" t="s">
        <v>181</v>
      </c>
      <c r="AG109" s="267" t="s">
        <v>181</v>
      </c>
      <c r="AH109" s="267" t="s">
        <v>181</v>
      </c>
      <c r="AI109" s="267" t="s">
        <v>181</v>
      </c>
      <c r="AJ109" s="267" t="s">
        <v>181</v>
      </c>
      <c r="AK109" s="267" t="s">
        <v>181</v>
      </c>
      <c r="AL109" s="267" t="s">
        <v>181</v>
      </c>
      <c r="AM109" s="267" t="s">
        <v>181</v>
      </c>
      <c r="AN109" s="267" t="s">
        <v>181</v>
      </c>
      <c r="AO109" s="267" t="s">
        <v>181</v>
      </c>
      <c r="AP109" s="267" t="s">
        <v>181</v>
      </c>
      <c r="AQ109" s="267" t="s">
        <v>181</v>
      </c>
      <c r="AR109" s="265" t="s">
        <v>181</v>
      </c>
      <c r="AS109" s="265" t="s">
        <v>181</v>
      </c>
      <c r="AT109" s="265" t="s">
        <v>181</v>
      </c>
      <c r="AU109" s="265" t="s">
        <v>181</v>
      </c>
      <c r="AV109" s="265" t="s">
        <v>181</v>
      </c>
      <c r="AW109" s="265" t="s">
        <v>181</v>
      </c>
      <c r="AX109" s="265" t="s">
        <v>181</v>
      </c>
      <c r="AY109" s="265" t="s">
        <v>181</v>
      </c>
      <c r="AZ109" s="265" t="s">
        <v>181</v>
      </c>
      <c r="BA109" s="265" t="s">
        <v>181</v>
      </c>
      <c r="BB109" s="265" t="s">
        <v>181</v>
      </c>
      <c r="BC109" s="265"/>
      <c r="BD109" s="265"/>
      <c r="BE109" s="265"/>
      <c r="BF109" s="265"/>
      <c r="BG109" s="265"/>
      <c r="BH109" s="265"/>
      <c r="BI109" s="265"/>
      <c r="BJ109" s="265"/>
      <c r="BK109" s="265"/>
      <c r="BL109" s="265"/>
      <c r="BM109" s="265"/>
      <c r="BN109" s="265"/>
      <c r="BO109" s="265"/>
      <c r="BP109" s="265"/>
      <c r="BQ109" s="265"/>
      <c r="BR109" s="265"/>
      <c r="BS109" s="265"/>
      <c r="BT109" s="265"/>
      <c r="BU109" s="265"/>
      <c r="BV109" s="265"/>
      <c r="BW109" s="265"/>
      <c r="BX109" s="265"/>
      <c r="BY109" s="265"/>
      <c r="BZ109" s="265"/>
      <c r="CA109" s="265"/>
      <c r="CB109" s="265"/>
      <c r="CC109" s="265"/>
      <c r="CD109" s="265"/>
      <c r="CE109" s="265"/>
      <c r="CF109" s="265"/>
      <c r="CG109" s="265"/>
      <c r="CH109" s="265"/>
      <c r="CI109" s="265"/>
      <c r="CJ109" s="265"/>
      <c r="CK109" s="265"/>
      <c r="CL109" s="265"/>
      <c r="CM109" s="265"/>
      <c r="CN109" s="265"/>
      <c r="CO109" s="265"/>
      <c r="CP109" s="265"/>
      <c r="CQ109" s="265"/>
      <c r="CR109" s="265"/>
      <c r="CS109" s="265"/>
      <c r="CT109" s="265"/>
      <c r="CU109" s="265"/>
      <c r="CV109" s="265"/>
      <c r="CW109" s="265"/>
      <c r="CX109" s="265"/>
      <c r="CY109" s="265"/>
      <c r="CZ109" s="265"/>
      <c r="DA109" s="265"/>
      <c r="DB109" s="265"/>
      <c r="DC109" s="265"/>
      <c r="DD109" s="265"/>
      <c r="DE109" s="265"/>
      <c r="DF109" s="265"/>
      <c r="DG109" s="265"/>
      <c r="DH109" s="265"/>
      <c r="DI109" s="265"/>
      <c r="DJ109" s="265"/>
      <c r="DK109" s="265"/>
      <c r="DL109" s="265"/>
      <c r="DM109" s="265"/>
      <c r="DN109" s="265"/>
      <c r="DO109" s="265"/>
      <c r="DP109" s="265"/>
      <c r="DQ109" s="265"/>
      <c r="DR109" s="265"/>
      <c r="DS109" s="265"/>
      <c r="DT109" s="265"/>
      <c r="DU109" s="265"/>
      <c r="DV109" s="265"/>
      <c r="DW109" s="265"/>
      <c r="DX109" s="265"/>
      <c r="DY109" s="265"/>
      <c r="DZ109" s="265"/>
      <c r="EA109" s="265"/>
      <c r="EB109" s="265"/>
      <c r="EC109" s="265"/>
      <c r="ED109" s="265"/>
    </row>
    <row r="110" spans="21:134" ht="15" x14ac:dyDescent="0.25">
      <c r="U110" s="238" t="str">
        <f t="shared" si="2"/>
        <v/>
      </c>
      <c r="V110" s="265" t="s">
        <v>181</v>
      </c>
      <c r="W110" s="265" t="s">
        <v>181</v>
      </c>
      <c r="X110" s="265" t="s">
        <v>181</v>
      </c>
      <c r="Y110" s="265" t="s">
        <v>181</v>
      </c>
      <c r="Z110" s="265" t="s">
        <v>181</v>
      </c>
      <c r="AA110" s="267" t="s">
        <v>181</v>
      </c>
      <c r="AB110" s="267" t="s">
        <v>181</v>
      </c>
      <c r="AC110" s="267" t="s">
        <v>181</v>
      </c>
      <c r="AD110" s="267" t="s">
        <v>181</v>
      </c>
      <c r="AE110" s="267" t="s">
        <v>181</v>
      </c>
      <c r="AF110" s="267" t="s">
        <v>181</v>
      </c>
      <c r="AG110" s="267" t="s">
        <v>181</v>
      </c>
      <c r="AH110" s="267" t="s">
        <v>181</v>
      </c>
      <c r="AI110" s="267" t="s">
        <v>181</v>
      </c>
      <c r="AJ110" s="267" t="s">
        <v>181</v>
      </c>
      <c r="AK110" s="267" t="s">
        <v>181</v>
      </c>
      <c r="AL110" s="267" t="s">
        <v>181</v>
      </c>
      <c r="AM110" s="267" t="s">
        <v>181</v>
      </c>
      <c r="AN110" s="267" t="s">
        <v>181</v>
      </c>
      <c r="AO110" s="267" t="s">
        <v>181</v>
      </c>
      <c r="AP110" s="267" t="s">
        <v>181</v>
      </c>
      <c r="AQ110" s="267" t="s">
        <v>181</v>
      </c>
      <c r="AR110" s="265" t="s">
        <v>181</v>
      </c>
      <c r="AS110" s="265" t="s">
        <v>181</v>
      </c>
      <c r="AT110" s="265" t="s">
        <v>181</v>
      </c>
      <c r="AU110" s="265" t="s">
        <v>181</v>
      </c>
      <c r="AV110" s="265" t="s">
        <v>181</v>
      </c>
      <c r="AW110" s="265" t="s">
        <v>181</v>
      </c>
      <c r="AX110" s="265" t="s">
        <v>181</v>
      </c>
      <c r="AY110" s="265" t="s">
        <v>181</v>
      </c>
      <c r="AZ110" s="265" t="s">
        <v>181</v>
      </c>
      <c r="BA110" s="265" t="s">
        <v>181</v>
      </c>
      <c r="BB110" s="265" t="s">
        <v>181</v>
      </c>
      <c r="BC110" s="265"/>
      <c r="BD110" s="265"/>
      <c r="BE110" s="265"/>
      <c r="BF110" s="265"/>
      <c r="BG110" s="265"/>
      <c r="BH110" s="265"/>
      <c r="BI110" s="265"/>
      <c r="BJ110" s="265"/>
      <c r="BK110" s="265"/>
      <c r="BL110" s="265"/>
      <c r="BM110" s="265"/>
      <c r="BN110" s="265"/>
      <c r="BO110" s="265"/>
      <c r="BP110" s="265"/>
      <c r="BQ110" s="265"/>
      <c r="BR110" s="265"/>
      <c r="BS110" s="265"/>
      <c r="BT110" s="265"/>
      <c r="BU110" s="265"/>
      <c r="BV110" s="265"/>
      <c r="BW110" s="265"/>
      <c r="BX110" s="265"/>
      <c r="BY110" s="265"/>
      <c r="BZ110" s="265"/>
      <c r="CA110" s="265"/>
      <c r="CB110" s="265"/>
      <c r="CC110" s="265"/>
      <c r="CD110" s="265"/>
      <c r="CE110" s="265"/>
      <c r="CF110" s="265"/>
      <c r="CG110" s="265"/>
      <c r="CH110" s="265"/>
      <c r="CI110" s="265"/>
      <c r="CJ110" s="265"/>
      <c r="CK110" s="265"/>
      <c r="CL110" s="265"/>
      <c r="CM110" s="265"/>
      <c r="CN110" s="265"/>
      <c r="CO110" s="265"/>
      <c r="CP110" s="265"/>
      <c r="CQ110" s="265"/>
      <c r="CR110" s="265"/>
      <c r="CS110" s="265"/>
      <c r="CT110" s="265"/>
      <c r="CU110" s="265"/>
      <c r="CV110" s="265"/>
      <c r="CW110" s="265"/>
      <c r="CX110" s="265"/>
      <c r="CY110" s="265"/>
      <c r="CZ110" s="265"/>
      <c r="DA110" s="265"/>
      <c r="DB110" s="265"/>
      <c r="DC110" s="265"/>
      <c r="DD110" s="265"/>
      <c r="DE110" s="265"/>
      <c r="DF110" s="265"/>
      <c r="DG110" s="265"/>
      <c r="DH110" s="265"/>
      <c r="DI110" s="265"/>
      <c r="DJ110" s="265"/>
      <c r="DK110" s="265"/>
      <c r="DL110" s="265"/>
      <c r="DM110" s="265"/>
      <c r="DN110" s="265"/>
      <c r="DO110" s="265"/>
      <c r="DP110" s="265"/>
      <c r="DQ110" s="265"/>
      <c r="DR110" s="265"/>
      <c r="DS110" s="265"/>
      <c r="DT110" s="265"/>
      <c r="DU110" s="265"/>
      <c r="DV110" s="265"/>
      <c r="DW110" s="265"/>
      <c r="DX110" s="265"/>
      <c r="DY110" s="265"/>
      <c r="DZ110" s="265"/>
      <c r="EA110" s="265"/>
      <c r="EB110" s="265"/>
      <c r="EC110" s="265"/>
      <c r="ED110" s="265"/>
    </row>
    <row r="111" spans="21:134" ht="15" x14ac:dyDescent="0.25">
      <c r="U111" s="238" t="str">
        <f t="shared" si="2"/>
        <v/>
      </c>
      <c r="V111" s="265" t="s">
        <v>181</v>
      </c>
      <c r="W111" s="265" t="s">
        <v>181</v>
      </c>
      <c r="X111" s="265" t="s">
        <v>181</v>
      </c>
      <c r="Y111" s="265" t="s">
        <v>181</v>
      </c>
      <c r="Z111" s="265" t="s">
        <v>181</v>
      </c>
      <c r="AA111" s="267" t="s">
        <v>181</v>
      </c>
      <c r="AB111" s="267" t="s">
        <v>181</v>
      </c>
      <c r="AC111" s="267" t="s">
        <v>181</v>
      </c>
      <c r="AD111" s="267" t="s">
        <v>181</v>
      </c>
      <c r="AE111" s="267" t="s">
        <v>181</v>
      </c>
      <c r="AF111" s="267" t="s">
        <v>181</v>
      </c>
      <c r="AG111" s="267" t="s">
        <v>181</v>
      </c>
      <c r="AH111" s="267" t="s">
        <v>181</v>
      </c>
      <c r="AI111" s="267" t="s">
        <v>181</v>
      </c>
      <c r="AJ111" s="267" t="s">
        <v>181</v>
      </c>
      <c r="AK111" s="267" t="s">
        <v>181</v>
      </c>
      <c r="AL111" s="267" t="s">
        <v>181</v>
      </c>
      <c r="AM111" s="267" t="s">
        <v>181</v>
      </c>
      <c r="AN111" s="267" t="s">
        <v>181</v>
      </c>
      <c r="AO111" s="267" t="s">
        <v>181</v>
      </c>
      <c r="AP111" s="267" t="s">
        <v>181</v>
      </c>
      <c r="AQ111" s="267" t="s">
        <v>181</v>
      </c>
      <c r="AR111" s="265" t="s">
        <v>181</v>
      </c>
      <c r="AS111" s="265" t="s">
        <v>181</v>
      </c>
      <c r="AT111" s="265" t="s">
        <v>181</v>
      </c>
      <c r="AU111" s="265" t="s">
        <v>181</v>
      </c>
      <c r="AV111" s="265" t="s">
        <v>181</v>
      </c>
      <c r="AW111" s="265" t="s">
        <v>181</v>
      </c>
      <c r="AX111" s="265" t="s">
        <v>181</v>
      </c>
      <c r="AY111" s="265" t="s">
        <v>181</v>
      </c>
      <c r="AZ111" s="265" t="s">
        <v>181</v>
      </c>
      <c r="BA111" s="265" t="s">
        <v>181</v>
      </c>
      <c r="BB111" s="265" t="s">
        <v>181</v>
      </c>
      <c r="BC111" s="265"/>
      <c r="BD111" s="265"/>
      <c r="BE111" s="265"/>
      <c r="BF111" s="265"/>
      <c r="BG111" s="265"/>
      <c r="BH111" s="265"/>
      <c r="BI111" s="265"/>
      <c r="BJ111" s="265"/>
      <c r="BK111" s="265"/>
      <c r="BL111" s="265"/>
      <c r="BM111" s="265"/>
      <c r="BN111" s="265"/>
      <c r="BO111" s="265"/>
      <c r="BP111" s="265"/>
      <c r="BQ111" s="265"/>
      <c r="BR111" s="265"/>
      <c r="BS111" s="265"/>
      <c r="BT111" s="265"/>
      <c r="BU111" s="265"/>
      <c r="BV111" s="265"/>
      <c r="BW111" s="265"/>
      <c r="BX111" s="265"/>
      <c r="BY111" s="265"/>
      <c r="BZ111" s="265"/>
      <c r="CA111" s="265"/>
      <c r="CB111" s="265"/>
      <c r="CC111" s="265"/>
      <c r="CD111" s="265"/>
      <c r="CE111" s="265"/>
      <c r="CF111" s="265"/>
      <c r="CG111" s="265"/>
      <c r="CH111" s="265"/>
      <c r="CI111" s="265"/>
      <c r="CJ111" s="265"/>
      <c r="CK111" s="265"/>
      <c r="CL111" s="265"/>
      <c r="CM111" s="265"/>
      <c r="CN111" s="265"/>
      <c r="CO111" s="265"/>
      <c r="CP111" s="265"/>
      <c r="CQ111" s="265"/>
      <c r="CR111" s="265"/>
      <c r="CS111" s="265"/>
      <c r="CT111" s="265"/>
      <c r="CU111" s="265"/>
      <c r="CV111" s="265"/>
      <c r="CW111" s="265"/>
      <c r="CX111" s="265"/>
      <c r="CY111" s="265"/>
      <c r="CZ111" s="265"/>
      <c r="DA111" s="265"/>
      <c r="DB111" s="265"/>
      <c r="DC111" s="265"/>
      <c r="DD111" s="265"/>
      <c r="DE111" s="265"/>
      <c r="DF111" s="265"/>
      <c r="DG111" s="265"/>
      <c r="DH111" s="265"/>
      <c r="DI111" s="265"/>
      <c r="DJ111" s="265"/>
      <c r="DK111" s="265"/>
      <c r="DL111" s="265"/>
      <c r="DM111" s="265"/>
      <c r="DN111" s="265"/>
      <c r="DO111" s="265"/>
      <c r="DP111" s="265"/>
      <c r="DQ111" s="265"/>
      <c r="DR111" s="265"/>
      <c r="DS111" s="265"/>
      <c r="DT111" s="265"/>
      <c r="DU111" s="265"/>
      <c r="DV111" s="265"/>
      <c r="DW111" s="265"/>
      <c r="DX111" s="265"/>
      <c r="DY111" s="265"/>
      <c r="DZ111" s="265"/>
      <c r="EA111" s="265"/>
      <c r="EB111" s="265"/>
      <c r="EC111" s="265"/>
      <c r="ED111" s="265"/>
    </row>
    <row r="112" spans="21:134" ht="15" x14ac:dyDescent="0.25">
      <c r="U112" s="238" t="str">
        <f t="shared" si="2"/>
        <v/>
      </c>
      <c r="V112" s="265" t="s">
        <v>181</v>
      </c>
      <c r="W112" s="265" t="s">
        <v>181</v>
      </c>
      <c r="X112" s="265" t="s">
        <v>181</v>
      </c>
      <c r="Y112" s="265" t="s">
        <v>181</v>
      </c>
      <c r="Z112" s="265" t="s">
        <v>181</v>
      </c>
      <c r="AA112" s="267" t="s">
        <v>181</v>
      </c>
      <c r="AB112" s="267" t="s">
        <v>181</v>
      </c>
      <c r="AC112" s="267" t="s">
        <v>181</v>
      </c>
      <c r="AD112" s="267" t="s">
        <v>181</v>
      </c>
      <c r="AE112" s="267" t="s">
        <v>181</v>
      </c>
      <c r="AF112" s="267" t="s">
        <v>181</v>
      </c>
      <c r="AG112" s="267" t="s">
        <v>181</v>
      </c>
      <c r="AH112" s="267" t="s">
        <v>181</v>
      </c>
      <c r="AI112" s="267" t="s">
        <v>181</v>
      </c>
      <c r="AJ112" s="267" t="s">
        <v>181</v>
      </c>
      <c r="AK112" s="267" t="s">
        <v>181</v>
      </c>
      <c r="AL112" s="267" t="s">
        <v>181</v>
      </c>
      <c r="AM112" s="267" t="s">
        <v>181</v>
      </c>
      <c r="AN112" s="267" t="s">
        <v>181</v>
      </c>
      <c r="AO112" s="267" t="s">
        <v>181</v>
      </c>
      <c r="AP112" s="267" t="s">
        <v>181</v>
      </c>
      <c r="AQ112" s="267" t="s">
        <v>181</v>
      </c>
      <c r="AR112" s="265" t="s">
        <v>181</v>
      </c>
      <c r="AS112" s="265" t="s">
        <v>181</v>
      </c>
      <c r="AT112" s="265" t="s">
        <v>181</v>
      </c>
      <c r="AU112" s="265" t="s">
        <v>181</v>
      </c>
      <c r="AV112" s="265" t="s">
        <v>181</v>
      </c>
      <c r="AW112" s="265" t="s">
        <v>181</v>
      </c>
      <c r="AX112" s="265" t="s">
        <v>181</v>
      </c>
      <c r="AY112" s="265" t="s">
        <v>181</v>
      </c>
      <c r="AZ112" s="265" t="s">
        <v>181</v>
      </c>
      <c r="BA112" s="265" t="s">
        <v>181</v>
      </c>
      <c r="BB112" s="265" t="s">
        <v>181</v>
      </c>
      <c r="BC112" s="265"/>
      <c r="BD112" s="265"/>
      <c r="BE112" s="265"/>
      <c r="BF112" s="265"/>
      <c r="BG112" s="265"/>
      <c r="BH112" s="265"/>
      <c r="BI112" s="265"/>
      <c r="BJ112" s="265"/>
      <c r="BK112" s="265"/>
      <c r="BL112" s="265"/>
      <c r="BM112" s="265"/>
      <c r="BN112" s="265"/>
      <c r="BO112" s="265"/>
      <c r="BP112" s="265"/>
      <c r="BQ112" s="265"/>
      <c r="BR112" s="265"/>
      <c r="BS112" s="265"/>
      <c r="BT112" s="265"/>
      <c r="BU112" s="265"/>
      <c r="BV112" s="265"/>
      <c r="BW112" s="265"/>
      <c r="BX112" s="265"/>
      <c r="BY112" s="265"/>
      <c r="BZ112" s="265"/>
      <c r="CA112" s="265"/>
      <c r="CB112" s="265"/>
      <c r="CC112" s="265"/>
      <c r="CD112" s="265"/>
      <c r="CE112" s="265"/>
      <c r="CF112" s="265"/>
      <c r="CG112" s="265"/>
      <c r="CH112" s="265"/>
      <c r="CI112" s="265"/>
      <c r="CJ112" s="265"/>
      <c r="CK112" s="265"/>
      <c r="CL112" s="265"/>
      <c r="CM112" s="265"/>
      <c r="CN112" s="265"/>
      <c r="CO112" s="265"/>
      <c r="CP112" s="265"/>
      <c r="CQ112" s="265"/>
      <c r="CR112" s="265"/>
      <c r="CS112" s="265"/>
      <c r="CT112" s="265"/>
      <c r="CU112" s="265"/>
      <c r="CV112" s="265"/>
      <c r="CW112" s="265"/>
      <c r="CX112" s="265"/>
      <c r="CY112" s="265"/>
      <c r="CZ112" s="265"/>
      <c r="DA112" s="265"/>
      <c r="DB112" s="265"/>
      <c r="DC112" s="265"/>
      <c r="DD112" s="265"/>
      <c r="DE112" s="265"/>
      <c r="DF112" s="265"/>
      <c r="DG112" s="265"/>
      <c r="DH112" s="265"/>
      <c r="DI112" s="265"/>
      <c r="DJ112" s="265"/>
      <c r="DK112" s="265"/>
      <c r="DL112" s="265"/>
      <c r="DM112" s="265"/>
      <c r="DN112" s="265"/>
      <c r="DO112" s="265"/>
      <c r="DP112" s="265"/>
      <c r="DQ112" s="265"/>
      <c r="DR112" s="265"/>
      <c r="DS112" s="265"/>
      <c r="DT112" s="265"/>
      <c r="DU112" s="265"/>
      <c r="DV112" s="265"/>
      <c r="DW112" s="265"/>
      <c r="DX112" s="265"/>
      <c r="DY112" s="265"/>
      <c r="DZ112" s="265"/>
      <c r="EA112" s="265"/>
      <c r="EB112" s="265"/>
      <c r="EC112" s="265"/>
      <c r="ED112" s="265"/>
    </row>
  </sheetData>
  <mergeCells count="6">
    <mergeCell ref="B37:Q37"/>
    <mergeCell ref="B38:Q38"/>
    <mergeCell ref="B39:Q39"/>
    <mergeCell ref="I2:P3"/>
    <mergeCell ref="Y1:BB1"/>
    <mergeCell ref="V1:X1"/>
  </mergeCells>
  <conditionalFormatting sqref="A43:A1048576 A36:A41 A1:V1 Y1 A5:X34 B36:T36 B37 R37:T39 V35:X63 BC1:XFD1048576 A2:BB4 Y5:BB63 B65:BB112 B40:T64 U35">
    <cfRule type="cellIs" dxfId="75" priority="58" operator="equal">
      <formula>"Vallecito.Inflow"</formula>
    </cfRule>
    <cfRule type="cellIs" dxfId="74" priority="59" operator="equal">
      <formula>"TaylorPark.Inflow"</formula>
    </cfRule>
    <cfRule type="cellIs" dxfId="73" priority="60" operator="equal">
      <formula>"NavajoInflow.ModUnregulated"</formula>
    </cfRule>
    <cfRule type="cellIs" dxfId="72" priority="61" operator="equal">
      <formula>"MorrowPointInflow.Unregulated"</formula>
    </cfRule>
    <cfRule type="cellIs" dxfId="71" priority="62" operator="equal">
      <formula>"YampaRiverInflow.Maybelle"</formula>
    </cfRule>
    <cfRule type="cellIs" dxfId="70" priority="63" operator="equal">
      <formula>"Vallecito.Outflow"</formula>
    </cfRule>
    <cfRule type="cellIs" dxfId="69" priority="64" operator="equal">
      <formula>"FlamingGorgeInflow.Unregulated"</formula>
    </cfRule>
    <cfRule type="cellIs" dxfId="68" priority="65" operator="equal">
      <formula>"PowellInflow.Unregulated"</formula>
    </cfRule>
    <cfRule type="cellIs" dxfId="67" priority="66" operator="equal">
      <formula>"Fontenelle.Inflow"</formula>
    </cfRule>
    <cfRule type="cellIs" dxfId="66" priority="67" operator="equal">
      <formula>"CrystalInflow.Unregulated"</formula>
    </cfRule>
    <cfRule type="cellIs" dxfId="65" priority="68" operator="equal">
      <formula>"BlueMesaInflow.Unregulated"</formula>
    </cfRule>
  </conditionalFormatting>
  <conditionalFormatting sqref="A35:T35">
    <cfRule type="cellIs" dxfId="64" priority="47" operator="equal">
      <formula>"Vallecito.Inflow"</formula>
    </cfRule>
    <cfRule type="cellIs" dxfId="63" priority="48" operator="equal">
      <formula>"TaylorPark.Inflow"</formula>
    </cfRule>
    <cfRule type="cellIs" dxfId="62" priority="49" operator="equal">
      <formula>"NavajoInflow.ModUnregulated"</formula>
    </cfRule>
    <cfRule type="cellIs" dxfId="61" priority="50" operator="equal">
      <formula>"MorrowPointInflow.Unregulated"</formula>
    </cfRule>
    <cfRule type="cellIs" dxfId="60" priority="51" operator="equal">
      <formula>"YampaRiverInflow.Maybelle"</formula>
    </cfRule>
    <cfRule type="cellIs" dxfId="59" priority="52" operator="equal">
      <formula>"Vallecito.Outflow"</formula>
    </cfRule>
    <cfRule type="cellIs" dxfId="58" priority="53" operator="equal">
      <formula>"FlamingGorgeInflow.Unregulated"</formula>
    </cfRule>
    <cfRule type="cellIs" dxfId="57" priority="54" operator="equal">
      <formula>"PowellInflow.Unregulated"</formula>
    </cfRule>
    <cfRule type="cellIs" dxfId="56" priority="55" operator="equal">
      <formula>"Fontenelle.Inflow"</formula>
    </cfRule>
    <cfRule type="cellIs" dxfId="55" priority="56" operator="equal">
      <formula>"CrystalInflow.Unregulated"</formula>
    </cfRule>
    <cfRule type="cellIs" dxfId="54" priority="57" operator="equal">
      <formula>"BlueMesaInflow.Unregulated"</formula>
    </cfRule>
  </conditionalFormatting>
  <conditionalFormatting sqref="I2:P3">
    <cfRule type="cellIs" dxfId="53" priority="45" operator="equal">
      <formula>"PowellToMead.GainsAboveHoover"</formula>
    </cfRule>
    <cfRule type="cellIs" dxfId="52" priority="46" operator="equal">
      <formula>"PowellToMead.GainsGrandCanyon"</formula>
    </cfRule>
  </conditionalFormatting>
  <conditionalFormatting sqref="B38:B39">
    <cfRule type="cellIs" dxfId="51" priority="34" operator="equal">
      <formula>"Vallecito.Inflow"</formula>
    </cfRule>
    <cfRule type="cellIs" dxfId="50" priority="35" operator="equal">
      <formula>"TaylorPark.Inflow"</formula>
    </cfRule>
    <cfRule type="cellIs" dxfId="49" priority="36" operator="equal">
      <formula>"NavajoInflow.ModUnregulated"</formula>
    </cfRule>
    <cfRule type="cellIs" dxfId="48" priority="37" operator="equal">
      <formula>"MorrowPointInflow.Unregulated"</formula>
    </cfRule>
    <cfRule type="cellIs" dxfId="47" priority="38" operator="equal">
      <formula>"YampaRiverInflow.Maybelle"</formula>
    </cfRule>
    <cfRule type="cellIs" dxfId="46" priority="39" operator="equal">
      <formula>"Vallecito.Outflow"</formula>
    </cfRule>
    <cfRule type="cellIs" dxfId="45" priority="40" operator="equal">
      <formula>"FlamingGorgeInflow.Unregulated"</formula>
    </cfRule>
    <cfRule type="cellIs" dxfId="44" priority="41" operator="equal">
      <formula>"PowellInflow.Unregulated"</formula>
    </cfRule>
    <cfRule type="cellIs" dxfId="43" priority="42" operator="equal">
      <formula>"Fontenelle.Inflow"</formula>
    </cfRule>
    <cfRule type="cellIs" dxfId="42" priority="43" operator="equal">
      <formula>"CrystalInflow.Unregulated"</formula>
    </cfRule>
    <cfRule type="cellIs" dxfId="41" priority="44" operator="equal">
      <formula>"BlueMesaInflow.Unregulated"</formula>
    </cfRule>
  </conditionalFormatting>
  <conditionalFormatting sqref="U36:U63">
    <cfRule type="cellIs" dxfId="40" priority="23" operator="equal">
      <formula>"Vallecito.Inflow"</formula>
    </cfRule>
    <cfRule type="cellIs" dxfId="39" priority="24" operator="equal">
      <formula>"TaylorPark.Inflow"</formula>
    </cfRule>
    <cfRule type="cellIs" dxfId="38" priority="25" operator="equal">
      <formula>"NavajoInflow.ModUnregulated"</formula>
    </cfRule>
    <cfRule type="cellIs" dxfId="37" priority="26" operator="equal">
      <formula>"MorrowPointInflow.Unregulated"</formula>
    </cfRule>
    <cfRule type="cellIs" dxfId="36" priority="27" operator="equal">
      <formula>"YampaRiverInflow.Maybelle"</formula>
    </cfRule>
    <cfRule type="cellIs" dxfId="35" priority="28" operator="equal">
      <formula>"Vallecito.Outflow"</formula>
    </cfRule>
    <cfRule type="cellIs" dxfId="34" priority="29" operator="equal">
      <formula>"FlamingGorgeInflow.Unregulated"</formula>
    </cfRule>
    <cfRule type="cellIs" dxfId="33" priority="30" operator="equal">
      <formula>"PowellInflow.Unregulated"</formula>
    </cfRule>
    <cfRule type="cellIs" dxfId="32" priority="31" operator="equal">
      <formula>"Fontenelle.Inflow"</formula>
    </cfRule>
    <cfRule type="cellIs" dxfId="31" priority="32" operator="equal">
      <formula>"CrystalInflow.Unregulated"</formula>
    </cfRule>
    <cfRule type="cellIs" dxfId="30" priority="33" operator="equal">
      <formula>"BlueMesaInflow.Unregulated"</formula>
    </cfRule>
  </conditionalFormatting>
  <conditionalFormatting sqref="V64:BB64">
    <cfRule type="cellIs" dxfId="29" priority="12" operator="equal">
      <formula>"Vallecito.Inflow"</formula>
    </cfRule>
    <cfRule type="cellIs" dxfId="28" priority="13" operator="equal">
      <formula>"TaylorPark.Inflow"</formula>
    </cfRule>
    <cfRule type="cellIs" dxfId="27" priority="14" operator="equal">
      <formula>"NavajoInflow.ModUnregulated"</formula>
    </cfRule>
    <cfRule type="cellIs" dxfId="26" priority="15" operator="equal">
      <formula>"MorrowPointInflow.Unregulated"</formula>
    </cfRule>
    <cfRule type="cellIs" dxfId="25" priority="16" operator="equal">
      <formula>"YampaRiverInflow.Maybelle"</formula>
    </cfRule>
    <cfRule type="cellIs" dxfId="24" priority="17" operator="equal">
      <formula>"Vallecito.Outflow"</formula>
    </cfRule>
    <cfRule type="cellIs" dxfId="23" priority="18" operator="equal">
      <formula>"FlamingGorgeInflow.Unregulated"</formula>
    </cfRule>
    <cfRule type="cellIs" dxfId="22" priority="19" operator="equal">
      <formula>"PowellInflow.Unregulated"</formula>
    </cfRule>
    <cfRule type="cellIs" dxfId="21" priority="20" operator="equal">
      <formula>"Fontenelle.Inflow"</formula>
    </cfRule>
    <cfRule type="cellIs" dxfId="20" priority="21" operator="equal">
      <formula>"CrystalInflow.Unregulated"</formula>
    </cfRule>
    <cfRule type="cellIs" dxfId="19" priority="22" operator="equal">
      <formula>"BlueMesaInflow.Unregulated"</formula>
    </cfRule>
  </conditionalFormatting>
  <conditionalFormatting sqref="U64">
    <cfRule type="cellIs" dxfId="18" priority="1" operator="equal">
      <formula>"Vallecito.Inflow"</formula>
    </cfRule>
    <cfRule type="cellIs" dxfId="17" priority="2" operator="equal">
      <formula>"TaylorPark.Inflow"</formula>
    </cfRule>
    <cfRule type="cellIs" dxfId="16" priority="3" operator="equal">
      <formula>"NavajoInflow.ModUnregulated"</formula>
    </cfRule>
    <cfRule type="cellIs" dxfId="15" priority="4" operator="equal">
      <formula>"MorrowPointInflow.Unregulated"</formula>
    </cfRule>
    <cfRule type="cellIs" dxfId="14" priority="5" operator="equal">
      <formula>"YampaRiverInflow.Maybelle"</formula>
    </cfRule>
    <cfRule type="cellIs" dxfId="13" priority="6" operator="equal">
      <formula>"Vallecito.Outflow"</formula>
    </cfRule>
    <cfRule type="cellIs" dxfId="12" priority="7" operator="equal">
      <formula>"FlamingGorgeInflow.Unregulated"</formula>
    </cfRule>
    <cfRule type="cellIs" dxfId="11" priority="8" operator="equal">
      <formula>"PowellInflow.Unregulated"</formula>
    </cfRule>
    <cfRule type="cellIs" dxfId="10" priority="9" operator="equal">
      <formula>"Fontenelle.Inflow"</formula>
    </cfRule>
    <cfRule type="cellIs" dxfId="9" priority="10" operator="equal">
      <formula>"CrystalInflow.Unregulated"</formula>
    </cfRule>
    <cfRule type="cellIs" dxfId="8"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78" r:id="rId6" name="Check Box 54">
              <controlPr defaultSize="0" autoFill="0" autoLine="0" autoPict="0" macro="[0]!UpdateComparisonEquations">
                <anchor moveWithCells="1">
                  <from>
                    <xdr:col>1</xdr:col>
                    <xdr:colOff>161925</xdr:colOff>
                    <xdr:row>13</xdr:row>
                    <xdr:rowOff>161925</xdr:rowOff>
                  </from>
                  <to>
                    <xdr:col>2</xdr:col>
                    <xdr:colOff>0</xdr:colOff>
                    <xdr:row>15</xdr:row>
                    <xdr:rowOff>0</xdr:rowOff>
                  </to>
                </anchor>
              </controlPr>
            </control>
          </mc:Choice>
        </mc:AlternateContent>
        <mc:AlternateContent xmlns:mc="http://schemas.openxmlformats.org/markup-compatibility/2006">
          <mc:Choice Requires="x14">
            <control shapeId="1079" r:id="rId7" name="Check Box 55">
              <controlPr defaultSize="0" autoFill="0" autoLine="0" autoPict="0" macro="[0]!UpdateComparisonEquations">
                <anchor moveWithCells="1">
                  <from>
                    <xdr:col>1</xdr:col>
                    <xdr:colOff>161925</xdr:colOff>
                    <xdr:row>14</xdr:row>
                    <xdr:rowOff>161925</xdr:rowOff>
                  </from>
                  <to>
                    <xdr:col>2</xdr:col>
                    <xdr:colOff>0</xdr:colOff>
                    <xdr:row>16</xdr:row>
                    <xdr:rowOff>0</xdr:rowOff>
                  </to>
                </anchor>
              </controlPr>
            </control>
          </mc:Choice>
        </mc:AlternateContent>
        <mc:AlternateContent xmlns:mc="http://schemas.openxmlformats.org/markup-compatibility/2006">
          <mc:Choice Requires="x14">
            <control shapeId="1080" r:id="rId8" name="Check Box 56">
              <controlPr defaultSize="0" autoFill="0" autoLine="0" autoPict="0" macro="[0]!UpdateComparisonEquations">
                <anchor moveWithCells="1">
                  <from>
                    <xdr:col>1</xdr:col>
                    <xdr:colOff>161925</xdr:colOff>
                    <xdr:row>15</xdr:row>
                    <xdr:rowOff>161925</xdr:rowOff>
                  </from>
                  <to>
                    <xdr:col>2</xdr:col>
                    <xdr:colOff>0</xdr:colOff>
                    <xdr:row>17</xdr:row>
                    <xdr:rowOff>0</xdr:rowOff>
                  </to>
                </anchor>
              </controlPr>
            </control>
          </mc:Choice>
        </mc:AlternateContent>
        <mc:AlternateContent xmlns:mc="http://schemas.openxmlformats.org/markup-compatibility/2006">
          <mc:Choice Requires="x14">
            <control shapeId="1081" r:id="rId9" name="Check Box 57">
              <controlPr defaultSize="0" autoFill="0" autoLine="0" autoPict="0" macro="[0]!UpdateComparisonEquations">
                <anchor moveWithCells="1">
                  <from>
                    <xdr:col>1</xdr:col>
                    <xdr:colOff>161925</xdr:colOff>
                    <xdr:row>16</xdr:row>
                    <xdr:rowOff>161925</xdr:rowOff>
                  </from>
                  <to>
                    <xdr:col>2</xdr:col>
                    <xdr:colOff>0</xdr:colOff>
                    <xdr:row>18</xdr:row>
                    <xdr:rowOff>0</xdr:rowOff>
                  </to>
                </anchor>
              </controlPr>
            </control>
          </mc:Choice>
        </mc:AlternateContent>
        <mc:AlternateContent xmlns:mc="http://schemas.openxmlformats.org/markup-compatibility/2006">
          <mc:Choice Requires="x14">
            <control shapeId="1082" r:id="rId10" name="Check Box 58">
              <controlPr defaultSize="0" autoFill="0" autoLine="0" autoPict="0" macro="[0]!UpdateComparisonEquations">
                <anchor moveWithCells="1">
                  <from>
                    <xdr:col>1</xdr:col>
                    <xdr:colOff>161925</xdr:colOff>
                    <xdr:row>17</xdr:row>
                    <xdr:rowOff>152400</xdr:rowOff>
                  </from>
                  <to>
                    <xdr:col>2</xdr:col>
                    <xdr:colOff>0</xdr:colOff>
                    <xdr:row>18</xdr:row>
                    <xdr:rowOff>180975</xdr:rowOff>
                  </to>
                </anchor>
              </controlPr>
            </control>
          </mc:Choice>
        </mc:AlternateContent>
        <mc:AlternateContent xmlns:mc="http://schemas.openxmlformats.org/markup-compatibility/2006">
          <mc:Choice Requires="x14">
            <control shapeId="1083" r:id="rId11" name="Check Box 59">
              <controlPr defaultSize="0" autoFill="0" autoLine="0" autoPict="0" macro="[0]!UpdateComparisonEquations">
                <anchor moveWithCells="1">
                  <from>
                    <xdr:col>1</xdr:col>
                    <xdr:colOff>161925</xdr:colOff>
                    <xdr:row>18</xdr:row>
                    <xdr:rowOff>161925</xdr:rowOff>
                  </from>
                  <to>
                    <xdr:col>2</xdr:col>
                    <xdr:colOff>0</xdr:colOff>
                    <xdr:row>20</xdr:row>
                    <xdr:rowOff>0</xdr:rowOff>
                  </to>
                </anchor>
              </controlPr>
            </control>
          </mc:Choice>
        </mc:AlternateContent>
        <mc:AlternateContent xmlns:mc="http://schemas.openxmlformats.org/markup-compatibility/2006">
          <mc:Choice Requires="x14">
            <control shapeId="1084" r:id="rId12" name="Check Box 60">
              <controlPr defaultSize="0" autoFill="0" autoLine="0" autoPict="0" macro="[0]!UpdateComparisonEquations">
                <anchor moveWithCells="1">
                  <from>
                    <xdr:col>1</xdr:col>
                    <xdr:colOff>161925</xdr:colOff>
                    <xdr:row>19</xdr:row>
                    <xdr:rowOff>161925</xdr:rowOff>
                  </from>
                  <to>
                    <xdr:col>2</xdr:col>
                    <xdr:colOff>0</xdr:colOff>
                    <xdr:row>21</xdr:row>
                    <xdr:rowOff>0</xdr:rowOff>
                  </to>
                </anchor>
              </controlPr>
            </control>
          </mc:Choice>
        </mc:AlternateContent>
        <mc:AlternateContent xmlns:mc="http://schemas.openxmlformats.org/markup-compatibility/2006">
          <mc:Choice Requires="x14">
            <control shapeId="1085" r:id="rId13" name="Check Box 61">
              <controlPr defaultSize="0" autoFill="0" autoLine="0" autoPict="0" macro="[0]!UpdateComparisonEquations">
                <anchor moveWithCells="1">
                  <from>
                    <xdr:col>1</xdr:col>
                    <xdr:colOff>161925</xdr:colOff>
                    <xdr:row>20</xdr:row>
                    <xdr:rowOff>161925</xdr:rowOff>
                  </from>
                  <to>
                    <xdr:col>2</xdr:col>
                    <xdr:colOff>0</xdr:colOff>
                    <xdr:row>22</xdr:row>
                    <xdr:rowOff>0</xdr:rowOff>
                  </to>
                </anchor>
              </controlPr>
            </control>
          </mc:Choice>
        </mc:AlternateContent>
        <mc:AlternateContent xmlns:mc="http://schemas.openxmlformats.org/markup-compatibility/2006">
          <mc:Choice Requires="x14">
            <control shapeId="1086" r:id="rId14" name="Check Box 62">
              <controlPr defaultSize="0" autoFill="0" autoLine="0" autoPict="0" macro="[0]!UpdateComparisonEquations">
                <anchor moveWithCells="1">
                  <from>
                    <xdr:col>1</xdr:col>
                    <xdr:colOff>161925</xdr:colOff>
                    <xdr:row>21</xdr:row>
                    <xdr:rowOff>161925</xdr:rowOff>
                  </from>
                  <to>
                    <xdr:col>2</xdr:col>
                    <xdr:colOff>0</xdr:colOff>
                    <xdr:row>23</xdr:row>
                    <xdr:rowOff>0</xdr:rowOff>
                  </to>
                </anchor>
              </controlPr>
            </control>
          </mc:Choice>
        </mc:AlternateContent>
        <mc:AlternateContent xmlns:mc="http://schemas.openxmlformats.org/markup-compatibility/2006">
          <mc:Choice Requires="x14">
            <control shapeId="1087" r:id="rId15" name="Check Box 63">
              <controlPr defaultSize="0" autoFill="0" autoLine="0" autoPict="0" macro="[0]!UpdateComparisonEquations">
                <anchor moveWithCells="1">
                  <from>
                    <xdr:col>1</xdr:col>
                    <xdr:colOff>161925</xdr:colOff>
                    <xdr:row>22</xdr:row>
                    <xdr:rowOff>161925</xdr:rowOff>
                  </from>
                  <to>
                    <xdr:col>2</xdr:col>
                    <xdr:colOff>0</xdr:colOff>
                    <xdr:row>24</xdr:row>
                    <xdr:rowOff>0</xdr:rowOff>
                  </to>
                </anchor>
              </controlPr>
            </control>
          </mc:Choice>
        </mc:AlternateContent>
        <mc:AlternateContent xmlns:mc="http://schemas.openxmlformats.org/markup-compatibility/2006">
          <mc:Choice Requires="x14">
            <control shapeId="1088" r:id="rId16" name="Check Box 64">
              <controlPr defaultSize="0" autoFill="0" autoLine="0" autoPict="0" macro="[0]!UpdateComparisonEquations">
                <anchor moveWithCells="1">
                  <from>
                    <xdr:col>1</xdr:col>
                    <xdr:colOff>161925</xdr:colOff>
                    <xdr:row>23</xdr:row>
                    <xdr:rowOff>161925</xdr:rowOff>
                  </from>
                  <to>
                    <xdr:col>2</xdr:col>
                    <xdr:colOff>0</xdr:colOff>
                    <xdr:row>25</xdr:row>
                    <xdr:rowOff>0</xdr:rowOff>
                  </to>
                </anchor>
              </controlPr>
            </control>
          </mc:Choice>
        </mc:AlternateContent>
        <mc:AlternateContent xmlns:mc="http://schemas.openxmlformats.org/markup-compatibility/2006">
          <mc:Choice Requires="x14">
            <control shapeId="1089" r:id="rId17" name="Check Box 65">
              <controlPr defaultSize="0" autoFill="0" autoLine="0" autoPict="0" macro="[0]!UpdateComparisonEquations">
                <anchor moveWithCells="1">
                  <from>
                    <xdr:col>1</xdr:col>
                    <xdr:colOff>161925</xdr:colOff>
                    <xdr:row>24</xdr:row>
                    <xdr:rowOff>152400</xdr:rowOff>
                  </from>
                  <to>
                    <xdr:col>2</xdr:col>
                    <xdr:colOff>0</xdr:colOff>
                    <xdr:row>25</xdr:row>
                    <xdr:rowOff>180975</xdr:rowOff>
                  </to>
                </anchor>
              </controlPr>
            </control>
          </mc:Choice>
        </mc:AlternateContent>
        <mc:AlternateContent xmlns:mc="http://schemas.openxmlformats.org/markup-compatibility/2006">
          <mc:Choice Requires="x14">
            <control shapeId="1090" r:id="rId18" name="Check Box 66">
              <controlPr defaultSize="0" autoFill="0" autoLine="0" autoPict="0" macro="[0]!UpdateComparisonEquations">
                <anchor moveWithCells="1">
                  <from>
                    <xdr:col>1</xdr:col>
                    <xdr:colOff>161925</xdr:colOff>
                    <xdr:row>25</xdr:row>
                    <xdr:rowOff>161925</xdr:rowOff>
                  </from>
                  <to>
                    <xdr:col>2</xdr:col>
                    <xdr:colOff>0</xdr:colOff>
                    <xdr:row>27</xdr:row>
                    <xdr:rowOff>0</xdr:rowOff>
                  </to>
                </anchor>
              </controlPr>
            </control>
          </mc:Choice>
        </mc:AlternateContent>
        <mc:AlternateContent xmlns:mc="http://schemas.openxmlformats.org/markup-compatibility/2006">
          <mc:Choice Requires="x14">
            <control shapeId="1091" r:id="rId19" name="Check Box 67">
              <controlPr defaultSize="0" autoFill="0" autoLine="0" autoPict="0" macro="[0]!UpdateComparisonEquations">
                <anchor moveWithCells="1">
                  <from>
                    <xdr:col>1</xdr:col>
                    <xdr:colOff>161925</xdr:colOff>
                    <xdr:row>26</xdr:row>
                    <xdr:rowOff>161925</xdr:rowOff>
                  </from>
                  <to>
                    <xdr:col>2</xdr:col>
                    <xdr:colOff>0</xdr:colOff>
                    <xdr:row>28</xdr:row>
                    <xdr:rowOff>0</xdr:rowOff>
                  </to>
                </anchor>
              </controlPr>
            </control>
          </mc:Choice>
        </mc:AlternateContent>
        <mc:AlternateContent xmlns:mc="http://schemas.openxmlformats.org/markup-compatibility/2006">
          <mc:Choice Requires="x14">
            <control shapeId="1092" r:id="rId20" name="Check Box 68">
              <controlPr defaultSize="0" autoFill="0" autoLine="0" autoPict="0" macro="[0]!UpdateComparisonEquations">
                <anchor moveWithCells="1">
                  <from>
                    <xdr:col>2</xdr:col>
                    <xdr:colOff>0</xdr:colOff>
                    <xdr:row>13</xdr:row>
                    <xdr:rowOff>161925</xdr:rowOff>
                  </from>
                  <to>
                    <xdr:col>2</xdr:col>
                    <xdr:colOff>457200</xdr:colOff>
                    <xdr:row>15</xdr:row>
                    <xdr:rowOff>0</xdr:rowOff>
                  </to>
                </anchor>
              </controlPr>
            </control>
          </mc:Choice>
        </mc:AlternateContent>
        <mc:AlternateContent xmlns:mc="http://schemas.openxmlformats.org/markup-compatibility/2006">
          <mc:Choice Requires="x14">
            <control shapeId="1093" r:id="rId21" name="Check Box 69">
              <controlPr defaultSize="0" autoFill="0" autoLine="0" autoPict="0" macro="[0]!UpdateComparisonEquations">
                <anchor moveWithCells="1">
                  <from>
                    <xdr:col>1</xdr:col>
                    <xdr:colOff>161925</xdr:colOff>
                    <xdr:row>27</xdr:row>
                    <xdr:rowOff>161925</xdr:rowOff>
                  </from>
                  <to>
                    <xdr:col>2</xdr:col>
                    <xdr:colOff>0</xdr:colOff>
                    <xdr:row>29</xdr:row>
                    <xdr:rowOff>0</xdr:rowOff>
                  </to>
                </anchor>
              </controlPr>
            </control>
          </mc:Choice>
        </mc:AlternateContent>
        <mc:AlternateContent xmlns:mc="http://schemas.openxmlformats.org/markup-compatibility/2006">
          <mc:Choice Requires="x14">
            <control shapeId="1094" r:id="rId22" name="Check Box 70">
              <controlPr defaultSize="0" autoFill="0" autoLine="0" autoPict="0" macro="[0]!UpdateComparisonEquations">
                <anchor moveWithCells="1">
                  <from>
                    <xdr:col>2</xdr:col>
                    <xdr:colOff>0</xdr:colOff>
                    <xdr:row>14</xdr:row>
                    <xdr:rowOff>180975</xdr:rowOff>
                  </from>
                  <to>
                    <xdr:col>2</xdr:col>
                    <xdr:colOff>457200</xdr:colOff>
                    <xdr:row>16</xdr:row>
                    <xdr:rowOff>19050</xdr:rowOff>
                  </to>
                </anchor>
              </controlPr>
            </control>
          </mc:Choice>
        </mc:AlternateContent>
        <mc:AlternateContent xmlns:mc="http://schemas.openxmlformats.org/markup-compatibility/2006">
          <mc:Choice Requires="x14">
            <control shapeId="1095" r:id="rId23" name="Check Box 71">
              <controlPr defaultSize="0" autoFill="0" autoLine="0" autoPict="0" macro="[0]!UpdateComparisonEquations">
                <anchor moveWithCells="1">
                  <from>
                    <xdr:col>2</xdr:col>
                    <xdr:colOff>0</xdr:colOff>
                    <xdr:row>16</xdr:row>
                    <xdr:rowOff>0</xdr:rowOff>
                  </from>
                  <to>
                    <xdr:col>2</xdr:col>
                    <xdr:colOff>457200</xdr:colOff>
                    <xdr:row>17</xdr:row>
                    <xdr:rowOff>28575</xdr:rowOff>
                  </to>
                </anchor>
              </controlPr>
            </control>
          </mc:Choice>
        </mc:AlternateContent>
        <mc:AlternateContent xmlns:mc="http://schemas.openxmlformats.org/markup-compatibility/2006">
          <mc:Choice Requires="x14">
            <control shapeId="1096" r:id="rId24" name="Check Box 72">
              <controlPr defaultSize="0" autoFill="0" autoLine="0" autoPict="0" macro="[0]!UpdateComparisonEquations">
                <anchor moveWithCells="1">
                  <from>
                    <xdr:col>2</xdr:col>
                    <xdr:colOff>0</xdr:colOff>
                    <xdr:row>17</xdr:row>
                    <xdr:rowOff>0</xdr:rowOff>
                  </from>
                  <to>
                    <xdr:col>2</xdr:col>
                    <xdr:colOff>457200</xdr:colOff>
                    <xdr:row>18</xdr:row>
                    <xdr:rowOff>28575</xdr:rowOff>
                  </to>
                </anchor>
              </controlPr>
            </control>
          </mc:Choice>
        </mc:AlternateContent>
        <mc:AlternateContent xmlns:mc="http://schemas.openxmlformats.org/markup-compatibility/2006">
          <mc:Choice Requires="x14">
            <control shapeId="1104" r:id="rId2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2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2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2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2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3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3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3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33" name="Check Box 97">
              <controlPr defaultSize="0" autoFill="0" autoLine="0" autoPict="0" macro="[0]!UpdateComparisonEquations">
                <anchor moveWithCells="1">
                  <from>
                    <xdr:col>2</xdr:col>
                    <xdr:colOff>0</xdr:colOff>
                    <xdr:row>18</xdr:row>
                    <xdr:rowOff>0</xdr:rowOff>
                  </from>
                  <to>
                    <xdr:col>2</xdr:col>
                    <xdr:colOff>457200</xdr:colOff>
                    <xdr:row>19</xdr:row>
                    <xdr:rowOff>28575</xdr:rowOff>
                  </to>
                </anchor>
              </controlPr>
            </control>
          </mc:Choice>
        </mc:AlternateContent>
        <mc:AlternateContent xmlns:mc="http://schemas.openxmlformats.org/markup-compatibility/2006">
          <mc:Choice Requires="x14">
            <control shapeId="1122" r:id="rId3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35" name="Check Box 99">
              <controlPr defaultSize="0" autoFill="0" autoLine="0" autoPict="0" macro="[0]!UpdateComparisonEquations">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36" name="Check Box 100">
              <controlPr defaultSize="0" autoFill="0" autoLine="0" autoPict="0" macro="[0]!UpdateComparisonEquations">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3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3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3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4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4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42" name="Check Box 112">
              <controlPr defaultSize="0" autoFill="0" autoLine="0" autoPict="0" macro="[0]!UpdateComparisonEquations">
                <anchor moveWithCells="1">
                  <from>
                    <xdr:col>2</xdr:col>
                    <xdr:colOff>0</xdr:colOff>
                    <xdr:row>19</xdr:row>
                    <xdr:rowOff>0</xdr:rowOff>
                  </from>
                  <to>
                    <xdr:col>2</xdr:col>
                    <xdr:colOff>457200</xdr:colOff>
                    <xdr:row>20</xdr:row>
                    <xdr:rowOff>28575</xdr:rowOff>
                  </to>
                </anchor>
              </controlPr>
            </control>
          </mc:Choice>
        </mc:AlternateContent>
        <mc:AlternateContent xmlns:mc="http://schemas.openxmlformats.org/markup-compatibility/2006">
          <mc:Choice Requires="x14">
            <control shapeId="1138" r:id="rId43" name="Check Box 114">
              <controlPr defaultSize="0" autoFill="0" autoLine="0" autoPict="0" macro="[0]!UpdateComparisonEquations" altText="2012">
                <anchor moveWithCells="1">
                  <from>
                    <xdr:col>2</xdr:col>
                    <xdr:colOff>0</xdr:colOff>
                    <xdr:row>20</xdr:row>
                    <xdr:rowOff>9525</xdr:rowOff>
                  </from>
                  <to>
                    <xdr:col>2</xdr:col>
                    <xdr:colOff>457200</xdr:colOff>
                    <xdr:row>21</xdr:row>
                    <xdr:rowOff>38100</xdr:rowOff>
                  </to>
                </anchor>
              </controlPr>
            </control>
          </mc:Choice>
        </mc:AlternateContent>
        <mc:AlternateContent xmlns:mc="http://schemas.openxmlformats.org/markup-compatibility/2006">
          <mc:Choice Requires="x14">
            <control shapeId="1139" r:id="rId44" name="Check Box 115">
              <controlPr defaultSize="0" autoFill="0" autoLine="0" autoPict="0" macro="[0]!UpdateComparisonEquations">
                <anchor moveWithCells="1">
                  <from>
                    <xdr:col>2</xdr:col>
                    <xdr:colOff>0</xdr:colOff>
                    <xdr:row>21</xdr:row>
                    <xdr:rowOff>0</xdr:rowOff>
                  </from>
                  <to>
                    <xdr:col>2</xdr:col>
                    <xdr:colOff>457200</xdr:colOff>
                    <xdr:row>22</xdr:row>
                    <xdr:rowOff>28575</xdr:rowOff>
                  </to>
                </anchor>
              </controlPr>
            </control>
          </mc:Choice>
        </mc:AlternateContent>
        <mc:AlternateContent xmlns:mc="http://schemas.openxmlformats.org/markup-compatibility/2006">
          <mc:Choice Requires="x14">
            <control shapeId="1141" r:id="rId45" name="Check Box 117">
              <controlPr defaultSize="0" autoFill="0" autoLine="0" autoPict="0" macro="[0]!UpdateComparisonEquations">
                <anchor moveWithCells="1">
                  <from>
                    <xdr:col>2</xdr:col>
                    <xdr:colOff>0</xdr:colOff>
                    <xdr:row>22</xdr:row>
                    <xdr:rowOff>0</xdr:rowOff>
                  </from>
                  <to>
                    <xdr:col>2</xdr:col>
                    <xdr:colOff>457200</xdr:colOff>
                    <xdr:row>23</xdr:row>
                    <xdr:rowOff>28575</xdr:rowOff>
                  </to>
                </anchor>
              </controlPr>
            </control>
          </mc:Choice>
        </mc:AlternateContent>
        <mc:AlternateContent xmlns:mc="http://schemas.openxmlformats.org/markup-compatibility/2006">
          <mc:Choice Requires="x14">
            <control shapeId="1142" r:id="rId46" name="Check Box 118">
              <controlPr defaultSize="0" autoFill="0" autoLine="0" autoPict="0" macro="[0]!UpdateComparisonEquations">
                <anchor moveWithCells="1">
                  <from>
                    <xdr:col>2</xdr:col>
                    <xdr:colOff>0</xdr:colOff>
                    <xdr:row>23</xdr:row>
                    <xdr:rowOff>0</xdr:rowOff>
                  </from>
                  <to>
                    <xdr:col>2</xdr:col>
                    <xdr:colOff>457200</xdr:colOff>
                    <xdr:row>24</xdr:row>
                    <xdr:rowOff>28575</xdr:rowOff>
                  </to>
                </anchor>
              </controlPr>
            </control>
          </mc:Choice>
        </mc:AlternateContent>
        <mc:AlternateContent xmlns:mc="http://schemas.openxmlformats.org/markup-compatibility/2006">
          <mc:Choice Requires="x14">
            <control shapeId="1143" r:id="rId47" name="Check Box 119">
              <controlPr defaultSize="0" autoFill="0" autoLine="0" autoPict="0" macro="[0]!UpdateComparisonEquations">
                <anchor moveWithCells="1">
                  <from>
                    <xdr:col>2</xdr:col>
                    <xdr:colOff>0</xdr:colOff>
                    <xdr:row>23</xdr:row>
                    <xdr:rowOff>180975</xdr:rowOff>
                  </from>
                  <to>
                    <xdr:col>2</xdr:col>
                    <xdr:colOff>457200</xdr:colOff>
                    <xdr:row>25</xdr:row>
                    <xdr:rowOff>19050</xdr:rowOff>
                  </to>
                </anchor>
              </controlPr>
            </control>
          </mc:Choice>
        </mc:AlternateContent>
        <mc:AlternateContent xmlns:mc="http://schemas.openxmlformats.org/markup-compatibility/2006">
          <mc:Choice Requires="x14">
            <control shapeId="1144" r:id="rId48" name="Check Box 120">
              <controlPr defaultSize="0" autoFill="0" autoLine="0" autoPict="0" macro="[0]!UpdateComparisonEquations">
                <anchor moveWithCells="1">
                  <from>
                    <xdr:col>2</xdr:col>
                    <xdr:colOff>0</xdr:colOff>
                    <xdr:row>24</xdr:row>
                    <xdr:rowOff>161925</xdr:rowOff>
                  </from>
                  <to>
                    <xdr:col>2</xdr:col>
                    <xdr:colOff>457200</xdr:colOff>
                    <xdr:row>26</xdr:row>
                    <xdr:rowOff>0</xdr:rowOff>
                  </to>
                </anchor>
              </controlPr>
            </control>
          </mc:Choice>
        </mc:AlternateContent>
        <mc:AlternateContent xmlns:mc="http://schemas.openxmlformats.org/markup-compatibility/2006">
          <mc:Choice Requires="x14">
            <control shapeId="1145" r:id="rId49" name="Check Box 121">
              <controlPr defaultSize="0" autoFill="0" autoLine="0" autoPict="0" macro="[0]!UpdateComparisonEquations">
                <anchor moveWithCells="1">
                  <from>
                    <xdr:col>2</xdr:col>
                    <xdr:colOff>0</xdr:colOff>
                    <xdr:row>25</xdr:row>
                    <xdr:rowOff>161925</xdr:rowOff>
                  </from>
                  <to>
                    <xdr:col>2</xdr:col>
                    <xdr:colOff>457200</xdr:colOff>
                    <xdr:row>27</xdr:row>
                    <xdr:rowOff>0</xdr:rowOff>
                  </to>
                </anchor>
              </controlPr>
            </control>
          </mc:Choice>
        </mc:AlternateContent>
        <mc:AlternateContent xmlns:mc="http://schemas.openxmlformats.org/markup-compatibility/2006">
          <mc:Choice Requires="x14">
            <control shapeId="1146" r:id="rId50" name="Check Box 122">
              <controlPr defaultSize="0" autoFill="0" autoLine="0" autoPict="0" macro="[0]!UpdateComparisonEquations">
                <anchor moveWithCells="1">
                  <from>
                    <xdr:col>2</xdr:col>
                    <xdr:colOff>0</xdr:colOff>
                    <xdr:row>26</xdr:row>
                    <xdr:rowOff>161925</xdr:rowOff>
                  </from>
                  <to>
                    <xdr:col>2</xdr:col>
                    <xdr:colOff>457200</xdr:colOff>
                    <xdr:row>28</xdr:row>
                    <xdr:rowOff>0</xdr:rowOff>
                  </to>
                </anchor>
              </controlPr>
            </control>
          </mc:Choice>
        </mc:AlternateContent>
        <mc:AlternateContent xmlns:mc="http://schemas.openxmlformats.org/markup-compatibility/2006">
          <mc:Choice Requires="x14">
            <control shapeId="1147" r:id="rId51" name="Check Box 123">
              <controlPr defaultSize="0" autoFill="0" autoLine="0" autoPict="0" macro="[0]!UpdateComparisonEquations">
                <anchor moveWithCells="1">
                  <from>
                    <xdr:col>2</xdr:col>
                    <xdr:colOff>0</xdr:colOff>
                    <xdr:row>27</xdr:row>
                    <xdr:rowOff>161925</xdr:rowOff>
                  </from>
                  <to>
                    <xdr:col>2</xdr:col>
                    <xdr:colOff>457200</xdr:colOff>
                    <xdr:row>29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4"/>
  <sheetViews>
    <sheetView topLeftCell="A10" workbookViewId="0">
      <selection activeCell="D4" sqref="D4"/>
    </sheetView>
  </sheetViews>
  <sheetFormatPr defaultColWidth="18.7109375" defaultRowHeight="12.75" customHeight="1" x14ac:dyDescent="0.25"/>
  <cols>
    <col min="1" max="1" width="7.5703125" style="202"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1" s="167" customFormat="1" ht="15" x14ac:dyDescent="0.25">
      <c r="A1" s="201"/>
      <c r="B1" s="313"/>
      <c r="C1" s="313"/>
      <c r="D1" s="313"/>
      <c r="E1" s="313"/>
      <c r="F1" s="313"/>
      <c r="G1" s="313"/>
      <c r="H1" s="313"/>
      <c r="I1" s="313"/>
      <c r="J1" s="313"/>
      <c r="K1" s="313"/>
      <c r="L1" s="313"/>
      <c r="M1" s="313"/>
      <c r="N1" s="313"/>
      <c r="O1" s="313"/>
      <c r="P1" s="313"/>
      <c r="Q1" s="313"/>
      <c r="R1" s="313"/>
      <c r="S1" s="313"/>
      <c r="T1" s="313"/>
      <c r="U1" s="313"/>
      <c r="V1" s="313"/>
      <c r="W1" s="313"/>
      <c r="X1" s="313"/>
      <c r="Y1" s="313"/>
      <c r="Z1" s="313"/>
      <c r="AA1" s="313"/>
      <c r="AB1" s="313"/>
      <c r="AC1" s="313"/>
      <c r="AD1" s="313"/>
      <c r="AE1" s="313"/>
      <c r="AF1" s="313"/>
      <c r="AG1" s="313"/>
      <c r="AH1" s="313"/>
      <c r="AI1" s="162"/>
      <c r="AJ1" s="162"/>
      <c r="AK1" s="162"/>
      <c r="AL1" s="162"/>
      <c r="AM1" s="162"/>
    </row>
    <row r="2" spans="1:51" s="162" customFormat="1" ht="15" x14ac:dyDescent="0.25">
      <c r="A2" s="201"/>
      <c r="B2" s="165" t="s">
        <v>45</v>
      </c>
      <c r="C2" s="165" t="s">
        <v>46</v>
      </c>
      <c r="D2" s="165" t="s">
        <v>47</v>
      </c>
      <c r="E2" s="165">
        <v>1991</v>
      </c>
      <c r="F2" s="165">
        <v>1992</v>
      </c>
      <c r="G2" s="165">
        <v>1993</v>
      </c>
      <c r="H2" s="165">
        <v>1994</v>
      </c>
      <c r="I2" s="165">
        <v>1995</v>
      </c>
      <c r="J2" s="165">
        <v>1996</v>
      </c>
      <c r="K2" s="165">
        <v>1997</v>
      </c>
      <c r="L2" s="165">
        <v>1998</v>
      </c>
      <c r="M2" s="165">
        <v>1999</v>
      </c>
      <c r="N2" s="165">
        <v>2000</v>
      </c>
      <c r="O2" s="165">
        <v>2001</v>
      </c>
      <c r="P2" s="165">
        <v>2002</v>
      </c>
      <c r="Q2" s="165">
        <v>2003</v>
      </c>
      <c r="R2" s="165">
        <v>2004</v>
      </c>
      <c r="S2" s="165">
        <v>2005</v>
      </c>
      <c r="T2" s="165">
        <v>2006</v>
      </c>
      <c r="U2" s="165">
        <v>2007</v>
      </c>
      <c r="V2" s="165">
        <v>2008</v>
      </c>
      <c r="W2" s="165">
        <v>2009</v>
      </c>
      <c r="X2" s="165">
        <v>2010</v>
      </c>
      <c r="Y2" s="165">
        <v>2011</v>
      </c>
      <c r="Z2" s="165">
        <v>2012</v>
      </c>
      <c r="AA2" s="165">
        <v>2013</v>
      </c>
      <c r="AB2" s="165">
        <v>2014</v>
      </c>
      <c r="AC2" s="165">
        <v>2015</v>
      </c>
      <c r="AD2" s="165">
        <v>2016</v>
      </c>
      <c r="AE2" s="165">
        <v>2017</v>
      </c>
      <c r="AF2" s="165">
        <v>2018</v>
      </c>
      <c r="AG2" s="165">
        <v>2019</v>
      </c>
      <c r="AH2" s="165">
        <v>2020</v>
      </c>
    </row>
    <row r="3" spans="1:51" s="162" customFormat="1" ht="15" x14ac:dyDescent="0.25">
      <c r="A3" s="201"/>
      <c r="B3" s="166" t="s">
        <v>63</v>
      </c>
      <c r="C3" s="166" t="s">
        <v>64</v>
      </c>
      <c r="D3" s="166" t="s">
        <v>65</v>
      </c>
      <c r="E3" s="166" t="s">
        <v>66</v>
      </c>
      <c r="F3" s="166" t="s">
        <v>67</v>
      </c>
      <c r="G3" s="166" t="s">
        <v>68</v>
      </c>
      <c r="H3" s="166" t="s">
        <v>69</v>
      </c>
      <c r="I3" s="166" t="s">
        <v>70</v>
      </c>
      <c r="J3" s="166" t="s">
        <v>71</v>
      </c>
      <c r="K3" s="166" t="s">
        <v>72</v>
      </c>
      <c r="L3" s="166" t="s">
        <v>73</v>
      </c>
      <c r="M3" s="166" t="s">
        <v>74</v>
      </c>
      <c r="N3" s="166" t="s">
        <v>75</v>
      </c>
      <c r="O3" s="166" t="s">
        <v>76</v>
      </c>
      <c r="P3" s="166" t="s">
        <v>77</v>
      </c>
      <c r="Q3" s="166" t="s">
        <v>78</v>
      </c>
      <c r="R3" s="166" t="s">
        <v>79</v>
      </c>
      <c r="S3" s="166" t="s">
        <v>80</v>
      </c>
      <c r="T3" s="166" t="s">
        <v>81</v>
      </c>
      <c r="U3" s="166" t="s">
        <v>82</v>
      </c>
      <c r="V3" s="166" t="s">
        <v>83</v>
      </c>
      <c r="W3" s="166" t="s">
        <v>84</v>
      </c>
      <c r="X3" s="166" t="s">
        <v>85</v>
      </c>
      <c r="Y3" s="166" t="s">
        <v>86</v>
      </c>
      <c r="Z3" s="166" t="s">
        <v>87</v>
      </c>
      <c r="AA3" s="166" t="s">
        <v>88</v>
      </c>
      <c r="AB3" s="166" t="s">
        <v>89</v>
      </c>
      <c r="AC3" s="166" t="s">
        <v>90</v>
      </c>
      <c r="AD3" s="166" t="s">
        <v>91</v>
      </c>
      <c r="AE3" s="166" t="s">
        <v>92</v>
      </c>
      <c r="AF3" s="166" t="s">
        <v>93</v>
      </c>
      <c r="AG3" s="166" t="s">
        <v>94</v>
      </c>
      <c r="AH3" s="166" t="s">
        <v>95</v>
      </c>
    </row>
    <row r="4" spans="1:51" s="167" customFormat="1" ht="15" x14ac:dyDescent="0.25">
      <c r="A4" s="262">
        <v>44593</v>
      </c>
      <c r="B4" s="269">
        <v>18</v>
      </c>
      <c r="C4" s="269">
        <v>18</v>
      </c>
      <c r="D4" s="273">
        <v>18</v>
      </c>
      <c r="E4" s="173">
        <v>19.376999999999999</v>
      </c>
      <c r="F4" s="173">
        <v>17.952999999999999</v>
      </c>
      <c r="G4" s="173">
        <v>17.707000000000001</v>
      </c>
      <c r="H4" s="173">
        <v>17.324999999999999</v>
      </c>
      <c r="I4" s="173">
        <v>21.908000000000001</v>
      </c>
      <c r="J4" s="173">
        <v>21.878</v>
      </c>
      <c r="K4" s="173">
        <v>17.475000000000001</v>
      </c>
      <c r="L4" s="173">
        <v>17.658000000000001</v>
      </c>
      <c r="M4" s="173">
        <v>20.501000000000001</v>
      </c>
      <c r="N4" s="173">
        <v>19.265000000000001</v>
      </c>
      <c r="O4" s="173">
        <v>18.457000000000001</v>
      </c>
      <c r="P4" s="173">
        <v>17.347000000000001</v>
      </c>
      <c r="Q4" s="173">
        <v>19.263000000000002</v>
      </c>
      <c r="R4" s="173">
        <v>17.635000000000002</v>
      </c>
      <c r="S4" s="173">
        <v>18.047000000000001</v>
      </c>
      <c r="T4" s="173">
        <v>17.274000000000001</v>
      </c>
      <c r="U4" s="173">
        <v>19.53</v>
      </c>
      <c r="V4" s="173">
        <v>17.302</v>
      </c>
      <c r="W4" s="173">
        <v>18.332000000000001</v>
      </c>
      <c r="X4" s="173">
        <v>17.262</v>
      </c>
      <c r="Y4" s="173">
        <v>17.806999999999999</v>
      </c>
      <c r="Z4" s="173">
        <v>17.427</v>
      </c>
      <c r="AA4" s="173">
        <v>17.282</v>
      </c>
      <c r="AB4" s="173">
        <v>20.242999999999999</v>
      </c>
      <c r="AC4" s="173">
        <v>22.713000000000001</v>
      </c>
      <c r="AD4" s="173">
        <v>19.824999999999999</v>
      </c>
      <c r="AE4" s="173">
        <v>23.905999999999999</v>
      </c>
      <c r="AF4" s="173">
        <v>21.46</v>
      </c>
      <c r="AG4" s="173">
        <v>17.346</v>
      </c>
      <c r="AH4" s="173">
        <v>17.850000000000001</v>
      </c>
    </row>
    <row r="5" spans="1:51" ht="15" x14ac:dyDescent="0.25">
      <c r="A5" s="263">
        <v>44621</v>
      </c>
      <c r="B5" s="264">
        <v>28</v>
      </c>
      <c r="C5" s="264">
        <v>28</v>
      </c>
      <c r="D5" s="274">
        <v>28</v>
      </c>
      <c r="E5" s="108">
        <v>24.369</v>
      </c>
      <c r="F5" s="108">
        <v>30.687999999999999</v>
      </c>
      <c r="G5" s="108">
        <v>28.478999999999999</v>
      </c>
      <c r="H5" s="108">
        <v>30.902000000000001</v>
      </c>
      <c r="I5" s="108">
        <v>42.122</v>
      </c>
      <c r="J5" s="108">
        <v>27.472999999999999</v>
      </c>
      <c r="K5" s="108">
        <v>31.282</v>
      </c>
      <c r="L5" s="108">
        <v>28.079000000000001</v>
      </c>
      <c r="M5" s="108">
        <v>31.030999999999999</v>
      </c>
      <c r="N5" s="108">
        <v>24.186</v>
      </c>
      <c r="O5" s="108">
        <v>27.920999999999999</v>
      </c>
      <c r="P5" s="108">
        <v>20.280999999999999</v>
      </c>
      <c r="Q5" s="108">
        <v>30.724</v>
      </c>
      <c r="R5" s="108">
        <v>40.798000000000002</v>
      </c>
      <c r="S5" s="108">
        <v>22.312000000000001</v>
      </c>
      <c r="T5" s="108">
        <v>22.673999999999999</v>
      </c>
      <c r="U5" s="108">
        <v>40.393000000000001</v>
      </c>
      <c r="V5" s="108">
        <v>17.649999999999999</v>
      </c>
      <c r="W5" s="108">
        <v>30.617000000000001</v>
      </c>
      <c r="X5" s="108">
        <v>19.814</v>
      </c>
      <c r="Y5" s="108">
        <v>26.663</v>
      </c>
      <c r="Z5" s="108">
        <v>32.018999999999998</v>
      </c>
      <c r="AA5" s="108">
        <v>22.85</v>
      </c>
      <c r="AB5" s="108">
        <v>24.963999999999999</v>
      </c>
      <c r="AC5" s="108">
        <v>37.628</v>
      </c>
      <c r="AD5" s="108">
        <v>28.707999999999998</v>
      </c>
      <c r="AE5" s="108">
        <v>43.183999999999997</v>
      </c>
      <c r="AF5" s="108">
        <v>24.565999999999999</v>
      </c>
      <c r="AG5" s="108">
        <v>21.273</v>
      </c>
      <c r="AH5" s="108">
        <v>25.379000000000001</v>
      </c>
      <c r="AI5" s="130"/>
      <c r="AJ5" s="130"/>
      <c r="AK5" s="130"/>
      <c r="AL5" s="130"/>
      <c r="AM5" s="130"/>
      <c r="AN5" s="130"/>
      <c r="AO5" s="130"/>
      <c r="AP5" s="130"/>
      <c r="AQ5" s="130"/>
      <c r="AR5" s="130"/>
      <c r="AS5" s="130"/>
      <c r="AT5" s="130"/>
      <c r="AU5" s="130"/>
      <c r="AV5" s="130"/>
      <c r="AW5" s="130"/>
      <c r="AX5" s="130"/>
      <c r="AY5" s="130"/>
    </row>
    <row r="6" spans="1:51" ht="15" x14ac:dyDescent="0.25">
      <c r="A6" s="263">
        <v>44652</v>
      </c>
      <c r="B6" s="264">
        <v>55.09</v>
      </c>
      <c r="C6" s="264">
        <v>108.92</v>
      </c>
      <c r="D6" s="274">
        <v>55</v>
      </c>
      <c r="E6" s="108">
        <v>48.155000000000001</v>
      </c>
      <c r="F6" s="108">
        <v>82.894999999999996</v>
      </c>
      <c r="G6" s="108">
        <v>59.223999999999997</v>
      </c>
      <c r="H6" s="108">
        <v>69.44</v>
      </c>
      <c r="I6" s="108">
        <v>51.036000000000001</v>
      </c>
      <c r="J6" s="108">
        <v>62.118000000000002</v>
      </c>
      <c r="K6" s="108">
        <v>48.436999999999998</v>
      </c>
      <c r="L6" s="108">
        <v>43.674999999999997</v>
      </c>
      <c r="M6" s="108">
        <v>44.496000000000002</v>
      </c>
      <c r="N6" s="108">
        <v>81.52</v>
      </c>
      <c r="O6" s="108">
        <v>69.713999999999999</v>
      </c>
      <c r="P6" s="108">
        <v>64.872</v>
      </c>
      <c r="Q6" s="108">
        <v>59.877000000000002</v>
      </c>
      <c r="R6" s="108">
        <v>96.328999999999994</v>
      </c>
      <c r="S6" s="108">
        <v>51.396999999999998</v>
      </c>
      <c r="T6" s="108">
        <v>65.016000000000005</v>
      </c>
      <c r="U6" s="108">
        <v>63.244999999999997</v>
      </c>
      <c r="V6" s="108">
        <v>33.695</v>
      </c>
      <c r="W6" s="108">
        <v>47.957999999999998</v>
      </c>
      <c r="X6" s="108">
        <v>52.795000000000002</v>
      </c>
      <c r="Y6" s="108">
        <v>52.529000000000003</v>
      </c>
      <c r="Z6" s="108">
        <v>97.418999999999997</v>
      </c>
      <c r="AA6" s="108">
        <v>44.551000000000002</v>
      </c>
      <c r="AB6" s="108">
        <v>45.866</v>
      </c>
      <c r="AC6" s="108">
        <v>57.204999999999998</v>
      </c>
      <c r="AD6" s="108">
        <v>49.055</v>
      </c>
      <c r="AE6" s="108">
        <v>78.054000000000002</v>
      </c>
      <c r="AF6" s="108">
        <v>52.253</v>
      </c>
      <c r="AG6" s="108">
        <v>74.138999999999996</v>
      </c>
      <c r="AH6" s="108">
        <v>42.61</v>
      </c>
      <c r="AI6" s="130"/>
      <c r="AJ6" s="130"/>
      <c r="AK6" s="130"/>
      <c r="AL6" s="130"/>
      <c r="AM6" s="130"/>
      <c r="AN6" s="130"/>
      <c r="AO6" s="130"/>
      <c r="AP6" s="130"/>
      <c r="AQ6" s="130"/>
      <c r="AR6" s="130"/>
      <c r="AS6" s="130"/>
      <c r="AT6" s="130"/>
      <c r="AU6" s="130"/>
      <c r="AV6" s="130"/>
      <c r="AW6" s="130"/>
      <c r="AX6" s="130"/>
      <c r="AY6" s="130"/>
    </row>
    <row r="7" spans="1:51" ht="15" x14ac:dyDescent="0.25">
      <c r="A7" s="263">
        <v>44682</v>
      </c>
      <c r="B7" s="264">
        <v>143</v>
      </c>
      <c r="C7" s="264">
        <v>282.70999999999998</v>
      </c>
      <c r="D7" s="274">
        <v>195</v>
      </c>
      <c r="E7" s="108">
        <v>136.119</v>
      </c>
      <c r="F7" s="108">
        <v>253.82400000000001</v>
      </c>
      <c r="G7" s="108">
        <v>260.03199999999998</v>
      </c>
      <c r="H7" s="108">
        <v>225.99299999999999</v>
      </c>
      <c r="I7" s="108">
        <v>217.142</v>
      </c>
      <c r="J7" s="108">
        <v>256.63799999999998</v>
      </c>
      <c r="K7" s="108">
        <v>181.79300000000001</v>
      </c>
      <c r="L7" s="108">
        <v>157.774</v>
      </c>
      <c r="M7" s="108">
        <v>181.55099999999999</v>
      </c>
      <c r="N7" s="108">
        <v>281.10500000000002</v>
      </c>
      <c r="O7" s="108">
        <v>293.61900000000003</v>
      </c>
      <c r="P7" s="108">
        <v>131.91300000000001</v>
      </c>
      <c r="Q7" s="108">
        <v>206.32300000000001</v>
      </c>
      <c r="R7" s="108">
        <v>222.25</v>
      </c>
      <c r="S7" s="108">
        <v>212.32400000000001</v>
      </c>
      <c r="T7" s="108">
        <v>183.678</v>
      </c>
      <c r="U7" s="108">
        <v>209.22399999999999</v>
      </c>
      <c r="V7" s="108">
        <v>134.21700000000001</v>
      </c>
      <c r="W7" s="108">
        <v>269.90499999999997</v>
      </c>
      <c r="X7" s="108">
        <v>125.559</v>
      </c>
      <c r="Y7" s="108">
        <v>124.786</v>
      </c>
      <c r="Z7" s="108">
        <v>179.87</v>
      </c>
      <c r="AA7" s="108">
        <v>176.26499999999999</v>
      </c>
      <c r="AB7" s="108">
        <v>170.56200000000001</v>
      </c>
      <c r="AC7" s="108">
        <v>131.36799999999999</v>
      </c>
      <c r="AD7" s="108">
        <v>150.72900000000001</v>
      </c>
      <c r="AE7" s="108">
        <v>177.80600000000001</v>
      </c>
      <c r="AF7" s="108">
        <v>231.15100000000001</v>
      </c>
      <c r="AG7" s="108">
        <v>220.93299999999999</v>
      </c>
      <c r="AH7" s="108">
        <v>209.983</v>
      </c>
      <c r="AI7" s="130"/>
      <c r="AJ7" s="130"/>
      <c r="AK7" s="130"/>
      <c r="AL7" s="130"/>
      <c r="AM7" s="130"/>
      <c r="AN7" s="130"/>
      <c r="AO7" s="130"/>
      <c r="AP7" s="130"/>
      <c r="AQ7" s="130"/>
      <c r="AR7" s="130"/>
      <c r="AS7" s="130"/>
      <c r="AT7" s="130"/>
      <c r="AU7" s="130"/>
      <c r="AV7" s="130"/>
      <c r="AW7" s="130"/>
      <c r="AX7" s="130"/>
      <c r="AY7" s="130"/>
    </row>
    <row r="8" spans="1:51" ht="15" x14ac:dyDescent="0.25">
      <c r="A8" s="263">
        <v>44713</v>
      </c>
      <c r="B8" s="264">
        <v>176.08</v>
      </c>
      <c r="C8" s="264">
        <v>348.12</v>
      </c>
      <c r="D8" s="274">
        <v>250</v>
      </c>
      <c r="E8" s="108">
        <v>320.00599999999997</v>
      </c>
      <c r="F8" s="108">
        <v>192.15899999999999</v>
      </c>
      <c r="G8" s="108">
        <v>404.74900000000002</v>
      </c>
      <c r="H8" s="108">
        <v>258.95499999999998</v>
      </c>
      <c r="I8" s="108">
        <v>571.26900000000001</v>
      </c>
      <c r="J8" s="108">
        <v>244.179</v>
      </c>
      <c r="K8" s="108">
        <v>277.93299999999999</v>
      </c>
      <c r="L8" s="108">
        <v>211.24600000000001</v>
      </c>
      <c r="M8" s="108">
        <v>323.78199999999998</v>
      </c>
      <c r="N8" s="108">
        <v>237.47399999999999</v>
      </c>
      <c r="O8" s="108">
        <v>235.11099999999999</v>
      </c>
      <c r="P8" s="108">
        <v>122.449</v>
      </c>
      <c r="Q8" s="108">
        <v>285.43099999999998</v>
      </c>
      <c r="R8" s="108">
        <v>140.91399999999999</v>
      </c>
      <c r="S8" s="108">
        <v>212.64099999999999</v>
      </c>
      <c r="T8" s="108">
        <v>155.69399999999999</v>
      </c>
      <c r="U8" s="108">
        <v>179.494</v>
      </c>
      <c r="V8" s="108">
        <v>332.92099999999999</v>
      </c>
      <c r="W8" s="108">
        <v>224.69900000000001</v>
      </c>
      <c r="X8" s="108">
        <v>301.73700000000002</v>
      </c>
      <c r="Y8" s="108">
        <v>374.375</v>
      </c>
      <c r="Z8" s="108">
        <v>85.296999999999997</v>
      </c>
      <c r="AA8" s="108">
        <v>255.821</v>
      </c>
      <c r="AB8" s="108">
        <v>302.35399999999998</v>
      </c>
      <c r="AC8" s="108">
        <v>358.34500000000003</v>
      </c>
      <c r="AD8" s="108">
        <v>265.08199999999999</v>
      </c>
      <c r="AE8" s="108">
        <v>233.76</v>
      </c>
      <c r="AF8" s="108">
        <v>154.381</v>
      </c>
      <c r="AG8" s="108">
        <v>453.18099999999998</v>
      </c>
      <c r="AH8" s="108">
        <v>215.386</v>
      </c>
      <c r="AI8" s="130"/>
      <c r="AJ8" s="130"/>
      <c r="AK8" s="130"/>
      <c r="AL8" s="130"/>
      <c r="AM8" s="130"/>
      <c r="AN8" s="130"/>
      <c r="AO8" s="130"/>
      <c r="AP8" s="130"/>
      <c r="AQ8" s="130"/>
      <c r="AR8" s="130"/>
      <c r="AS8" s="130"/>
      <c r="AT8" s="130"/>
      <c r="AU8" s="130"/>
      <c r="AV8" s="130"/>
      <c r="AW8" s="130"/>
      <c r="AX8" s="130"/>
      <c r="AY8" s="130"/>
    </row>
    <row r="9" spans="1:51" ht="15" x14ac:dyDescent="0.25">
      <c r="A9" s="263">
        <v>44743</v>
      </c>
      <c r="B9" s="264">
        <v>60.83</v>
      </c>
      <c r="C9" s="264">
        <v>120.26</v>
      </c>
      <c r="D9" s="274">
        <v>85</v>
      </c>
      <c r="E9" s="108">
        <v>146.33699999999999</v>
      </c>
      <c r="F9" s="108">
        <v>84.891000000000005</v>
      </c>
      <c r="G9" s="108">
        <v>173.62299999999999</v>
      </c>
      <c r="H9" s="108">
        <v>75.783000000000001</v>
      </c>
      <c r="I9" s="108">
        <v>429.29500000000002</v>
      </c>
      <c r="J9" s="108">
        <v>94.352000000000004</v>
      </c>
      <c r="K9" s="108">
        <v>91.421999999999997</v>
      </c>
      <c r="L9" s="108">
        <v>108.27</v>
      </c>
      <c r="M9" s="108">
        <v>208.30699999999999</v>
      </c>
      <c r="N9" s="108">
        <v>71.626999999999995</v>
      </c>
      <c r="O9" s="108">
        <v>75.790000000000006</v>
      </c>
      <c r="P9" s="108">
        <v>39.216000000000001</v>
      </c>
      <c r="Q9" s="108">
        <v>78.290999999999997</v>
      </c>
      <c r="R9" s="108">
        <v>55.043999999999997</v>
      </c>
      <c r="S9" s="108">
        <v>84.218999999999994</v>
      </c>
      <c r="T9" s="108">
        <v>63.18</v>
      </c>
      <c r="U9" s="108">
        <v>70.444000000000003</v>
      </c>
      <c r="V9" s="108">
        <v>151.887</v>
      </c>
      <c r="W9" s="108">
        <v>113.997</v>
      </c>
      <c r="X9" s="108">
        <v>85.108999999999995</v>
      </c>
      <c r="Y9" s="108">
        <v>193.37100000000001</v>
      </c>
      <c r="Z9" s="108">
        <v>35.558999999999997</v>
      </c>
      <c r="AA9" s="108">
        <v>91.146000000000001</v>
      </c>
      <c r="AB9" s="108">
        <v>95.59</v>
      </c>
      <c r="AC9" s="108">
        <v>144.85300000000001</v>
      </c>
      <c r="AD9" s="108">
        <v>84.771000000000001</v>
      </c>
      <c r="AE9" s="108">
        <v>80.875</v>
      </c>
      <c r="AF9" s="108">
        <v>50.067999999999998</v>
      </c>
      <c r="AG9" s="108">
        <v>281.21899999999999</v>
      </c>
      <c r="AH9" s="108">
        <v>64.962000000000003</v>
      </c>
      <c r="AI9" s="130"/>
      <c r="AJ9" s="130"/>
      <c r="AK9" s="130"/>
      <c r="AL9" s="130"/>
      <c r="AM9" s="130"/>
      <c r="AN9" s="130"/>
      <c r="AO9" s="130"/>
      <c r="AP9" s="130"/>
      <c r="AQ9" s="130"/>
      <c r="AR9" s="130"/>
      <c r="AS9" s="130"/>
      <c r="AT9" s="130"/>
      <c r="AU9" s="130"/>
      <c r="AV9" s="130"/>
      <c r="AW9" s="130"/>
      <c r="AX9" s="130"/>
      <c r="AY9" s="130"/>
    </row>
    <row r="10" spans="1:51" ht="15" x14ac:dyDescent="0.25">
      <c r="A10" s="263">
        <v>44774</v>
      </c>
      <c r="B10" s="264">
        <v>42.45</v>
      </c>
      <c r="C10" s="264">
        <v>72.55</v>
      </c>
      <c r="D10" s="274">
        <v>50</v>
      </c>
      <c r="E10" s="108">
        <v>59.728999999999999</v>
      </c>
      <c r="F10" s="108">
        <v>58.195</v>
      </c>
      <c r="G10" s="108">
        <v>64.759</v>
      </c>
      <c r="H10" s="108">
        <v>44.536999999999999</v>
      </c>
      <c r="I10" s="108">
        <v>124.941</v>
      </c>
      <c r="J10" s="108">
        <v>44.121000000000002</v>
      </c>
      <c r="K10" s="108">
        <v>53.771000000000001</v>
      </c>
      <c r="L10" s="108">
        <v>48.332000000000001</v>
      </c>
      <c r="M10" s="108">
        <v>85.05</v>
      </c>
      <c r="N10" s="108">
        <v>50.927</v>
      </c>
      <c r="O10" s="108">
        <v>58.875</v>
      </c>
      <c r="P10" s="108">
        <v>29.143999999999998</v>
      </c>
      <c r="Q10" s="108">
        <v>49.073</v>
      </c>
      <c r="R10" s="108">
        <v>37.401000000000003</v>
      </c>
      <c r="S10" s="108">
        <v>48.976999999999997</v>
      </c>
      <c r="T10" s="108">
        <v>44.725000000000001</v>
      </c>
      <c r="U10" s="108">
        <v>46.64</v>
      </c>
      <c r="V10" s="108">
        <v>60.902000000000001</v>
      </c>
      <c r="W10" s="108">
        <v>47.868000000000002</v>
      </c>
      <c r="X10" s="108">
        <v>52.933</v>
      </c>
      <c r="Y10" s="108">
        <v>62.697000000000003</v>
      </c>
      <c r="Z10" s="108">
        <v>31.076000000000001</v>
      </c>
      <c r="AA10" s="108">
        <v>53.173000000000002</v>
      </c>
      <c r="AB10" s="108">
        <v>52.609000000000002</v>
      </c>
      <c r="AC10" s="108">
        <v>55.212000000000003</v>
      </c>
      <c r="AD10" s="108">
        <v>48.692999999999998</v>
      </c>
      <c r="AE10" s="108">
        <v>46.887999999999998</v>
      </c>
      <c r="AF10" s="108">
        <v>33.649000000000001</v>
      </c>
      <c r="AG10" s="108">
        <v>85.593999999999994</v>
      </c>
      <c r="AH10" s="108">
        <v>39.21</v>
      </c>
      <c r="AI10" s="130"/>
      <c r="AJ10" s="130"/>
      <c r="AK10" s="130"/>
      <c r="AL10" s="130"/>
      <c r="AM10" s="130"/>
      <c r="AN10" s="130"/>
      <c r="AO10" s="130"/>
      <c r="AP10" s="130"/>
      <c r="AQ10" s="130"/>
      <c r="AR10" s="130"/>
      <c r="AS10" s="130"/>
      <c r="AT10" s="130"/>
      <c r="AU10" s="130"/>
      <c r="AV10" s="130"/>
      <c r="AW10" s="130"/>
      <c r="AX10" s="130"/>
      <c r="AY10" s="130"/>
    </row>
    <row r="11" spans="1:51" ht="15" x14ac:dyDescent="0.25">
      <c r="A11" s="263">
        <v>44805</v>
      </c>
      <c r="B11" s="264">
        <v>29.04</v>
      </c>
      <c r="C11" s="264">
        <v>42.97</v>
      </c>
      <c r="D11" s="274">
        <v>34</v>
      </c>
      <c r="E11" s="108">
        <v>34.252000000000002</v>
      </c>
      <c r="F11" s="108">
        <v>40.142000000000003</v>
      </c>
      <c r="G11" s="108">
        <v>44.609000000000002</v>
      </c>
      <c r="H11" s="108">
        <v>32.798999999999999</v>
      </c>
      <c r="I11" s="108">
        <v>58.823999999999998</v>
      </c>
      <c r="J11" s="108">
        <v>30.571000000000002</v>
      </c>
      <c r="K11" s="108">
        <v>37.972000000000001</v>
      </c>
      <c r="L11" s="108">
        <v>28.672000000000001</v>
      </c>
      <c r="M11" s="108">
        <v>43.481999999999999</v>
      </c>
      <c r="N11" s="108">
        <v>34.838999999999999</v>
      </c>
      <c r="O11" s="108">
        <v>32.488999999999997</v>
      </c>
      <c r="P11" s="108">
        <v>24.31</v>
      </c>
      <c r="Q11" s="108">
        <v>58.356999999999999</v>
      </c>
      <c r="R11" s="108">
        <v>30.762</v>
      </c>
      <c r="S11" s="108">
        <v>31.489000000000001</v>
      </c>
      <c r="T11" s="108">
        <v>31.704000000000001</v>
      </c>
      <c r="U11" s="108">
        <v>38.634999999999998</v>
      </c>
      <c r="V11" s="108">
        <v>33.747999999999998</v>
      </c>
      <c r="W11" s="108">
        <v>30.873999999999999</v>
      </c>
      <c r="X11" s="108">
        <v>28.765999999999998</v>
      </c>
      <c r="Y11" s="108">
        <v>34.744</v>
      </c>
      <c r="Z11" s="108">
        <v>23.373999999999999</v>
      </c>
      <c r="AA11" s="108">
        <v>60.667999999999999</v>
      </c>
      <c r="AB11" s="108">
        <v>45.866999999999997</v>
      </c>
      <c r="AC11" s="108">
        <v>37.165999999999997</v>
      </c>
      <c r="AD11" s="108">
        <v>31.356999999999999</v>
      </c>
      <c r="AE11" s="108">
        <v>27.783000000000001</v>
      </c>
      <c r="AF11" s="108">
        <v>23.745000000000001</v>
      </c>
      <c r="AG11" s="108">
        <v>43.15</v>
      </c>
      <c r="AH11" s="108">
        <v>34.844000000000001</v>
      </c>
      <c r="AI11" s="130"/>
      <c r="AJ11" s="130"/>
      <c r="AK11" s="130"/>
      <c r="AL11" s="130"/>
      <c r="AM11" s="130"/>
      <c r="AN11" s="130"/>
      <c r="AO11" s="130"/>
      <c r="AP11" s="130"/>
      <c r="AQ11" s="130"/>
      <c r="AR11" s="130"/>
      <c r="AS11" s="130"/>
      <c r="AT11" s="130"/>
      <c r="AU11" s="130"/>
      <c r="AV11" s="130"/>
      <c r="AW11" s="130"/>
      <c r="AX11" s="130"/>
      <c r="AY11" s="130"/>
    </row>
    <row r="12" spans="1:51" ht="15" x14ac:dyDescent="0.25">
      <c r="A12" s="263">
        <v>44835</v>
      </c>
      <c r="B12" s="264">
        <v>31.78</v>
      </c>
      <c r="C12" s="264">
        <v>40.729999999999997</v>
      </c>
      <c r="D12" s="274">
        <v>35.15</v>
      </c>
      <c r="E12" s="108">
        <v>29.542999999999999</v>
      </c>
      <c r="F12" s="108">
        <v>29.681000000000001</v>
      </c>
      <c r="G12" s="108">
        <v>42.100999999999999</v>
      </c>
      <c r="H12" s="108">
        <v>39.868000000000002</v>
      </c>
      <c r="I12" s="108">
        <v>58.491999999999997</v>
      </c>
      <c r="J12" s="108">
        <v>38.286000000000001</v>
      </c>
      <c r="K12" s="108">
        <v>42.329000000000001</v>
      </c>
      <c r="L12" s="108">
        <v>38.012999999999998</v>
      </c>
      <c r="M12" s="108">
        <v>36.344000000000001</v>
      </c>
      <c r="N12" s="108">
        <v>31.079000000000001</v>
      </c>
      <c r="O12" s="108">
        <v>31.245000000000001</v>
      </c>
      <c r="P12" s="108">
        <v>33.110999999999997</v>
      </c>
      <c r="Q12" s="108">
        <v>37.423999999999999</v>
      </c>
      <c r="R12" s="108">
        <v>30.748000000000001</v>
      </c>
      <c r="S12" s="108">
        <v>44.753</v>
      </c>
      <c r="T12" s="108">
        <v>52.935000000000002</v>
      </c>
      <c r="U12" s="108">
        <v>39.728000000000002</v>
      </c>
      <c r="V12" s="108">
        <v>32.503</v>
      </c>
      <c r="W12" s="108">
        <v>34.101999999999997</v>
      </c>
      <c r="X12" s="108">
        <v>30.082000000000001</v>
      </c>
      <c r="Y12" s="108">
        <v>35.301000000000002</v>
      </c>
      <c r="Z12" s="108">
        <v>23.515999999999998</v>
      </c>
      <c r="AA12" s="108">
        <v>54.695</v>
      </c>
      <c r="AB12" s="108">
        <v>55.284999999999997</v>
      </c>
      <c r="AC12" s="108">
        <v>31.81</v>
      </c>
      <c r="AD12" s="108">
        <v>28.021999999999998</v>
      </c>
      <c r="AE12" s="108">
        <v>31.24</v>
      </c>
      <c r="AF12" s="108">
        <v>26.568000000000001</v>
      </c>
      <c r="AG12" s="108">
        <v>38.311</v>
      </c>
      <c r="AH12" s="108">
        <v>28.890999999999998</v>
      </c>
      <c r="AI12" s="130"/>
      <c r="AJ12" s="130"/>
      <c r="AK12" s="130"/>
      <c r="AL12" s="130"/>
      <c r="AM12" s="130"/>
      <c r="AN12" s="130"/>
      <c r="AO12" s="130"/>
      <c r="AP12" s="130"/>
      <c r="AQ12" s="130"/>
      <c r="AR12" s="130"/>
      <c r="AS12" s="130"/>
      <c r="AT12" s="130"/>
      <c r="AU12" s="130"/>
      <c r="AV12" s="130"/>
      <c r="AW12" s="130"/>
      <c r="AX12" s="130"/>
      <c r="AY12" s="130"/>
    </row>
    <row r="13" spans="1:51" ht="15" x14ac:dyDescent="0.25">
      <c r="A13" s="263">
        <v>44866</v>
      </c>
      <c r="B13" s="264">
        <v>29.44</v>
      </c>
      <c r="C13" s="264">
        <v>31.51</v>
      </c>
      <c r="D13" s="274">
        <v>30.49</v>
      </c>
      <c r="E13" s="108">
        <v>27.812000000000001</v>
      </c>
      <c r="F13" s="108">
        <v>25.51</v>
      </c>
      <c r="G13" s="108">
        <v>34.213000000000001</v>
      </c>
      <c r="H13" s="108">
        <v>31.131</v>
      </c>
      <c r="I13" s="108">
        <v>43.113999999999997</v>
      </c>
      <c r="J13" s="108">
        <v>33.097999999999999</v>
      </c>
      <c r="K13" s="108">
        <v>31.850999999999999</v>
      </c>
      <c r="L13" s="108">
        <v>31.692</v>
      </c>
      <c r="M13" s="108">
        <v>28.966000000000001</v>
      </c>
      <c r="N13" s="108">
        <v>27.09</v>
      </c>
      <c r="O13" s="108">
        <v>30.515999999999998</v>
      </c>
      <c r="P13" s="108">
        <v>22.106999999999999</v>
      </c>
      <c r="Q13" s="108">
        <v>27.777999999999999</v>
      </c>
      <c r="R13" s="108">
        <v>27.725999999999999</v>
      </c>
      <c r="S13" s="108">
        <v>34.856000000000002</v>
      </c>
      <c r="T13" s="108">
        <v>38.142000000000003</v>
      </c>
      <c r="U13" s="108">
        <v>33.097000000000001</v>
      </c>
      <c r="V13" s="108">
        <v>28.004000000000001</v>
      </c>
      <c r="W13" s="108">
        <v>30.329000000000001</v>
      </c>
      <c r="X13" s="108">
        <v>30.234000000000002</v>
      </c>
      <c r="Y13" s="108">
        <v>29.31</v>
      </c>
      <c r="Z13" s="108">
        <v>19.579999999999998</v>
      </c>
      <c r="AA13" s="108">
        <v>35.609000000000002</v>
      </c>
      <c r="AB13" s="108">
        <v>34.511000000000003</v>
      </c>
      <c r="AC13" s="108">
        <v>28.44</v>
      </c>
      <c r="AD13" s="108">
        <v>24.140999999999998</v>
      </c>
      <c r="AE13" s="108">
        <v>26.542000000000002</v>
      </c>
      <c r="AF13" s="108">
        <v>24.817</v>
      </c>
      <c r="AG13" s="108">
        <v>33.220999999999997</v>
      </c>
      <c r="AH13" s="108">
        <v>25.988</v>
      </c>
      <c r="AI13" s="130"/>
      <c r="AJ13" s="130"/>
      <c r="AK13" s="130"/>
      <c r="AL13" s="130"/>
      <c r="AM13" s="130"/>
      <c r="AN13" s="130"/>
      <c r="AO13" s="130"/>
      <c r="AP13" s="130"/>
      <c r="AQ13" s="130"/>
      <c r="AR13" s="130"/>
      <c r="AS13" s="130"/>
      <c r="AT13" s="130"/>
      <c r="AU13" s="130"/>
      <c r="AV13" s="130"/>
      <c r="AW13" s="130"/>
      <c r="AX13" s="130"/>
      <c r="AY13" s="130"/>
    </row>
    <row r="14" spans="1:51" ht="15" x14ac:dyDescent="0.25">
      <c r="A14" s="263">
        <v>44896</v>
      </c>
      <c r="B14" s="264">
        <v>25.53</v>
      </c>
      <c r="C14" s="264">
        <v>26.37</v>
      </c>
      <c r="D14" s="274">
        <v>26.31</v>
      </c>
      <c r="E14" s="108">
        <v>25.172000000000001</v>
      </c>
      <c r="F14" s="108">
        <v>22.716000000000001</v>
      </c>
      <c r="G14" s="108">
        <v>28.78</v>
      </c>
      <c r="H14" s="108">
        <v>25.495999999999999</v>
      </c>
      <c r="I14" s="108">
        <v>39.207999999999998</v>
      </c>
      <c r="J14" s="108">
        <v>27.337</v>
      </c>
      <c r="K14" s="108">
        <v>25.302</v>
      </c>
      <c r="L14" s="108">
        <v>28.702999999999999</v>
      </c>
      <c r="M14" s="108">
        <v>25.506</v>
      </c>
      <c r="N14" s="108">
        <v>23.751000000000001</v>
      </c>
      <c r="O14" s="108">
        <v>24.721</v>
      </c>
      <c r="P14" s="108">
        <v>19.021000000000001</v>
      </c>
      <c r="Q14" s="108">
        <v>24.957999999999998</v>
      </c>
      <c r="R14" s="108">
        <v>22.701000000000001</v>
      </c>
      <c r="S14" s="108">
        <v>25.585999999999999</v>
      </c>
      <c r="T14" s="108">
        <v>26.372</v>
      </c>
      <c r="U14" s="108">
        <v>24.023</v>
      </c>
      <c r="V14" s="108">
        <v>24.402000000000001</v>
      </c>
      <c r="W14" s="108">
        <v>24.652000000000001</v>
      </c>
      <c r="X14" s="108">
        <v>25.244</v>
      </c>
      <c r="Y14" s="108">
        <v>25.449000000000002</v>
      </c>
      <c r="Z14" s="108">
        <v>17.591000000000001</v>
      </c>
      <c r="AA14" s="108">
        <v>27.420999999999999</v>
      </c>
      <c r="AB14" s="108">
        <v>27.439</v>
      </c>
      <c r="AC14" s="108">
        <v>24.904</v>
      </c>
      <c r="AD14" s="108">
        <v>21.963000000000001</v>
      </c>
      <c r="AE14" s="108">
        <v>24.706</v>
      </c>
      <c r="AF14" s="108">
        <v>20.196000000000002</v>
      </c>
      <c r="AG14" s="108">
        <v>30.452999999999999</v>
      </c>
      <c r="AH14" s="108">
        <v>23.905999999999999</v>
      </c>
      <c r="AI14" s="130"/>
      <c r="AJ14" s="130"/>
      <c r="AK14" s="130"/>
      <c r="AL14" s="130"/>
      <c r="AM14" s="130"/>
      <c r="AN14" s="130"/>
      <c r="AO14" s="130"/>
      <c r="AP14" s="130"/>
      <c r="AQ14" s="130"/>
      <c r="AR14" s="130"/>
      <c r="AS14" s="130"/>
      <c r="AT14" s="130"/>
      <c r="AU14" s="130"/>
      <c r="AV14" s="130"/>
      <c r="AW14" s="130"/>
      <c r="AX14" s="130"/>
      <c r="AY14" s="130"/>
    </row>
    <row r="15" spans="1:51" ht="15" x14ac:dyDescent="0.25">
      <c r="A15" s="263">
        <v>44927</v>
      </c>
      <c r="B15" s="264">
        <v>24.35</v>
      </c>
      <c r="C15" s="264">
        <v>24.8</v>
      </c>
      <c r="D15" s="274">
        <v>25.02</v>
      </c>
      <c r="E15" s="108">
        <v>22.591999999999999</v>
      </c>
      <c r="F15" s="108">
        <v>21.151</v>
      </c>
      <c r="G15" s="108">
        <v>26.151</v>
      </c>
      <c r="H15" s="108">
        <v>23.048999999999999</v>
      </c>
      <c r="I15" s="108">
        <v>33.35</v>
      </c>
      <c r="J15" s="108">
        <v>23.22</v>
      </c>
      <c r="K15" s="108">
        <v>22.585999999999999</v>
      </c>
      <c r="L15" s="108">
        <v>24.733000000000001</v>
      </c>
      <c r="M15" s="108">
        <v>25.183</v>
      </c>
      <c r="N15" s="108">
        <v>21.917000000000002</v>
      </c>
      <c r="O15" s="108">
        <v>21.605</v>
      </c>
      <c r="P15" s="108">
        <v>17.911000000000001</v>
      </c>
      <c r="Q15" s="108">
        <v>22.498999999999999</v>
      </c>
      <c r="R15" s="108">
        <v>21.579000000000001</v>
      </c>
      <c r="S15" s="108">
        <v>22.093</v>
      </c>
      <c r="T15" s="108">
        <v>22.37</v>
      </c>
      <c r="U15" s="108">
        <v>20.067</v>
      </c>
      <c r="V15" s="108">
        <v>22.21</v>
      </c>
      <c r="W15" s="108">
        <v>21.913</v>
      </c>
      <c r="X15" s="108">
        <v>23.119</v>
      </c>
      <c r="Y15" s="108">
        <v>24.033999999999999</v>
      </c>
      <c r="Z15" s="108">
        <v>16.213999999999999</v>
      </c>
      <c r="AA15" s="108">
        <v>24.119</v>
      </c>
      <c r="AB15" s="108">
        <v>24.027000000000001</v>
      </c>
      <c r="AC15" s="108">
        <v>22.956</v>
      </c>
      <c r="AD15" s="108">
        <v>20.213000000000001</v>
      </c>
      <c r="AE15" s="108">
        <v>21.289000000000001</v>
      </c>
      <c r="AF15" s="108">
        <v>18.460999999999999</v>
      </c>
      <c r="AG15" s="108">
        <v>27.738</v>
      </c>
      <c r="AH15" s="108">
        <v>22.652999999999999</v>
      </c>
      <c r="AI15" s="130"/>
      <c r="AJ15" s="130"/>
      <c r="AK15" s="130"/>
      <c r="AL15" s="130"/>
      <c r="AM15" s="130"/>
      <c r="AN15" s="130"/>
      <c r="AO15" s="130"/>
      <c r="AP15" s="130"/>
      <c r="AQ15" s="130"/>
      <c r="AR15" s="130"/>
      <c r="AS15" s="130"/>
      <c r="AT15" s="130"/>
      <c r="AU15" s="130"/>
      <c r="AV15" s="130"/>
      <c r="AW15" s="130"/>
      <c r="AX15" s="130"/>
      <c r="AY15" s="130"/>
    </row>
    <row r="16" spans="1:51" ht="15" x14ac:dyDescent="0.25">
      <c r="A16" s="263">
        <v>44958</v>
      </c>
      <c r="B16" s="264">
        <v>22.84</v>
      </c>
      <c r="C16" s="264">
        <v>23.41</v>
      </c>
      <c r="D16" s="274">
        <v>23.37</v>
      </c>
      <c r="E16" s="108">
        <v>20.469000000000001</v>
      </c>
      <c r="F16" s="108">
        <v>19.050999999999998</v>
      </c>
      <c r="G16" s="108">
        <v>21.882000000000001</v>
      </c>
      <c r="H16" s="108">
        <v>24.423999999999999</v>
      </c>
      <c r="I16" s="108">
        <v>31.582999999999998</v>
      </c>
      <c r="J16" s="108">
        <v>19.013000000000002</v>
      </c>
      <c r="K16" s="108">
        <v>19.600999999999999</v>
      </c>
      <c r="L16" s="108">
        <v>23.36</v>
      </c>
      <c r="M16" s="108">
        <v>24.783999999999999</v>
      </c>
      <c r="N16" s="108">
        <v>20.311</v>
      </c>
      <c r="O16" s="108">
        <v>18.145</v>
      </c>
      <c r="P16" s="108">
        <v>19.626000000000001</v>
      </c>
      <c r="Q16" s="108">
        <v>19.128</v>
      </c>
      <c r="R16" s="108">
        <v>19.029</v>
      </c>
      <c r="S16" s="108">
        <v>18.059999999999999</v>
      </c>
      <c r="T16" s="108">
        <v>20.670999999999999</v>
      </c>
      <c r="U16" s="108">
        <v>16.318999999999999</v>
      </c>
      <c r="V16" s="108">
        <v>19.225000000000001</v>
      </c>
      <c r="W16" s="108">
        <v>18.122</v>
      </c>
      <c r="X16" s="108">
        <v>19.254999999999999</v>
      </c>
      <c r="Y16" s="108">
        <v>20.058</v>
      </c>
      <c r="Z16" s="108">
        <v>14.089</v>
      </c>
      <c r="AA16" s="108">
        <v>22.823</v>
      </c>
      <c r="AB16" s="108">
        <v>27.564</v>
      </c>
      <c r="AC16" s="108">
        <v>20.934999999999999</v>
      </c>
      <c r="AD16" s="108">
        <v>23.876999999999999</v>
      </c>
      <c r="AE16" s="108">
        <v>22.367999999999999</v>
      </c>
      <c r="AF16" s="108">
        <v>15.68</v>
      </c>
      <c r="AG16" s="108">
        <v>23.963000000000001</v>
      </c>
      <c r="AH16" s="108">
        <v>19.190999999999999</v>
      </c>
      <c r="AI16" s="130"/>
      <c r="AJ16" s="130"/>
      <c r="AK16" s="130"/>
      <c r="AL16" s="130"/>
      <c r="AM16" s="130"/>
      <c r="AN16" s="130"/>
      <c r="AO16" s="130"/>
      <c r="AP16" s="130"/>
      <c r="AQ16" s="130"/>
      <c r="AR16" s="130"/>
      <c r="AS16" s="130"/>
      <c r="AT16" s="130"/>
      <c r="AU16" s="130"/>
      <c r="AV16" s="130"/>
      <c r="AW16" s="130"/>
      <c r="AX16" s="130"/>
      <c r="AY16" s="130"/>
    </row>
    <row r="17" spans="1:1005" ht="15" x14ac:dyDescent="0.25">
      <c r="A17" s="263">
        <v>44986</v>
      </c>
      <c r="B17" s="264">
        <v>35.01</v>
      </c>
      <c r="C17" s="264">
        <v>40.409999999999997</v>
      </c>
      <c r="D17" s="274">
        <v>37.51</v>
      </c>
      <c r="E17" s="108">
        <v>32.223999999999997</v>
      </c>
      <c r="F17" s="108">
        <v>30.864999999999998</v>
      </c>
      <c r="G17" s="108">
        <v>38.597000000000001</v>
      </c>
      <c r="H17" s="108">
        <v>45.24</v>
      </c>
      <c r="I17" s="108">
        <v>40.677</v>
      </c>
      <c r="J17" s="108">
        <v>37.097999999999999</v>
      </c>
      <c r="K17" s="108">
        <v>33.905999999999999</v>
      </c>
      <c r="L17" s="108">
        <v>33.414999999999999</v>
      </c>
      <c r="M17" s="108">
        <v>29.904</v>
      </c>
      <c r="N17" s="108">
        <v>29.497</v>
      </c>
      <c r="O17" s="108">
        <v>22.538</v>
      </c>
      <c r="P17" s="108">
        <v>29.585999999999999</v>
      </c>
      <c r="Q17" s="108">
        <v>45.856999999999999</v>
      </c>
      <c r="R17" s="108">
        <v>24.358000000000001</v>
      </c>
      <c r="S17" s="108">
        <v>26.093</v>
      </c>
      <c r="T17" s="108">
        <v>48.720999999999997</v>
      </c>
      <c r="U17" s="108">
        <v>17.082000000000001</v>
      </c>
      <c r="V17" s="108">
        <v>35.738</v>
      </c>
      <c r="W17" s="108">
        <v>21.346</v>
      </c>
      <c r="X17" s="108">
        <v>30.626000000000001</v>
      </c>
      <c r="Y17" s="108">
        <v>34.302999999999997</v>
      </c>
      <c r="Z17" s="108">
        <v>20.294</v>
      </c>
      <c r="AA17" s="108">
        <v>29.375</v>
      </c>
      <c r="AB17" s="108">
        <v>46.154000000000003</v>
      </c>
      <c r="AC17" s="108">
        <v>35.441000000000003</v>
      </c>
      <c r="AD17" s="108">
        <v>53.19</v>
      </c>
      <c r="AE17" s="108">
        <v>24.286999999999999</v>
      </c>
      <c r="AF17" s="108">
        <v>20.638999999999999</v>
      </c>
      <c r="AG17" s="108">
        <v>35.334000000000003</v>
      </c>
      <c r="AH17" s="108">
        <v>23.327999999999999</v>
      </c>
      <c r="AI17" s="130"/>
      <c r="AJ17" s="130"/>
      <c r="AK17" s="130"/>
      <c r="AL17" s="130"/>
      <c r="AM17" s="130"/>
      <c r="AN17" s="130"/>
      <c r="AO17" s="130"/>
      <c r="AP17" s="130"/>
      <c r="AQ17" s="130"/>
      <c r="AR17" s="130"/>
      <c r="AS17" s="130"/>
      <c r="AT17" s="130"/>
      <c r="AU17" s="130"/>
      <c r="AV17" s="130"/>
      <c r="AW17" s="130"/>
      <c r="AX17" s="130"/>
      <c r="AY17" s="130"/>
    </row>
    <row r="18" spans="1:1005" ht="15" x14ac:dyDescent="0.25">
      <c r="A18" s="263">
        <v>45017</v>
      </c>
      <c r="B18" s="264">
        <v>63.86</v>
      </c>
      <c r="C18" s="264">
        <v>93.19</v>
      </c>
      <c r="D18" s="274">
        <v>78.28</v>
      </c>
      <c r="E18" s="108">
        <v>67.77</v>
      </c>
      <c r="F18" s="108">
        <v>64.516999999999996</v>
      </c>
      <c r="G18" s="108">
        <v>70.141999999999996</v>
      </c>
      <c r="H18" s="108">
        <v>54.862000000000002</v>
      </c>
      <c r="I18" s="108">
        <v>93.096000000000004</v>
      </c>
      <c r="J18" s="108">
        <v>68.480999999999995</v>
      </c>
      <c r="K18" s="108">
        <v>50.743000000000002</v>
      </c>
      <c r="L18" s="108">
        <v>45.518000000000001</v>
      </c>
      <c r="M18" s="108">
        <v>78.927000000000007</v>
      </c>
      <c r="N18" s="108">
        <v>57.411999999999999</v>
      </c>
      <c r="O18" s="108">
        <v>55.604999999999997</v>
      </c>
      <c r="P18" s="108">
        <v>51.777999999999999</v>
      </c>
      <c r="Q18" s="108">
        <v>94.703999999999994</v>
      </c>
      <c r="R18" s="108">
        <v>57.366</v>
      </c>
      <c r="S18" s="108">
        <v>80.930000000000007</v>
      </c>
      <c r="T18" s="108">
        <v>79.960999999999999</v>
      </c>
      <c r="U18" s="108">
        <v>44.606000000000002</v>
      </c>
      <c r="V18" s="108">
        <v>52.106000000000002</v>
      </c>
      <c r="W18" s="108">
        <v>49.182000000000002</v>
      </c>
      <c r="X18" s="108">
        <v>63.207000000000001</v>
      </c>
      <c r="Y18" s="108">
        <v>76.448999999999998</v>
      </c>
      <c r="Z18" s="108">
        <v>36.710999999999999</v>
      </c>
      <c r="AA18" s="108">
        <v>69.356999999999999</v>
      </c>
      <c r="AB18" s="108">
        <v>72.864000000000004</v>
      </c>
      <c r="AC18" s="108">
        <v>57.112000000000002</v>
      </c>
      <c r="AD18" s="108">
        <v>104.161</v>
      </c>
      <c r="AE18" s="108">
        <v>39.81</v>
      </c>
      <c r="AF18" s="108">
        <v>71.266999999999996</v>
      </c>
      <c r="AG18" s="108">
        <v>49.338999999999999</v>
      </c>
      <c r="AH18" s="108">
        <v>49.332999999999998</v>
      </c>
      <c r="AI18" s="130"/>
      <c r="AJ18" s="130"/>
      <c r="AK18" s="130"/>
      <c r="AL18" s="130"/>
      <c r="AM18" s="130"/>
      <c r="AN18" s="130"/>
      <c r="AO18" s="130"/>
      <c r="AP18" s="130"/>
      <c r="AQ18" s="130"/>
      <c r="AR18" s="130"/>
      <c r="AS18" s="130"/>
      <c r="AT18" s="130"/>
      <c r="AU18" s="130"/>
      <c r="AV18" s="130"/>
      <c r="AW18" s="130"/>
      <c r="AX18" s="130"/>
      <c r="AY18" s="130"/>
    </row>
    <row r="19" spans="1:1005" ht="15" x14ac:dyDescent="0.25">
      <c r="A19" s="263">
        <v>45047</v>
      </c>
      <c r="B19" s="264">
        <v>159.11000000000001</v>
      </c>
      <c r="C19" s="264">
        <v>246.31</v>
      </c>
      <c r="D19" s="274">
        <v>203.17</v>
      </c>
      <c r="E19" s="108">
        <v>206.09800000000001</v>
      </c>
      <c r="F19" s="108">
        <v>254.91900000000001</v>
      </c>
      <c r="G19" s="108">
        <v>200.98099999999999</v>
      </c>
      <c r="H19" s="108">
        <v>233.55099999999999</v>
      </c>
      <c r="I19" s="108">
        <v>346.358</v>
      </c>
      <c r="J19" s="108">
        <v>285.71100000000001</v>
      </c>
      <c r="K19" s="108">
        <v>165.94200000000001</v>
      </c>
      <c r="L19" s="108">
        <v>192.04300000000001</v>
      </c>
      <c r="M19" s="108">
        <v>235.91</v>
      </c>
      <c r="N19" s="108">
        <v>236.51</v>
      </c>
      <c r="O19" s="108">
        <v>94.631</v>
      </c>
      <c r="P19" s="108">
        <v>160.596</v>
      </c>
      <c r="Q19" s="108">
        <v>223.34899999999999</v>
      </c>
      <c r="R19" s="108">
        <v>238.39699999999999</v>
      </c>
      <c r="S19" s="108">
        <v>221.13499999999999</v>
      </c>
      <c r="T19" s="108">
        <v>213.714</v>
      </c>
      <c r="U19" s="108">
        <v>220.72200000000001</v>
      </c>
      <c r="V19" s="108">
        <v>270.37</v>
      </c>
      <c r="W19" s="108">
        <v>108.67700000000001</v>
      </c>
      <c r="X19" s="108">
        <v>140.834</v>
      </c>
      <c r="Y19" s="108">
        <v>137.41900000000001</v>
      </c>
      <c r="Z19" s="108">
        <v>100.437</v>
      </c>
      <c r="AA19" s="108">
        <v>236.93199999999999</v>
      </c>
      <c r="AB19" s="108">
        <v>148.941</v>
      </c>
      <c r="AC19" s="108">
        <v>152.46700000000001</v>
      </c>
      <c r="AD19" s="108">
        <v>228.23</v>
      </c>
      <c r="AE19" s="108">
        <v>148.15299999999999</v>
      </c>
      <c r="AF19" s="108">
        <v>184.77099999999999</v>
      </c>
      <c r="AG19" s="108">
        <v>173.63399999999999</v>
      </c>
      <c r="AH19" s="108">
        <v>124.258</v>
      </c>
      <c r="AI19" s="130"/>
      <c r="AJ19" s="130"/>
      <c r="AK19" s="130"/>
      <c r="AL19" s="130"/>
      <c r="AM19" s="130"/>
      <c r="AN19" s="130"/>
      <c r="AO19" s="130"/>
      <c r="AP19" s="130"/>
      <c r="AQ19" s="130"/>
      <c r="AR19" s="130"/>
      <c r="AS19" s="130"/>
      <c r="AT19" s="130"/>
      <c r="AU19" s="130"/>
      <c r="AV19" s="130"/>
      <c r="AW19" s="130"/>
      <c r="AX19" s="130"/>
      <c r="AY19" s="130"/>
    </row>
    <row r="20" spans="1:1005" ht="15" x14ac:dyDescent="0.25">
      <c r="A20" s="263">
        <v>45078</v>
      </c>
      <c r="B20" s="264">
        <v>163.98</v>
      </c>
      <c r="C20" s="264">
        <v>334.22</v>
      </c>
      <c r="D20" s="274">
        <v>250.18</v>
      </c>
      <c r="E20" s="108">
        <v>162.18100000000001</v>
      </c>
      <c r="F20" s="108">
        <v>414.74099999999999</v>
      </c>
      <c r="G20" s="108">
        <v>213.76499999999999</v>
      </c>
      <c r="H20" s="108">
        <v>565.32500000000005</v>
      </c>
      <c r="I20" s="108">
        <v>306.40699999999998</v>
      </c>
      <c r="J20" s="108">
        <v>469.82799999999997</v>
      </c>
      <c r="K20" s="108">
        <v>198.62</v>
      </c>
      <c r="L20" s="108">
        <v>314.90100000000001</v>
      </c>
      <c r="M20" s="108">
        <v>155.12299999999999</v>
      </c>
      <c r="N20" s="108">
        <v>192.64699999999999</v>
      </c>
      <c r="O20" s="108">
        <v>58.807000000000002</v>
      </c>
      <c r="P20" s="108">
        <v>217.173</v>
      </c>
      <c r="Q20" s="108">
        <v>141.102</v>
      </c>
      <c r="R20" s="108">
        <v>283.34300000000002</v>
      </c>
      <c r="S20" s="108">
        <v>179.42</v>
      </c>
      <c r="T20" s="108">
        <v>162.05099999999999</v>
      </c>
      <c r="U20" s="108">
        <v>468.255</v>
      </c>
      <c r="V20" s="108">
        <v>249.53200000000001</v>
      </c>
      <c r="W20" s="108">
        <v>256.58499999999998</v>
      </c>
      <c r="X20" s="108">
        <v>416.21600000000001</v>
      </c>
      <c r="Y20" s="108">
        <v>52.847999999999999</v>
      </c>
      <c r="Z20" s="108">
        <v>154.078</v>
      </c>
      <c r="AA20" s="108">
        <v>337.11700000000002</v>
      </c>
      <c r="AB20" s="108">
        <v>337.80099999999999</v>
      </c>
      <c r="AC20" s="108">
        <v>281.517</v>
      </c>
      <c r="AD20" s="108">
        <v>379.661</v>
      </c>
      <c r="AE20" s="108">
        <v>71.411000000000001</v>
      </c>
      <c r="AF20" s="108">
        <v>395.95600000000002</v>
      </c>
      <c r="AG20" s="108">
        <v>194.39500000000001</v>
      </c>
      <c r="AH20" s="108">
        <v>132.834</v>
      </c>
      <c r="AI20" s="130"/>
      <c r="AJ20" s="130"/>
      <c r="AK20" s="130"/>
      <c r="AL20" s="130"/>
      <c r="AM20" s="130"/>
      <c r="AN20" s="130"/>
      <c r="AO20" s="130"/>
      <c r="AP20" s="130"/>
      <c r="AQ20" s="130"/>
      <c r="AR20" s="130"/>
      <c r="AS20" s="130"/>
      <c r="AT20" s="130"/>
      <c r="AU20" s="130"/>
      <c r="AV20" s="130"/>
      <c r="AW20" s="130"/>
      <c r="AX20" s="130"/>
      <c r="AY20" s="130"/>
    </row>
    <row r="21" spans="1:1005" ht="15" x14ac:dyDescent="0.25">
      <c r="A21" s="263">
        <v>45108</v>
      </c>
      <c r="B21" s="264">
        <v>53.27</v>
      </c>
      <c r="C21" s="264">
        <v>140.19</v>
      </c>
      <c r="D21" s="274">
        <v>86.42</v>
      </c>
      <c r="E21" s="108">
        <v>66.162999999999997</v>
      </c>
      <c r="F21" s="108">
        <v>192.864</v>
      </c>
      <c r="G21" s="108">
        <v>64.819999999999993</v>
      </c>
      <c r="H21" s="108">
        <v>435.56599999999997</v>
      </c>
      <c r="I21" s="108">
        <v>113.075</v>
      </c>
      <c r="J21" s="108">
        <v>173.14400000000001</v>
      </c>
      <c r="K21" s="108">
        <v>95.340999999999994</v>
      </c>
      <c r="L21" s="108">
        <v>212.63</v>
      </c>
      <c r="M21" s="108">
        <v>50.216000000000001</v>
      </c>
      <c r="N21" s="108">
        <v>59.35</v>
      </c>
      <c r="O21" s="108">
        <v>24.983000000000001</v>
      </c>
      <c r="P21" s="108">
        <v>57.674999999999997</v>
      </c>
      <c r="Q21" s="108">
        <v>54.308</v>
      </c>
      <c r="R21" s="108">
        <v>116.639</v>
      </c>
      <c r="S21" s="108">
        <v>68.665999999999997</v>
      </c>
      <c r="T21" s="108">
        <v>62.344999999999999</v>
      </c>
      <c r="U21" s="108">
        <v>216.548</v>
      </c>
      <c r="V21" s="108">
        <v>133.91399999999999</v>
      </c>
      <c r="W21" s="108">
        <v>69.081000000000003</v>
      </c>
      <c r="X21" s="108">
        <v>229.125</v>
      </c>
      <c r="Y21" s="108">
        <v>26.974</v>
      </c>
      <c r="Z21" s="108">
        <v>55.753999999999998</v>
      </c>
      <c r="AA21" s="108">
        <v>103.12</v>
      </c>
      <c r="AB21" s="108">
        <v>117.583</v>
      </c>
      <c r="AC21" s="108">
        <v>92.387</v>
      </c>
      <c r="AD21" s="108">
        <v>131.887</v>
      </c>
      <c r="AE21" s="108">
        <v>29.401</v>
      </c>
      <c r="AF21" s="108">
        <v>261.42700000000002</v>
      </c>
      <c r="AG21" s="108">
        <v>60.19</v>
      </c>
      <c r="AH21" s="108">
        <v>56.332999999999998</v>
      </c>
      <c r="AI21" s="130"/>
      <c r="AJ21" s="130"/>
      <c r="AK21" s="130"/>
      <c r="AL21" s="130"/>
      <c r="AM21" s="130"/>
      <c r="AN21" s="130"/>
      <c r="AO21" s="130"/>
      <c r="AP21" s="130"/>
      <c r="AQ21" s="130"/>
      <c r="AR21" s="130"/>
      <c r="AS21" s="130"/>
      <c r="AT21" s="130"/>
      <c r="AU21" s="130"/>
      <c r="AV21" s="130"/>
      <c r="AW21" s="130"/>
      <c r="AX21" s="130"/>
      <c r="AY21" s="130"/>
    </row>
    <row r="22" spans="1:1005" ht="15" x14ac:dyDescent="0.25">
      <c r="A22" s="263">
        <v>45139</v>
      </c>
      <c r="B22" s="264">
        <v>42.11</v>
      </c>
      <c r="C22" s="264">
        <v>69.47</v>
      </c>
      <c r="D22" s="274">
        <v>55.63</v>
      </c>
      <c r="E22" s="108">
        <v>53.220999999999997</v>
      </c>
      <c r="F22" s="108">
        <v>69.436999999999998</v>
      </c>
      <c r="G22" s="108">
        <v>41.944000000000003</v>
      </c>
      <c r="H22" s="108">
        <v>127.13800000000001</v>
      </c>
      <c r="I22" s="108">
        <v>54.343000000000004</v>
      </c>
      <c r="J22" s="108">
        <v>82.13</v>
      </c>
      <c r="K22" s="108">
        <v>47.636000000000003</v>
      </c>
      <c r="L22" s="108">
        <v>88.3</v>
      </c>
      <c r="M22" s="108">
        <v>44.02</v>
      </c>
      <c r="N22" s="108">
        <v>52.304000000000002</v>
      </c>
      <c r="O22" s="108">
        <v>21.841999999999999</v>
      </c>
      <c r="P22" s="108">
        <v>42.418999999999997</v>
      </c>
      <c r="Q22" s="108">
        <v>38.353000000000002</v>
      </c>
      <c r="R22" s="108">
        <v>58.253999999999998</v>
      </c>
      <c r="S22" s="108">
        <v>48.447000000000003</v>
      </c>
      <c r="T22" s="108">
        <v>45.466000000000001</v>
      </c>
      <c r="U22" s="108">
        <v>79.066000000000003</v>
      </c>
      <c r="V22" s="108">
        <v>53.156999999999996</v>
      </c>
      <c r="W22" s="108">
        <v>48.384999999999998</v>
      </c>
      <c r="X22" s="108">
        <v>70.783000000000001</v>
      </c>
      <c r="Y22" s="108">
        <v>27.440999999999999</v>
      </c>
      <c r="Z22" s="108">
        <v>41.427</v>
      </c>
      <c r="AA22" s="108">
        <v>57.851999999999997</v>
      </c>
      <c r="AB22" s="108">
        <v>52.841999999999999</v>
      </c>
      <c r="AC22" s="108">
        <v>52.445999999999998</v>
      </c>
      <c r="AD22" s="108">
        <v>64.971999999999994</v>
      </c>
      <c r="AE22" s="108">
        <v>24.536000000000001</v>
      </c>
      <c r="AF22" s="108">
        <v>82.730999999999995</v>
      </c>
      <c r="AG22" s="108">
        <v>39.901000000000003</v>
      </c>
      <c r="AH22" s="108">
        <v>34.618000000000002</v>
      </c>
      <c r="AI22" s="130"/>
      <c r="AJ22" s="130"/>
      <c r="AK22" s="130"/>
      <c r="AL22" s="130"/>
      <c r="AM22" s="130"/>
      <c r="AN22" s="130"/>
      <c r="AO22" s="130"/>
      <c r="AP22" s="130"/>
      <c r="AQ22" s="130"/>
      <c r="AR22" s="130"/>
      <c r="AS22" s="130"/>
      <c r="AT22" s="130"/>
      <c r="AU22" s="130"/>
      <c r="AV22" s="130"/>
      <c r="AW22" s="130"/>
      <c r="AX22" s="130"/>
      <c r="AY22" s="130"/>
    </row>
    <row r="23" spans="1:1005" ht="15" x14ac:dyDescent="0.25">
      <c r="A23" s="263">
        <v>45170</v>
      </c>
      <c r="B23" s="264">
        <v>28.8</v>
      </c>
      <c r="C23" s="264">
        <v>41.13</v>
      </c>
      <c r="D23" s="274">
        <v>35.31</v>
      </c>
      <c r="E23" s="108">
        <v>39.173999999999999</v>
      </c>
      <c r="F23" s="108">
        <v>49.253</v>
      </c>
      <c r="G23" s="108">
        <v>33.292999999999999</v>
      </c>
      <c r="H23" s="108">
        <v>62.813000000000002</v>
      </c>
      <c r="I23" s="108">
        <v>38.972999999999999</v>
      </c>
      <c r="J23" s="108">
        <v>53.776000000000003</v>
      </c>
      <c r="K23" s="108">
        <v>29.943000000000001</v>
      </c>
      <c r="L23" s="108">
        <v>46.331000000000003</v>
      </c>
      <c r="M23" s="108">
        <v>32.881</v>
      </c>
      <c r="N23" s="108">
        <v>30.972000000000001</v>
      </c>
      <c r="O23" s="108">
        <v>20.872</v>
      </c>
      <c r="P23" s="108">
        <v>54.884999999999998</v>
      </c>
      <c r="Q23" s="108">
        <v>33.058</v>
      </c>
      <c r="R23" s="108">
        <v>35.817</v>
      </c>
      <c r="S23" s="108">
        <v>35.555</v>
      </c>
      <c r="T23" s="108">
        <v>38.97</v>
      </c>
      <c r="U23" s="108">
        <v>43.976999999999997</v>
      </c>
      <c r="V23" s="108">
        <v>34.444000000000003</v>
      </c>
      <c r="W23" s="108">
        <v>27.706</v>
      </c>
      <c r="X23" s="108">
        <v>40.015999999999998</v>
      </c>
      <c r="Y23" s="108">
        <v>22.338999999999999</v>
      </c>
      <c r="Z23" s="108">
        <v>51.783000000000001</v>
      </c>
      <c r="AA23" s="108">
        <v>51.506999999999998</v>
      </c>
      <c r="AB23" s="108">
        <v>37.814999999999998</v>
      </c>
      <c r="AC23" s="108">
        <v>34.603000000000002</v>
      </c>
      <c r="AD23" s="108">
        <v>38.146999999999998</v>
      </c>
      <c r="AE23" s="108">
        <v>19.652999999999999</v>
      </c>
      <c r="AF23" s="108">
        <v>43.124000000000002</v>
      </c>
      <c r="AG23" s="108">
        <v>36.969000000000001</v>
      </c>
      <c r="AH23" s="108">
        <v>25.905999999999999</v>
      </c>
      <c r="AI23" s="130"/>
      <c r="AJ23" s="130"/>
      <c r="AK23" s="130"/>
      <c r="AL23" s="130"/>
      <c r="AM23" s="130"/>
      <c r="AN23" s="130"/>
      <c r="AO23" s="130"/>
      <c r="AP23" s="130"/>
      <c r="AQ23" s="130"/>
      <c r="AR23" s="130"/>
      <c r="AS23" s="130"/>
      <c r="AT23" s="130"/>
      <c r="AU23" s="130"/>
      <c r="AV23" s="130"/>
      <c r="AW23" s="130"/>
      <c r="AX23" s="130"/>
      <c r="AY23" s="130"/>
    </row>
    <row r="24" spans="1:1005" ht="15" x14ac:dyDescent="0.25">
      <c r="A24" s="263">
        <v>45200</v>
      </c>
      <c r="B24" s="264">
        <v>32.1</v>
      </c>
      <c r="C24" s="264">
        <v>40.69</v>
      </c>
      <c r="D24" s="274">
        <v>36.049999999999997</v>
      </c>
      <c r="E24" s="108">
        <v>28.422999999999998</v>
      </c>
      <c r="F24" s="108">
        <v>44.29</v>
      </c>
      <c r="G24" s="108">
        <v>39.429000000000002</v>
      </c>
      <c r="H24" s="108">
        <v>59.679000000000002</v>
      </c>
      <c r="I24" s="108">
        <v>45.688000000000002</v>
      </c>
      <c r="J24" s="108">
        <v>55.052</v>
      </c>
      <c r="K24" s="108">
        <v>38.768999999999998</v>
      </c>
      <c r="L24" s="108">
        <v>37.210999999999999</v>
      </c>
      <c r="M24" s="108">
        <v>28.94</v>
      </c>
      <c r="N24" s="108">
        <v>29.039000000000001</v>
      </c>
      <c r="O24" s="108">
        <v>29.05</v>
      </c>
      <c r="P24" s="108">
        <v>33.924999999999997</v>
      </c>
      <c r="Q24" s="108">
        <v>32.018999999999998</v>
      </c>
      <c r="R24" s="108">
        <v>49.912999999999997</v>
      </c>
      <c r="S24" s="108">
        <v>56.841999999999999</v>
      </c>
      <c r="T24" s="108">
        <v>39.322000000000003</v>
      </c>
      <c r="U24" s="108">
        <v>39.807000000000002</v>
      </c>
      <c r="V24" s="108">
        <v>36.037999999999997</v>
      </c>
      <c r="W24" s="108">
        <v>28.527000000000001</v>
      </c>
      <c r="X24" s="108">
        <v>38.646999999999998</v>
      </c>
      <c r="Y24" s="108">
        <v>21.771999999999998</v>
      </c>
      <c r="Z24" s="108">
        <v>49.320999999999998</v>
      </c>
      <c r="AA24" s="108">
        <v>59.706000000000003</v>
      </c>
      <c r="AB24" s="108">
        <v>32.341000000000001</v>
      </c>
      <c r="AC24" s="108">
        <v>29.928000000000001</v>
      </c>
      <c r="AD24" s="108">
        <v>39.362000000000002</v>
      </c>
      <c r="AE24" s="108">
        <v>22.03</v>
      </c>
      <c r="AF24" s="108">
        <v>37.008000000000003</v>
      </c>
      <c r="AG24" s="108">
        <v>30.338000000000001</v>
      </c>
      <c r="AH24" s="108">
        <v>27.161000000000001</v>
      </c>
      <c r="AI24" s="130"/>
      <c r="AJ24" s="130"/>
      <c r="AK24" s="130"/>
      <c r="AL24" s="130"/>
      <c r="AM24" s="130"/>
      <c r="AN24" s="130"/>
      <c r="AO24" s="130"/>
      <c r="AP24" s="130"/>
      <c r="AQ24" s="130"/>
      <c r="AR24" s="130"/>
      <c r="AS24" s="130"/>
      <c r="AT24" s="130"/>
      <c r="AU24" s="130"/>
      <c r="AV24" s="130"/>
      <c r="AW24" s="130"/>
      <c r="AX24" s="130"/>
      <c r="AY24" s="130"/>
    </row>
    <row r="25" spans="1:1005" ht="15" x14ac:dyDescent="0.25">
      <c r="A25" s="263">
        <v>45231</v>
      </c>
      <c r="B25" s="264">
        <v>30.03</v>
      </c>
      <c r="C25" s="264">
        <v>31.46</v>
      </c>
      <c r="D25" s="274">
        <v>30.88</v>
      </c>
      <c r="E25" s="108">
        <v>24.343</v>
      </c>
      <c r="F25" s="108">
        <v>36.329000000000001</v>
      </c>
      <c r="G25" s="108">
        <v>30.978999999999999</v>
      </c>
      <c r="H25" s="108">
        <v>43.798999999999999</v>
      </c>
      <c r="I25" s="108">
        <v>39.404000000000003</v>
      </c>
      <c r="J25" s="108">
        <v>41.860999999999997</v>
      </c>
      <c r="K25" s="108">
        <v>32.183</v>
      </c>
      <c r="L25" s="108">
        <v>29.581</v>
      </c>
      <c r="M25" s="108">
        <v>25.498000000000001</v>
      </c>
      <c r="N25" s="108">
        <v>28.83</v>
      </c>
      <c r="O25" s="108">
        <v>19.285</v>
      </c>
      <c r="P25" s="108">
        <v>25.145</v>
      </c>
      <c r="Q25" s="108">
        <v>28.847000000000001</v>
      </c>
      <c r="R25" s="108">
        <v>38.268999999999998</v>
      </c>
      <c r="S25" s="108">
        <v>40.938000000000002</v>
      </c>
      <c r="T25" s="108">
        <v>32.683</v>
      </c>
      <c r="U25" s="108">
        <v>33.954999999999998</v>
      </c>
      <c r="V25" s="108">
        <v>32.243000000000002</v>
      </c>
      <c r="W25" s="108">
        <v>28.827999999999999</v>
      </c>
      <c r="X25" s="108">
        <v>31.911000000000001</v>
      </c>
      <c r="Y25" s="108">
        <v>18.009</v>
      </c>
      <c r="Z25" s="108">
        <v>31.57</v>
      </c>
      <c r="AA25" s="108">
        <v>37.738</v>
      </c>
      <c r="AB25" s="108">
        <v>29.131</v>
      </c>
      <c r="AC25" s="108">
        <v>25.693000000000001</v>
      </c>
      <c r="AD25" s="108">
        <v>33.095999999999997</v>
      </c>
      <c r="AE25" s="108">
        <v>20.623999999999999</v>
      </c>
      <c r="AF25" s="108">
        <v>31.998000000000001</v>
      </c>
      <c r="AG25" s="108">
        <v>27.344999999999999</v>
      </c>
      <c r="AH25" s="108">
        <v>25.271000000000001</v>
      </c>
      <c r="AI25" s="130"/>
      <c r="AJ25" s="130"/>
      <c r="AK25" s="130"/>
      <c r="AL25" s="130"/>
      <c r="AM25" s="130"/>
      <c r="AN25" s="130"/>
      <c r="AO25" s="130"/>
      <c r="AP25" s="130"/>
      <c r="AQ25" s="130"/>
      <c r="AR25" s="130"/>
      <c r="AS25" s="130"/>
      <c r="AT25" s="130"/>
      <c r="AU25" s="130"/>
      <c r="AV25" s="130"/>
      <c r="AW25" s="130"/>
      <c r="AX25" s="130"/>
      <c r="AY25" s="130"/>
    </row>
    <row r="26" spans="1:1005" ht="15" x14ac:dyDescent="0.25">
      <c r="A26" s="263">
        <v>45261</v>
      </c>
      <c r="B26" s="264">
        <v>26.31</v>
      </c>
      <c r="C26" s="264">
        <v>26.31</v>
      </c>
      <c r="D26" s="274">
        <v>26.31</v>
      </c>
      <c r="E26" s="108">
        <v>21.702000000000002</v>
      </c>
      <c r="F26" s="108">
        <v>30.452999999999999</v>
      </c>
      <c r="G26" s="108">
        <v>25.398</v>
      </c>
      <c r="H26" s="108">
        <v>39.781999999999996</v>
      </c>
      <c r="I26" s="108">
        <v>32.86</v>
      </c>
      <c r="J26" s="108">
        <v>33.216000000000001</v>
      </c>
      <c r="K26" s="108">
        <v>29.146999999999998</v>
      </c>
      <c r="L26" s="108">
        <v>26.044</v>
      </c>
      <c r="M26" s="108">
        <v>22.350999999999999</v>
      </c>
      <c r="N26" s="108">
        <v>23.256</v>
      </c>
      <c r="O26" s="108">
        <v>16.617000000000001</v>
      </c>
      <c r="P26" s="108">
        <v>22.574999999999999</v>
      </c>
      <c r="Q26" s="108">
        <v>23.658999999999999</v>
      </c>
      <c r="R26" s="108">
        <v>28.106000000000002</v>
      </c>
      <c r="S26" s="108">
        <v>28.483000000000001</v>
      </c>
      <c r="T26" s="108">
        <v>23.533000000000001</v>
      </c>
      <c r="U26" s="108">
        <v>29.81</v>
      </c>
      <c r="V26" s="108">
        <v>26.216000000000001</v>
      </c>
      <c r="W26" s="108">
        <v>24.036000000000001</v>
      </c>
      <c r="X26" s="108">
        <v>27.8</v>
      </c>
      <c r="Y26" s="108">
        <v>16.212</v>
      </c>
      <c r="Z26" s="108">
        <v>23.8</v>
      </c>
      <c r="AA26" s="108">
        <v>30.206</v>
      </c>
      <c r="AB26" s="108">
        <v>25.582999999999998</v>
      </c>
      <c r="AC26" s="108">
        <v>23.404</v>
      </c>
      <c r="AD26" s="108">
        <v>30.945</v>
      </c>
      <c r="AE26" s="108">
        <v>16.611000000000001</v>
      </c>
      <c r="AF26" s="108">
        <v>29.268000000000001</v>
      </c>
      <c r="AG26" s="108">
        <v>25.213000000000001</v>
      </c>
      <c r="AH26" s="108">
        <v>20.878</v>
      </c>
      <c r="AI26" s="130"/>
      <c r="AJ26" s="130"/>
      <c r="AK26" s="130"/>
      <c r="AL26" s="130"/>
      <c r="AM26" s="130"/>
      <c r="AN26" s="130"/>
      <c r="AO26" s="130"/>
      <c r="AP26" s="130"/>
      <c r="AQ26" s="130"/>
      <c r="AR26" s="130"/>
      <c r="AS26" s="130"/>
      <c r="AT26" s="130"/>
      <c r="AU26" s="130"/>
      <c r="AV26" s="130"/>
      <c r="AW26" s="130"/>
      <c r="AX26" s="130"/>
      <c r="AY26" s="130"/>
    </row>
    <row r="27" spans="1:1005" ht="15" x14ac:dyDescent="0.25">
      <c r="A27" s="263">
        <v>45292</v>
      </c>
      <c r="B27" s="264">
        <v>25.02</v>
      </c>
      <c r="C27" s="264">
        <v>25.02</v>
      </c>
      <c r="D27" s="274">
        <v>25.02</v>
      </c>
      <c r="E27" s="108">
        <v>20.248000000000001</v>
      </c>
      <c r="F27" s="108">
        <v>27.632999999999999</v>
      </c>
      <c r="G27" s="108">
        <v>22.978000000000002</v>
      </c>
      <c r="H27" s="108">
        <v>33.838000000000001</v>
      </c>
      <c r="I27" s="108">
        <v>28.067</v>
      </c>
      <c r="J27" s="108">
        <v>29.309000000000001</v>
      </c>
      <c r="K27" s="108">
        <v>25.161999999999999</v>
      </c>
      <c r="L27" s="108">
        <v>25.661000000000001</v>
      </c>
      <c r="M27" s="108">
        <v>20.684999999999999</v>
      </c>
      <c r="N27" s="108">
        <v>20.242999999999999</v>
      </c>
      <c r="O27" s="108">
        <v>15.816000000000001</v>
      </c>
      <c r="P27" s="108">
        <v>20.364999999999998</v>
      </c>
      <c r="Q27" s="108">
        <v>22.454999999999998</v>
      </c>
      <c r="R27" s="108">
        <v>24.193999999999999</v>
      </c>
      <c r="S27" s="108">
        <v>24.123999999999999</v>
      </c>
      <c r="T27" s="108">
        <v>19.59</v>
      </c>
      <c r="U27" s="108">
        <v>27.085999999999999</v>
      </c>
      <c r="V27" s="108">
        <v>23.248000000000001</v>
      </c>
      <c r="W27" s="108">
        <v>22.048999999999999</v>
      </c>
      <c r="X27" s="108">
        <v>26.175999999999998</v>
      </c>
      <c r="Y27" s="108">
        <v>14.989000000000001</v>
      </c>
      <c r="Z27" s="108">
        <v>20.797999999999998</v>
      </c>
      <c r="AA27" s="108">
        <v>26.452999999999999</v>
      </c>
      <c r="AB27" s="108">
        <v>23.562999999999999</v>
      </c>
      <c r="AC27" s="108">
        <v>21.512</v>
      </c>
      <c r="AD27" s="108">
        <v>26.591000000000001</v>
      </c>
      <c r="AE27" s="108">
        <v>15.249000000000001</v>
      </c>
      <c r="AF27" s="108">
        <v>26.64</v>
      </c>
      <c r="AG27" s="108">
        <v>23.872</v>
      </c>
      <c r="AH27" s="108">
        <v>18.286000000000001</v>
      </c>
      <c r="AI27" s="130"/>
      <c r="AJ27" s="130"/>
      <c r="AK27" s="130"/>
      <c r="AL27" s="130"/>
      <c r="AM27" s="130"/>
      <c r="AN27" s="130"/>
      <c r="AO27" s="130"/>
      <c r="AP27" s="130"/>
      <c r="AQ27" s="130"/>
      <c r="AR27" s="130"/>
      <c r="AS27" s="130"/>
      <c r="AT27" s="130"/>
      <c r="AU27" s="130"/>
      <c r="AV27" s="130"/>
      <c r="AW27" s="130"/>
      <c r="AX27" s="130"/>
      <c r="AY27" s="130"/>
    </row>
    <row r="28" spans="1:1005" ht="15" x14ac:dyDescent="0.25">
      <c r="A28" s="263">
        <v>45323</v>
      </c>
      <c r="B28" s="264">
        <v>23.37</v>
      </c>
      <c r="C28" s="264">
        <v>23.37</v>
      </c>
      <c r="D28" s="274">
        <v>23.37</v>
      </c>
      <c r="E28" s="108">
        <v>18.981000000000002</v>
      </c>
      <c r="F28" s="108">
        <v>23.866</v>
      </c>
      <c r="G28" s="108">
        <v>25.515000000000001</v>
      </c>
      <c r="H28" s="108">
        <v>33.274999999999999</v>
      </c>
      <c r="I28" s="108">
        <v>23.75</v>
      </c>
      <c r="J28" s="108">
        <v>25.867000000000001</v>
      </c>
      <c r="K28" s="108">
        <v>24.616</v>
      </c>
      <c r="L28" s="108">
        <v>26.12</v>
      </c>
      <c r="M28" s="108">
        <v>20.047999999999998</v>
      </c>
      <c r="N28" s="108">
        <v>17.626000000000001</v>
      </c>
      <c r="O28" s="108">
        <v>18.527999999999999</v>
      </c>
      <c r="P28" s="108">
        <v>18.074999999999999</v>
      </c>
      <c r="Q28" s="108">
        <v>20.498000000000001</v>
      </c>
      <c r="R28" s="108">
        <v>20.408000000000001</v>
      </c>
      <c r="S28" s="108">
        <v>22.914999999999999</v>
      </c>
      <c r="T28" s="108">
        <v>16.469000000000001</v>
      </c>
      <c r="U28" s="108">
        <v>24.332999999999998</v>
      </c>
      <c r="V28" s="108">
        <v>19.841999999999999</v>
      </c>
      <c r="W28" s="108">
        <v>19.053999999999998</v>
      </c>
      <c r="X28" s="108">
        <v>22.59</v>
      </c>
      <c r="Y28" s="108">
        <v>13.542999999999999</v>
      </c>
      <c r="Z28" s="108">
        <v>20.673999999999999</v>
      </c>
      <c r="AA28" s="108">
        <v>30.791</v>
      </c>
      <c r="AB28" s="108">
        <v>22.34</v>
      </c>
      <c r="AC28" s="108">
        <v>26.116</v>
      </c>
      <c r="AD28" s="108">
        <v>27.696999999999999</v>
      </c>
      <c r="AE28" s="108">
        <v>13.503</v>
      </c>
      <c r="AF28" s="108">
        <v>23.853999999999999</v>
      </c>
      <c r="AG28" s="108">
        <v>21.052</v>
      </c>
      <c r="AH28" s="108">
        <v>15.792999999999999</v>
      </c>
      <c r="AI28" s="130"/>
      <c r="AJ28" s="130"/>
      <c r="AK28" s="130"/>
      <c r="AL28" s="130"/>
      <c r="AM28" s="130"/>
      <c r="AN28" s="130"/>
      <c r="AO28" s="130"/>
      <c r="AP28" s="130"/>
      <c r="AQ28" s="130"/>
      <c r="AR28" s="130"/>
      <c r="AS28" s="130"/>
      <c r="AT28" s="130"/>
      <c r="AU28" s="130"/>
      <c r="AV28" s="130"/>
      <c r="AW28" s="130"/>
      <c r="AX28" s="130"/>
      <c r="AY28" s="130"/>
      <c r="ALQ28" s="2" t="e">
        <v>#N/A</v>
      </c>
    </row>
    <row r="29" spans="1:1005" ht="15" x14ac:dyDescent="0.25">
      <c r="A29" s="263">
        <v>45352</v>
      </c>
      <c r="B29" s="264">
        <v>37.51</v>
      </c>
      <c r="C29" s="264">
        <v>37.51</v>
      </c>
      <c r="D29" s="274">
        <v>37.51</v>
      </c>
      <c r="E29" s="108">
        <v>31.518999999999998</v>
      </c>
      <c r="F29" s="108">
        <v>40.052999999999997</v>
      </c>
      <c r="G29" s="108">
        <v>45.271000000000001</v>
      </c>
      <c r="H29" s="108">
        <v>41.436999999999998</v>
      </c>
      <c r="I29" s="108">
        <v>43.573999999999998</v>
      </c>
      <c r="J29" s="108">
        <v>40.533999999999999</v>
      </c>
      <c r="K29" s="108">
        <v>34.444000000000003</v>
      </c>
      <c r="L29" s="108">
        <v>30.628</v>
      </c>
      <c r="M29" s="108">
        <v>28.873999999999999</v>
      </c>
      <c r="N29" s="108">
        <v>21.321999999999999</v>
      </c>
      <c r="O29" s="108">
        <v>28.196000000000002</v>
      </c>
      <c r="P29" s="108">
        <v>44.436999999999998</v>
      </c>
      <c r="Q29" s="108">
        <v>25.297000000000001</v>
      </c>
      <c r="R29" s="108">
        <v>27.890999999999998</v>
      </c>
      <c r="S29" s="108">
        <v>52.234999999999999</v>
      </c>
      <c r="T29" s="108">
        <v>16.98</v>
      </c>
      <c r="U29" s="108">
        <v>41.232999999999997</v>
      </c>
      <c r="V29" s="108">
        <v>22.391999999999999</v>
      </c>
      <c r="W29" s="108">
        <v>30.009</v>
      </c>
      <c r="X29" s="108">
        <v>37.661999999999999</v>
      </c>
      <c r="Y29" s="108">
        <v>19.759</v>
      </c>
      <c r="Z29" s="108">
        <v>26.524999999999999</v>
      </c>
      <c r="AA29" s="108">
        <v>51.15</v>
      </c>
      <c r="AB29" s="108">
        <v>36.329000000000001</v>
      </c>
      <c r="AC29" s="108">
        <v>56.651000000000003</v>
      </c>
      <c r="AD29" s="108">
        <v>28.890999999999998</v>
      </c>
      <c r="AE29" s="108">
        <v>18.452999999999999</v>
      </c>
      <c r="AF29" s="108">
        <v>34.722000000000001</v>
      </c>
      <c r="AG29" s="108">
        <v>24.425000000000001</v>
      </c>
      <c r="AH29" s="108">
        <v>27.111999999999998</v>
      </c>
      <c r="AI29" s="130"/>
      <c r="AJ29" s="130"/>
      <c r="AK29" s="130"/>
      <c r="AL29" s="130"/>
      <c r="AM29" s="130"/>
      <c r="AN29" s="130"/>
      <c r="AO29" s="130"/>
      <c r="AP29" s="130"/>
      <c r="AQ29" s="130"/>
      <c r="AR29" s="130"/>
      <c r="AS29" s="130"/>
      <c r="AT29" s="130"/>
      <c r="AU29" s="130"/>
      <c r="AV29" s="130"/>
      <c r="AW29" s="130"/>
      <c r="AX29" s="130"/>
      <c r="AY29" s="130"/>
      <c r="ALQ29" s="2" t="e">
        <v>#N/A</v>
      </c>
    </row>
    <row r="30" spans="1:1005" ht="15" x14ac:dyDescent="0.25">
      <c r="A30" s="263">
        <v>45383</v>
      </c>
      <c r="B30" s="264">
        <v>78.28</v>
      </c>
      <c r="C30" s="264">
        <v>78.28</v>
      </c>
      <c r="D30" s="274">
        <v>78.28</v>
      </c>
      <c r="E30" s="108">
        <v>65.629000000000005</v>
      </c>
      <c r="F30" s="108">
        <v>72.58</v>
      </c>
      <c r="G30" s="108">
        <v>58.360999999999997</v>
      </c>
      <c r="H30" s="108">
        <v>95.692999999999998</v>
      </c>
      <c r="I30" s="108">
        <v>77.397999999999996</v>
      </c>
      <c r="J30" s="108">
        <v>58.915999999999997</v>
      </c>
      <c r="K30" s="108">
        <v>47.825000000000003</v>
      </c>
      <c r="L30" s="108">
        <v>84.176000000000002</v>
      </c>
      <c r="M30" s="108">
        <v>58.371000000000002</v>
      </c>
      <c r="N30" s="108">
        <v>53.515000000000001</v>
      </c>
      <c r="O30" s="108">
        <v>50.646999999999998</v>
      </c>
      <c r="P30" s="108">
        <v>93.081000000000003</v>
      </c>
      <c r="Q30" s="108">
        <v>60.87</v>
      </c>
      <c r="R30" s="108">
        <v>86.563000000000002</v>
      </c>
      <c r="S30" s="108">
        <v>87.525000000000006</v>
      </c>
      <c r="T30" s="108">
        <v>45.673999999999999</v>
      </c>
      <c r="U30" s="108">
        <v>60.639000000000003</v>
      </c>
      <c r="V30" s="108">
        <v>50.78</v>
      </c>
      <c r="W30" s="108">
        <v>62.982999999999997</v>
      </c>
      <c r="X30" s="108">
        <v>81.263999999999996</v>
      </c>
      <c r="Y30" s="108">
        <v>36.341999999999999</v>
      </c>
      <c r="Z30" s="108">
        <v>64.02</v>
      </c>
      <c r="AA30" s="108">
        <v>76.397999999999996</v>
      </c>
      <c r="AB30" s="108">
        <v>58.97</v>
      </c>
      <c r="AC30" s="108">
        <v>106.523</v>
      </c>
      <c r="AD30" s="108">
        <v>45.39</v>
      </c>
      <c r="AE30" s="108">
        <v>71.447999999999993</v>
      </c>
      <c r="AF30" s="108">
        <v>49.470999999999997</v>
      </c>
      <c r="AG30" s="108">
        <v>53.262</v>
      </c>
      <c r="AH30" s="108">
        <v>36.76</v>
      </c>
      <c r="AI30" s="130"/>
      <c r="AJ30" s="130"/>
      <c r="AK30" s="130"/>
      <c r="AL30" s="130"/>
      <c r="AM30" s="130"/>
      <c r="AN30" s="130"/>
      <c r="AO30" s="130"/>
      <c r="AP30" s="130"/>
      <c r="AQ30" s="130"/>
      <c r="AR30" s="130"/>
      <c r="AS30" s="130"/>
      <c r="AT30" s="130"/>
      <c r="AU30" s="130"/>
      <c r="AV30" s="130"/>
      <c r="AW30" s="130"/>
      <c r="AX30" s="130"/>
      <c r="AY30" s="130"/>
      <c r="ALQ30" s="2" t="e">
        <v>#N/A</v>
      </c>
    </row>
    <row r="31" spans="1:1005" ht="15" x14ac:dyDescent="0.25">
      <c r="A31" s="263">
        <v>45413</v>
      </c>
      <c r="B31" s="264">
        <v>203.17</v>
      </c>
      <c r="C31" s="264">
        <v>203.17</v>
      </c>
      <c r="D31" s="274">
        <v>203.17</v>
      </c>
      <c r="E31" s="108">
        <v>265.54399999999998</v>
      </c>
      <c r="F31" s="108">
        <v>205.066</v>
      </c>
      <c r="G31" s="108">
        <v>240.535</v>
      </c>
      <c r="H31" s="108">
        <v>356.053</v>
      </c>
      <c r="I31" s="108">
        <v>311.46300000000002</v>
      </c>
      <c r="J31" s="108">
        <v>185.733</v>
      </c>
      <c r="K31" s="108">
        <v>200.95500000000001</v>
      </c>
      <c r="L31" s="108">
        <v>240.89599999999999</v>
      </c>
      <c r="M31" s="108">
        <v>237.45699999999999</v>
      </c>
      <c r="N31" s="108">
        <v>92.700999999999993</v>
      </c>
      <c r="O31" s="108">
        <v>165.42500000000001</v>
      </c>
      <c r="P31" s="108">
        <v>222.06</v>
      </c>
      <c r="Q31" s="108">
        <v>251.51400000000001</v>
      </c>
      <c r="R31" s="108">
        <v>228.69900000000001</v>
      </c>
      <c r="S31" s="108">
        <v>219.33</v>
      </c>
      <c r="T31" s="108">
        <v>230.07400000000001</v>
      </c>
      <c r="U31" s="108">
        <v>294.654</v>
      </c>
      <c r="V31" s="108">
        <v>112.17400000000001</v>
      </c>
      <c r="W31" s="108">
        <v>144.86099999999999</v>
      </c>
      <c r="X31" s="108">
        <v>141.702</v>
      </c>
      <c r="Y31" s="108">
        <v>100.527</v>
      </c>
      <c r="Z31" s="108">
        <v>223.94</v>
      </c>
      <c r="AA31" s="108">
        <v>159.655</v>
      </c>
      <c r="AB31" s="108">
        <v>157.70699999999999</v>
      </c>
      <c r="AC31" s="108">
        <v>238.864</v>
      </c>
      <c r="AD31" s="108">
        <v>160.32</v>
      </c>
      <c r="AE31" s="108">
        <v>173.19800000000001</v>
      </c>
      <c r="AF31" s="108">
        <v>179.67400000000001</v>
      </c>
      <c r="AG31" s="108">
        <v>128.172</v>
      </c>
      <c r="AH31" s="108">
        <v>143.333</v>
      </c>
      <c r="AI31" s="130"/>
      <c r="AJ31" s="130"/>
      <c r="AK31" s="130"/>
      <c r="AL31" s="130"/>
      <c r="AM31" s="130"/>
      <c r="AN31" s="130"/>
      <c r="AO31" s="130"/>
      <c r="AP31" s="130"/>
      <c r="AQ31" s="130"/>
      <c r="AR31" s="130"/>
      <c r="AS31" s="130"/>
      <c r="AT31" s="130"/>
      <c r="AU31" s="130"/>
      <c r="AV31" s="130"/>
      <c r="AW31" s="130"/>
      <c r="AX31" s="130"/>
      <c r="AY31" s="130"/>
      <c r="ALQ31" s="2" t="e">
        <v>#N/A</v>
      </c>
    </row>
    <row r="32" spans="1:1005" ht="15" x14ac:dyDescent="0.25">
      <c r="A32" s="263">
        <v>45444</v>
      </c>
      <c r="B32" s="264">
        <v>250.18</v>
      </c>
      <c r="C32" s="264">
        <v>250.18</v>
      </c>
      <c r="D32" s="274">
        <v>250.18</v>
      </c>
      <c r="E32" s="108">
        <v>409.52699999999999</v>
      </c>
      <c r="F32" s="108">
        <v>216.071</v>
      </c>
      <c r="G32" s="108">
        <v>572.88699999999994</v>
      </c>
      <c r="H32" s="108">
        <v>307.34100000000001</v>
      </c>
      <c r="I32" s="108">
        <v>481.71199999999999</v>
      </c>
      <c r="J32" s="108">
        <v>208.136</v>
      </c>
      <c r="K32" s="108">
        <v>319.10500000000002</v>
      </c>
      <c r="L32" s="108">
        <v>149.839</v>
      </c>
      <c r="M32" s="108">
        <v>186.04599999999999</v>
      </c>
      <c r="N32" s="108">
        <v>57.97</v>
      </c>
      <c r="O32" s="108">
        <v>203.49700000000001</v>
      </c>
      <c r="P32" s="108">
        <v>136.547</v>
      </c>
      <c r="Q32" s="108">
        <v>280.51</v>
      </c>
      <c r="R32" s="108">
        <v>182.55</v>
      </c>
      <c r="S32" s="108">
        <v>161.69200000000001</v>
      </c>
      <c r="T32" s="108">
        <v>468.82799999999997</v>
      </c>
      <c r="U32" s="108">
        <v>256.38</v>
      </c>
      <c r="V32" s="108">
        <v>260.541</v>
      </c>
      <c r="W32" s="108">
        <v>418.20400000000001</v>
      </c>
      <c r="X32" s="108">
        <v>53.087000000000003</v>
      </c>
      <c r="Y32" s="108">
        <v>149.00299999999999</v>
      </c>
      <c r="Z32" s="108">
        <v>329.05</v>
      </c>
      <c r="AA32" s="108">
        <v>343.18599999999998</v>
      </c>
      <c r="AB32" s="108">
        <v>282.18099999999998</v>
      </c>
      <c r="AC32" s="108">
        <v>383.15100000000001</v>
      </c>
      <c r="AD32" s="108">
        <v>75.183999999999997</v>
      </c>
      <c r="AE32" s="108">
        <v>398.21199999999999</v>
      </c>
      <c r="AF32" s="108">
        <v>188.95</v>
      </c>
      <c r="AG32" s="108">
        <v>130.756</v>
      </c>
      <c r="AH32" s="108">
        <v>297.89</v>
      </c>
      <c r="AI32" s="130"/>
      <c r="AJ32" s="130"/>
      <c r="AK32" s="130"/>
      <c r="AL32" s="130"/>
      <c r="AM32" s="130"/>
      <c r="AN32" s="130"/>
      <c r="AO32" s="130"/>
      <c r="AP32" s="130"/>
      <c r="AQ32" s="130"/>
      <c r="AR32" s="130"/>
      <c r="AS32" s="130"/>
      <c r="AT32" s="130"/>
      <c r="AU32" s="130"/>
      <c r="AV32" s="130"/>
      <c r="AW32" s="130"/>
      <c r="AX32" s="130"/>
      <c r="AY32" s="130"/>
      <c r="ALQ32" s="2" t="e">
        <v>#N/A</v>
      </c>
    </row>
    <row r="33" spans="1:1005" ht="15" x14ac:dyDescent="0.25">
      <c r="A33" s="263">
        <v>45474</v>
      </c>
      <c r="B33" s="270">
        <v>86.42</v>
      </c>
      <c r="C33" s="270">
        <v>86.42</v>
      </c>
      <c r="D33" s="274">
        <v>86.42</v>
      </c>
      <c r="E33" s="108">
        <v>185.73500000000001</v>
      </c>
      <c r="F33" s="108">
        <v>66.019000000000005</v>
      </c>
      <c r="G33" s="108">
        <v>424.04500000000002</v>
      </c>
      <c r="H33" s="108">
        <v>109.631</v>
      </c>
      <c r="I33" s="108">
        <v>170.244</v>
      </c>
      <c r="J33" s="108">
        <v>100.01600000000001</v>
      </c>
      <c r="K33" s="108">
        <v>207.19</v>
      </c>
      <c r="L33" s="108">
        <v>50.107999999999997</v>
      </c>
      <c r="M33" s="108">
        <v>57.975999999999999</v>
      </c>
      <c r="N33" s="108">
        <v>24.565999999999999</v>
      </c>
      <c r="O33" s="108">
        <v>56.003999999999998</v>
      </c>
      <c r="P33" s="108">
        <v>53.223999999999997</v>
      </c>
      <c r="Q33" s="108">
        <v>112.60599999999999</v>
      </c>
      <c r="R33" s="108">
        <v>70.338999999999999</v>
      </c>
      <c r="S33" s="108">
        <v>62.48</v>
      </c>
      <c r="T33" s="108">
        <v>207.47900000000001</v>
      </c>
      <c r="U33" s="108">
        <v>132.268</v>
      </c>
      <c r="V33" s="108">
        <v>70.411000000000001</v>
      </c>
      <c r="W33" s="108">
        <v>218.441</v>
      </c>
      <c r="X33" s="108">
        <v>28.05</v>
      </c>
      <c r="Y33" s="108">
        <v>55.347999999999999</v>
      </c>
      <c r="Z33" s="108">
        <v>101.562</v>
      </c>
      <c r="AA33" s="108">
        <v>115.173</v>
      </c>
      <c r="AB33" s="108">
        <v>90.558999999999997</v>
      </c>
      <c r="AC33" s="108">
        <v>130.00899999999999</v>
      </c>
      <c r="AD33" s="108">
        <v>32.598999999999997</v>
      </c>
      <c r="AE33" s="108">
        <v>247.572</v>
      </c>
      <c r="AF33" s="108">
        <v>58.981000000000002</v>
      </c>
      <c r="AG33" s="108">
        <v>56.67</v>
      </c>
      <c r="AH33" s="108">
        <v>175.12700000000001</v>
      </c>
      <c r="AI33" s="130"/>
      <c r="AJ33" s="130"/>
      <c r="AK33" s="130"/>
      <c r="AL33" s="130"/>
      <c r="AM33" s="130"/>
      <c r="AN33" s="130"/>
      <c r="AO33" s="130"/>
      <c r="AP33" s="130"/>
      <c r="AQ33" s="130"/>
      <c r="AR33" s="130"/>
      <c r="AS33" s="130"/>
      <c r="AT33" s="130"/>
      <c r="AU33" s="130"/>
      <c r="AV33" s="130"/>
      <c r="AW33" s="130"/>
      <c r="AX33" s="130"/>
      <c r="AY33" s="130"/>
      <c r="ALQ33" s="2" t="e">
        <v>#N/A</v>
      </c>
    </row>
    <row r="34" spans="1:1005" ht="15" x14ac:dyDescent="0.25">
      <c r="A34" s="263">
        <v>45505</v>
      </c>
      <c r="B34" s="264">
        <v>55.63</v>
      </c>
      <c r="C34" s="264">
        <v>55.63</v>
      </c>
      <c r="D34" s="274">
        <v>55.63</v>
      </c>
      <c r="E34" s="108">
        <v>68.593000000000004</v>
      </c>
      <c r="F34" s="108">
        <v>42.61</v>
      </c>
      <c r="G34" s="108">
        <v>123.03700000000001</v>
      </c>
      <c r="H34" s="108">
        <v>53.749000000000002</v>
      </c>
      <c r="I34" s="108">
        <v>82.207999999999998</v>
      </c>
      <c r="J34" s="108">
        <v>50.453000000000003</v>
      </c>
      <c r="K34" s="108">
        <v>85.727999999999994</v>
      </c>
      <c r="L34" s="108">
        <v>44.209000000000003</v>
      </c>
      <c r="M34" s="108">
        <v>51.698</v>
      </c>
      <c r="N34" s="108">
        <v>21.398</v>
      </c>
      <c r="O34" s="108">
        <v>41.61</v>
      </c>
      <c r="P34" s="108">
        <v>37.103999999999999</v>
      </c>
      <c r="Q34" s="108">
        <v>57.924999999999997</v>
      </c>
      <c r="R34" s="108">
        <v>49.302</v>
      </c>
      <c r="S34" s="108">
        <v>45.61</v>
      </c>
      <c r="T34" s="108">
        <v>77.066000000000003</v>
      </c>
      <c r="U34" s="108">
        <v>54.08</v>
      </c>
      <c r="V34" s="108">
        <v>48.963999999999999</v>
      </c>
      <c r="W34" s="108">
        <v>68.697000000000003</v>
      </c>
      <c r="X34" s="108">
        <v>28.414000000000001</v>
      </c>
      <c r="Y34" s="108">
        <v>39.432000000000002</v>
      </c>
      <c r="Z34" s="108">
        <v>56.515999999999998</v>
      </c>
      <c r="AA34" s="108">
        <v>53.127000000000002</v>
      </c>
      <c r="AB34" s="108">
        <v>52.515999999999998</v>
      </c>
      <c r="AC34" s="108">
        <v>63.470999999999997</v>
      </c>
      <c r="AD34" s="108">
        <v>26.681999999999999</v>
      </c>
      <c r="AE34" s="108">
        <v>79.808000000000007</v>
      </c>
      <c r="AF34" s="108">
        <v>39.118000000000002</v>
      </c>
      <c r="AG34" s="108">
        <v>34.944000000000003</v>
      </c>
      <c r="AH34" s="108">
        <v>86.194000000000003</v>
      </c>
      <c r="AI34" s="130"/>
      <c r="AJ34" s="130"/>
      <c r="AK34" s="130"/>
      <c r="AL34" s="130"/>
      <c r="AM34" s="130"/>
      <c r="AN34" s="130"/>
      <c r="AO34" s="130"/>
      <c r="AP34" s="130"/>
      <c r="AQ34" s="130"/>
      <c r="AR34" s="130"/>
      <c r="AS34" s="130"/>
      <c r="AT34" s="130"/>
      <c r="AU34" s="130"/>
      <c r="AV34" s="130"/>
      <c r="AW34" s="130"/>
      <c r="AX34" s="130"/>
      <c r="AY34" s="130"/>
      <c r="ALQ34" s="2" t="e">
        <v>#N/A</v>
      </c>
    </row>
    <row r="35" spans="1:1005" ht="15" x14ac:dyDescent="0.25">
      <c r="A35" s="263">
        <v>45536</v>
      </c>
      <c r="B35" s="264">
        <v>35.31</v>
      </c>
      <c r="C35" s="264">
        <v>35.31</v>
      </c>
      <c r="D35" s="274">
        <v>35.31</v>
      </c>
      <c r="E35" s="108">
        <v>48.433</v>
      </c>
      <c r="F35" s="108">
        <v>33.927999999999997</v>
      </c>
      <c r="G35" s="108">
        <v>63.768999999999998</v>
      </c>
      <c r="H35" s="108">
        <v>39.076000000000001</v>
      </c>
      <c r="I35" s="108">
        <v>55.198999999999998</v>
      </c>
      <c r="J35" s="108">
        <v>32.304000000000002</v>
      </c>
      <c r="K35" s="108">
        <v>45.927</v>
      </c>
      <c r="L35" s="108">
        <v>32.703000000000003</v>
      </c>
      <c r="M35" s="108">
        <v>30.314</v>
      </c>
      <c r="N35" s="108">
        <v>20.47</v>
      </c>
      <c r="O35" s="108">
        <v>54.451999999999998</v>
      </c>
      <c r="P35" s="108">
        <v>32.865000000000002</v>
      </c>
      <c r="Q35" s="108">
        <v>37.076000000000001</v>
      </c>
      <c r="R35" s="108">
        <v>36.256</v>
      </c>
      <c r="S35" s="108">
        <v>39.737000000000002</v>
      </c>
      <c r="T35" s="108">
        <v>43.51</v>
      </c>
      <c r="U35" s="108">
        <v>35.966999999999999</v>
      </c>
      <c r="V35" s="108">
        <v>28.23</v>
      </c>
      <c r="W35" s="108">
        <v>39.279000000000003</v>
      </c>
      <c r="X35" s="108">
        <v>23.315999999999999</v>
      </c>
      <c r="Y35" s="108">
        <v>52.253999999999998</v>
      </c>
      <c r="Z35" s="108">
        <v>50.392000000000003</v>
      </c>
      <c r="AA35" s="108">
        <v>38.390999999999998</v>
      </c>
      <c r="AB35" s="108">
        <v>34.268999999999998</v>
      </c>
      <c r="AC35" s="108">
        <v>38.423999999999999</v>
      </c>
      <c r="AD35" s="108">
        <v>21.635000000000002</v>
      </c>
      <c r="AE35" s="108">
        <v>41.933999999999997</v>
      </c>
      <c r="AF35" s="108">
        <v>36.518000000000001</v>
      </c>
      <c r="AG35" s="108">
        <v>26.571999999999999</v>
      </c>
      <c r="AH35" s="108">
        <v>68.338999999999999</v>
      </c>
      <c r="AI35" s="130"/>
      <c r="AJ35" s="130"/>
      <c r="AK35" s="130"/>
      <c r="AL35" s="130"/>
      <c r="AM35" s="130"/>
      <c r="AN35" s="130"/>
      <c r="AO35" s="130"/>
      <c r="AP35" s="130"/>
      <c r="AQ35" s="130"/>
      <c r="AR35" s="130"/>
      <c r="AS35" s="130"/>
      <c r="AT35" s="130"/>
      <c r="AU35" s="130"/>
      <c r="AV35" s="130"/>
      <c r="AW35" s="130"/>
      <c r="AX35" s="130"/>
      <c r="AY35" s="130"/>
      <c r="ALQ35" s="2" t="e">
        <v>#N/A</v>
      </c>
    </row>
    <row r="36" spans="1:1005" ht="15" x14ac:dyDescent="0.25">
      <c r="A36" s="263">
        <v>45566</v>
      </c>
      <c r="B36" s="264">
        <v>32.1</v>
      </c>
      <c r="C36" s="264">
        <v>40.69</v>
      </c>
      <c r="D36" s="275">
        <v>36.049999999999997</v>
      </c>
      <c r="E36" s="108">
        <v>44.198999999999998</v>
      </c>
      <c r="F36" s="108">
        <v>40.064999999999998</v>
      </c>
      <c r="G36" s="108">
        <v>57.651000000000003</v>
      </c>
      <c r="H36" s="108">
        <v>45.948</v>
      </c>
      <c r="I36" s="108">
        <v>56.021000000000001</v>
      </c>
      <c r="J36" s="108">
        <v>41.209000000000003</v>
      </c>
      <c r="K36" s="108">
        <v>37.094000000000001</v>
      </c>
      <c r="L36" s="108">
        <v>29.099</v>
      </c>
      <c r="M36" s="108">
        <v>28.823</v>
      </c>
      <c r="N36" s="108">
        <v>28.635000000000002</v>
      </c>
      <c r="O36" s="108">
        <v>33.067</v>
      </c>
      <c r="P36" s="108">
        <v>30.914999999999999</v>
      </c>
      <c r="Q36" s="108">
        <v>49.216000000000001</v>
      </c>
      <c r="R36" s="108">
        <v>57.683999999999997</v>
      </c>
      <c r="S36" s="108">
        <v>39.606999999999999</v>
      </c>
      <c r="T36" s="108">
        <v>39.576000000000001</v>
      </c>
      <c r="U36" s="108">
        <v>37.688000000000002</v>
      </c>
      <c r="V36" s="108">
        <v>29.032</v>
      </c>
      <c r="W36" s="108">
        <v>38.286000000000001</v>
      </c>
      <c r="X36" s="108">
        <v>22.459</v>
      </c>
      <c r="Y36" s="108">
        <v>47.667000000000002</v>
      </c>
      <c r="Z36" s="108">
        <v>58.670999999999999</v>
      </c>
      <c r="AA36" s="108">
        <v>33.133000000000003</v>
      </c>
      <c r="AB36" s="108">
        <v>30.021000000000001</v>
      </c>
      <c r="AC36" s="108">
        <v>39.642000000000003</v>
      </c>
      <c r="AD36" s="108">
        <v>23.983000000000001</v>
      </c>
      <c r="AE36" s="108">
        <v>36.286999999999999</v>
      </c>
      <c r="AF36" s="108">
        <v>29.715</v>
      </c>
      <c r="AG36" s="108">
        <v>27.878</v>
      </c>
      <c r="AH36" s="108">
        <v>46.042999999999999</v>
      </c>
      <c r="AI36" s="130"/>
      <c r="AJ36" s="130"/>
      <c r="AK36" s="130"/>
      <c r="AL36" s="130"/>
      <c r="AM36" s="130"/>
      <c r="AN36" s="130"/>
      <c r="AO36" s="130"/>
      <c r="AP36" s="130"/>
      <c r="AQ36" s="130"/>
      <c r="AR36" s="130"/>
      <c r="AS36" s="130"/>
      <c r="AT36" s="130"/>
      <c r="AU36" s="130"/>
      <c r="AV36" s="130"/>
      <c r="AW36" s="130"/>
      <c r="AX36" s="130"/>
      <c r="AY36" s="130"/>
      <c r="ALQ36" s="2" t="e">
        <v>#N/A</v>
      </c>
    </row>
    <row r="37" spans="1:1005" ht="15" x14ac:dyDescent="0.25">
      <c r="A37" s="263">
        <v>45597</v>
      </c>
      <c r="B37" s="264">
        <v>30.03</v>
      </c>
      <c r="C37" s="271">
        <v>31.46</v>
      </c>
      <c r="D37" s="276">
        <v>30.88</v>
      </c>
      <c r="E37" s="108">
        <v>35.780999999999999</v>
      </c>
      <c r="F37" s="108">
        <v>31.42</v>
      </c>
      <c r="G37" s="108">
        <v>43.558999999999997</v>
      </c>
      <c r="H37" s="108">
        <v>39.277999999999999</v>
      </c>
      <c r="I37" s="108">
        <v>42.634</v>
      </c>
      <c r="J37" s="108">
        <v>34.164999999999999</v>
      </c>
      <c r="K37" s="108">
        <v>29.556000000000001</v>
      </c>
      <c r="L37" s="108">
        <v>25.431000000000001</v>
      </c>
      <c r="M37" s="108">
        <v>28.315999999999999</v>
      </c>
      <c r="N37" s="108">
        <v>18.861999999999998</v>
      </c>
      <c r="O37" s="108">
        <v>24.663</v>
      </c>
      <c r="P37" s="108">
        <v>27.891999999999999</v>
      </c>
      <c r="Q37" s="108">
        <v>37.872</v>
      </c>
      <c r="R37" s="108">
        <v>41.499000000000002</v>
      </c>
      <c r="S37" s="108">
        <v>32.307000000000002</v>
      </c>
      <c r="T37" s="108">
        <v>33.619</v>
      </c>
      <c r="U37" s="108">
        <v>33.371000000000002</v>
      </c>
      <c r="V37" s="108">
        <v>29.236999999999998</v>
      </c>
      <c r="W37" s="108">
        <v>31.384</v>
      </c>
      <c r="X37" s="108">
        <v>18.658000000000001</v>
      </c>
      <c r="Y37" s="108">
        <v>30.606000000000002</v>
      </c>
      <c r="Z37" s="108">
        <v>36.847000000000001</v>
      </c>
      <c r="AA37" s="108">
        <v>29.602</v>
      </c>
      <c r="AB37" s="108">
        <v>25.757000000000001</v>
      </c>
      <c r="AC37" s="108">
        <v>33.426000000000002</v>
      </c>
      <c r="AD37" s="108">
        <v>22.393999999999998</v>
      </c>
      <c r="AE37" s="108">
        <v>31.161999999999999</v>
      </c>
      <c r="AF37" s="108">
        <v>26.949000000000002</v>
      </c>
      <c r="AG37" s="109">
        <v>25.501999999999999</v>
      </c>
      <c r="AH37" s="109">
        <v>32.768999999999998</v>
      </c>
      <c r="AI37" s="130"/>
      <c r="AJ37" s="130"/>
      <c r="AK37" s="130"/>
      <c r="AL37" s="130"/>
      <c r="AM37" s="130"/>
      <c r="AN37" s="130"/>
      <c r="AO37" s="130"/>
      <c r="AP37" s="130"/>
      <c r="AQ37" s="130"/>
      <c r="AR37" s="130"/>
      <c r="AS37" s="130"/>
      <c r="AT37" s="130"/>
      <c r="AU37" s="130"/>
      <c r="AV37" s="130"/>
      <c r="AW37" s="130"/>
      <c r="AX37" s="130"/>
      <c r="AY37" s="130"/>
      <c r="ALQ37" s="2" t="e">
        <v>#N/A</v>
      </c>
    </row>
    <row r="38" spans="1:1005" ht="15" x14ac:dyDescent="0.25">
      <c r="A38" s="263">
        <v>45627</v>
      </c>
      <c r="B38" s="264">
        <v>26.31</v>
      </c>
      <c r="C38" s="271">
        <v>26.31</v>
      </c>
      <c r="D38" s="276">
        <v>26.31</v>
      </c>
      <c r="E38" s="108">
        <v>30.209</v>
      </c>
      <c r="F38" s="108">
        <v>25.827999999999999</v>
      </c>
      <c r="G38" s="108">
        <v>39.588999999999999</v>
      </c>
      <c r="H38" s="108">
        <v>32.706000000000003</v>
      </c>
      <c r="I38" s="108">
        <v>34.173000000000002</v>
      </c>
      <c r="J38" s="108">
        <v>31.035</v>
      </c>
      <c r="K38" s="108">
        <v>26.108000000000001</v>
      </c>
      <c r="L38" s="108">
        <v>22.396000000000001</v>
      </c>
      <c r="M38" s="108">
        <v>22.847999999999999</v>
      </c>
      <c r="N38" s="108">
        <v>16.242999999999999</v>
      </c>
      <c r="O38" s="108">
        <v>22.164000000000001</v>
      </c>
      <c r="P38" s="108">
        <v>22.914000000000001</v>
      </c>
      <c r="Q38" s="108">
        <v>28.085999999999999</v>
      </c>
      <c r="R38" s="108">
        <v>28.96</v>
      </c>
      <c r="S38" s="108">
        <v>23.664000000000001</v>
      </c>
      <c r="T38" s="108">
        <v>29.603000000000002</v>
      </c>
      <c r="U38" s="108">
        <v>27.332999999999998</v>
      </c>
      <c r="V38" s="108">
        <v>24.416</v>
      </c>
      <c r="W38" s="108">
        <v>27.39</v>
      </c>
      <c r="X38" s="108">
        <v>16.846</v>
      </c>
      <c r="Y38" s="108">
        <v>23.193999999999999</v>
      </c>
      <c r="Z38" s="108">
        <v>29.395</v>
      </c>
      <c r="AA38" s="108">
        <v>26.056000000000001</v>
      </c>
      <c r="AB38" s="108">
        <v>23.539000000000001</v>
      </c>
      <c r="AC38" s="108">
        <v>30.952000000000002</v>
      </c>
      <c r="AD38" s="108">
        <v>18.21</v>
      </c>
      <c r="AE38" s="108">
        <v>28.536999999999999</v>
      </c>
      <c r="AF38" s="108">
        <v>24.853999999999999</v>
      </c>
      <c r="AG38" s="109">
        <v>21.225000000000001</v>
      </c>
      <c r="AH38" s="109">
        <v>27.587</v>
      </c>
      <c r="AI38" s="130"/>
      <c r="AJ38" s="130"/>
      <c r="AK38" s="130"/>
      <c r="AL38" s="130"/>
      <c r="AM38" s="130"/>
      <c r="AN38" s="130"/>
      <c r="AO38" s="130"/>
      <c r="AP38" s="130"/>
      <c r="AQ38" s="130"/>
      <c r="AR38" s="130"/>
      <c r="AS38" s="130"/>
      <c r="AT38" s="130"/>
      <c r="AU38" s="130"/>
      <c r="AV38" s="130"/>
      <c r="AW38" s="130"/>
      <c r="AX38" s="130"/>
      <c r="AY38" s="130"/>
      <c r="ALQ38" s="2" t="e">
        <v>#N/A</v>
      </c>
    </row>
    <row r="39" spans="1:1005" ht="15" x14ac:dyDescent="0.25">
      <c r="A39" s="263">
        <v>45658</v>
      </c>
      <c r="B39" s="271">
        <v>25.02</v>
      </c>
      <c r="C39" s="271">
        <v>25.02</v>
      </c>
      <c r="D39" s="276">
        <v>25.02</v>
      </c>
      <c r="E39" s="108">
        <v>27.437999999999999</v>
      </c>
      <c r="F39" s="108">
        <v>23.370999999999999</v>
      </c>
      <c r="G39" s="108">
        <v>33.768000000000001</v>
      </c>
      <c r="H39" s="108">
        <v>28.065999999999999</v>
      </c>
      <c r="I39" s="108">
        <v>30.294</v>
      </c>
      <c r="J39" s="108">
        <v>26.803000000000001</v>
      </c>
      <c r="K39" s="108">
        <v>25.904</v>
      </c>
      <c r="L39" s="108">
        <v>20.742999999999999</v>
      </c>
      <c r="M39" s="108">
        <v>19.95</v>
      </c>
      <c r="N39" s="108">
        <v>15.48</v>
      </c>
      <c r="O39" s="108">
        <v>20.018000000000001</v>
      </c>
      <c r="P39" s="108">
        <v>21.884</v>
      </c>
      <c r="Q39" s="108">
        <v>24.311</v>
      </c>
      <c r="R39" s="108">
        <v>24.552</v>
      </c>
      <c r="S39" s="108">
        <v>19.856000000000002</v>
      </c>
      <c r="T39" s="108">
        <v>26.984999999999999</v>
      </c>
      <c r="U39" s="108">
        <v>24.337</v>
      </c>
      <c r="V39" s="108">
        <v>22.396000000000001</v>
      </c>
      <c r="W39" s="108">
        <v>25.821000000000002</v>
      </c>
      <c r="X39" s="108">
        <v>15.593</v>
      </c>
      <c r="Y39" s="108">
        <v>20.32</v>
      </c>
      <c r="Z39" s="108">
        <v>25.715</v>
      </c>
      <c r="AA39" s="108">
        <v>24.015000000000001</v>
      </c>
      <c r="AB39" s="108">
        <v>21.619</v>
      </c>
      <c r="AC39" s="108">
        <v>26.795000000000002</v>
      </c>
      <c r="AD39" s="108">
        <v>16.706</v>
      </c>
      <c r="AE39" s="108">
        <v>26.001999999999999</v>
      </c>
      <c r="AF39" s="108">
        <v>23.402000000000001</v>
      </c>
      <c r="AG39" s="108">
        <v>18.646999999999998</v>
      </c>
      <c r="AH39" s="108">
        <v>24.882000000000001</v>
      </c>
      <c r="AI39" s="130"/>
      <c r="AJ39" s="130"/>
      <c r="AK39" s="130"/>
      <c r="AL39" s="130"/>
      <c r="AM39" s="130"/>
      <c r="AN39" s="130"/>
      <c r="AO39" s="130"/>
      <c r="AP39" s="130"/>
      <c r="AQ39" s="130"/>
      <c r="AR39" s="130"/>
      <c r="AS39" s="130"/>
      <c r="AT39" s="130"/>
      <c r="AU39" s="130"/>
      <c r="AV39" s="130"/>
      <c r="AW39" s="130"/>
      <c r="AX39" s="130"/>
      <c r="AY39" s="130"/>
      <c r="ALQ39" s="2" t="e">
        <v>#N/A</v>
      </c>
    </row>
    <row r="40" spans="1:1005" ht="15" x14ac:dyDescent="0.25">
      <c r="A40" s="263">
        <v>45689</v>
      </c>
      <c r="B40" s="271">
        <v>23.37</v>
      </c>
      <c r="C40" s="271">
        <v>23.37</v>
      </c>
      <c r="D40" s="276">
        <v>23.37</v>
      </c>
      <c r="E40" s="108">
        <v>22.936</v>
      </c>
      <c r="F40" s="108">
        <v>24.741</v>
      </c>
      <c r="G40" s="108">
        <v>32.238</v>
      </c>
      <c r="H40" s="108">
        <v>23.009</v>
      </c>
      <c r="I40" s="108">
        <v>25.855</v>
      </c>
      <c r="J40" s="108">
        <v>25.192</v>
      </c>
      <c r="K40" s="108">
        <v>25.308</v>
      </c>
      <c r="L40" s="108">
        <v>19.492000000000001</v>
      </c>
      <c r="M40" s="108">
        <v>16.806999999999999</v>
      </c>
      <c r="N40" s="108">
        <v>17.658000000000001</v>
      </c>
      <c r="O40" s="108">
        <v>17.21</v>
      </c>
      <c r="P40" s="108">
        <v>19.315999999999999</v>
      </c>
      <c r="Q40" s="108">
        <v>19.867999999999999</v>
      </c>
      <c r="R40" s="108">
        <v>22.507999999999999</v>
      </c>
      <c r="S40" s="108">
        <v>16.161000000000001</v>
      </c>
      <c r="T40" s="108">
        <v>23.405000000000001</v>
      </c>
      <c r="U40" s="108">
        <v>20.125</v>
      </c>
      <c r="V40" s="108">
        <v>18.675000000000001</v>
      </c>
      <c r="W40" s="108">
        <v>21.547999999999998</v>
      </c>
      <c r="X40" s="108">
        <v>13.576000000000001</v>
      </c>
      <c r="Y40" s="108">
        <v>19.760999999999999</v>
      </c>
      <c r="Z40" s="108">
        <v>29.128</v>
      </c>
      <c r="AA40" s="108">
        <v>22.033000000000001</v>
      </c>
      <c r="AB40" s="108">
        <v>25.513000000000002</v>
      </c>
      <c r="AC40" s="108">
        <v>27.088000000000001</v>
      </c>
      <c r="AD40" s="108">
        <v>14.263999999999999</v>
      </c>
      <c r="AE40" s="108">
        <v>22.544</v>
      </c>
      <c r="AF40" s="108">
        <v>20.088000000000001</v>
      </c>
      <c r="AG40" s="109">
        <v>15.609</v>
      </c>
      <c r="AH40" s="109">
        <v>21.492000000000001</v>
      </c>
      <c r="AI40" s="130"/>
      <c r="AJ40" s="130"/>
      <c r="AK40" s="130"/>
      <c r="AL40" s="130"/>
      <c r="AM40" s="130"/>
      <c r="AN40" s="130"/>
      <c r="AO40" s="130"/>
      <c r="AP40" s="130"/>
      <c r="AQ40" s="130"/>
      <c r="AR40" s="130"/>
      <c r="AS40" s="130"/>
      <c r="AT40" s="130"/>
      <c r="AU40" s="130"/>
      <c r="AV40" s="130"/>
      <c r="AW40" s="130"/>
      <c r="AX40" s="130"/>
      <c r="AY40" s="130"/>
      <c r="ALQ40" s="2" t="e">
        <v>#N/A</v>
      </c>
    </row>
    <row r="41" spans="1:1005" ht="15" x14ac:dyDescent="0.25">
      <c r="A41" s="263">
        <v>45717</v>
      </c>
      <c r="B41" s="271">
        <v>37.51</v>
      </c>
      <c r="C41" s="271">
        <v>37.51</v>
      </c>
      <c r="D41" s="276">
        <v>37.51</v>
      </c>
      <c r="E41" s="108">
        <v>39.965000000000003</v>
      </c>
      <c r="F41" s="108">
        <v>45.692999999999998</v>
      </c>
      <c r="G41" s="108">
        <v>41.478999999999999</v>
      </c>
      <c r="H41" s="108">
        <v>43.731000000000002</v>
      </c>
      <c r="I41" s="108">
        <v>41.692999999999998</v>
      </c>
      <c r="J41" s="108">
        <v>35.558</v>
      </c>
      <c r="K41" s="108">
        <v>30.821000000000002</v>
      </c>
      <c r="L41" s="108">
        <v>29.044</v>
      </c>
      <c r="M41" s="108">
        <v>21.178999999999998</v>
      </c>
      <c r="N41" s="108">
        <v>27.507999999999999</v>
      </c>
      <c r="O41" s="108">
        <v>43.97</v>
      </c>
      <c r="P41" s="108">
        <v>24.843</v>
      </c>
      <c r="Q41" s="108">
        <v>28.088999999999999</v>
      </c>
      <c r="R41" s="108">
        <v>52.142000000000003</v>
      </c>
      <c r="S41" s="108">
        <v>17.285</v>
      </c>
      <c r="T41" s="108">
        <v>41.17</v>
      </c>
      <c r="U41" s="108">
        <v>23.483000000000001</v>
      </c>
      <c r="V41" s="108">
        <v>30.047999999999998</v>
      </c>
      <c r="W41" s="108">
        <v>37.417000000000002</v>
      </c>
      <c r="X41" s="108">
        <v>20.367000000000001</v>
      </c>
      <c r="Y41" s="108">
        <v>26.28</v>
      </c>
      <c r="Z41" s="108">
        <v>48.398000000000003</v>
      </c>
      <c r="AA41" s="108">
        <v>36.865000000000002</v>
      </c>
      <c r="AB41" s="108">
        <v>56.845999999999997</v>
      </c>
      <c r="AC41" s="108">
        <v>29.184000000000001</v>
      </c>
      <c r="AD41" s="108">
        <v>19.254000000000001</v>
      </c>
      <c r="AE41" s="108">
        <v>34.24</v>
      </c>
      <c r="AF41" s="108">
        <v>24.201000000000001</v>
      </c>
      <c r="AG41" s="109">
        <v>27.54</v>
      </c>
      <c r="AH41" s="109">
        <v>36.65</v>
      </c>
      <c r="AI41" s="130"/>
      <c r="AJ41" s="130"/>
      <c r="AK41" s="130"/>
      <c r="AL41" s="130"/>
      <c r="AM41" s="130"/>
      <c r="AN41" s="130"/>
      <c r="AO41" s="130"/>
      <c r="AP41" s="130"/>
      <c r="AQ41" s="130"/>
      <c r="AR41" s="130"/>
      <c r="AS41" s="130"/>
      <c r="AT41" s="130"/>
      <c r="AU41" s="130"/>
      <c r="AV41" s="130"/>
      <c r="AW41" s="130"/>
      <c r="AX41" s="130"/>
      <c r="AY41" s="130"/>
      <c r="ALQ41" s="2" t="e">
        <v>#N/A</v>
      </c>
    </row>
    <row r="42" spans="1:1005" ht="15" x14ac:dyDescent="0.25">
      <c r="A42" s="263">
        <v>45748</v>
      </c>
      <c r="B42" s="271">
        <v>78.28</v>
      </c>
      <c r="C42" s="271">
        <v>78.28</v>
      </c>
      <c r="D42" s="276">
        <v>78.28</v>
      </c>
      <c r="E42" s="108">
        <v>72.531999999999996</v>
      </c>
      <c r="F42" s="108">
        <v>55.082999999999998</v>
      </c>
      <c r="G42" s="108">
        <v>95.614999999999995</v>
      </c>
      <c r="H42" s="108">
        <v>77.715000000000003</v>
      </c>
      <c r="I42" s="108">
        <v>60.442999999999998</v>
      </c>
      <c r="J42" s="108">
        <v>47.786999999999999</v>
      </c>
      <c r="K42" s="108">
        <v>83.975999999999999</v>
      </c>
      <c r="L42" s="108">
        <v>58.682000000000002</v>
      </c>
      <c r="M42" s="108">
        <v>53.19</v>
      </c>
      <c r="N42" s="108">
        <v>48.91</v>
      </c>
      <c r="O42" s="108">
        <v>92.17</v>
      </c>
      <c r="P42" s="108">
        <v>60.116</v>
      </c>
      <c r="Q42" s="108">
        <v>86.47</v>
      </c>
      <c r="R42" s="108">
        <v>83.878</v>
      </c>
      <c r="S42" s="108">
        <v>46.331000000000003</v>
      </c>
      <c r="T42" s="108">
        <v>60.84</v>
      </c>
      <c r="U42" s="108">
        <v>52.514000000000003</v>
      </c>
      <c r="V42" s="108">
        <v>62.338000000000001</v>
      </c>
      <c r="W42" s="108">
        <v>80.986000000000004</v>
      </c>
      <c r="X42" s="108">
        <v>37.24</v>
      </c>
      <c r="Y42" s="108">
        <v>63.529000000000003</v>
      </c>
      <c r="Z42" s="108">
        <v>75.988</v>
      </c>
      <c r="AA42" s="108">
        <v>59.939</v>
      </c>
      <c r="AB42" s="108">
        <v>106.709</v>
      </c>
      <c r="AC42" s="108">
        <v>45.97</v>
      </c>
      <c r="AD42" s="108">
        <v>69.001999999999995</v>
      </c>
      <c r="AE42" s="108">
        <v>49.100999999999999</v>
      </c>
      <c r="AF42" s="108">
        <v>53.209000000000003</v>
      </c>
      <c r="AG42" s="109">
        <v>37.49</v>
      </c>
      <c r="AH42" s="109">
        <v>41.484999999999999</v>
      </c>
      <c r="AI42" s="130"/>
      <c r="AJ42" s="130"/>
      <c r="AK42" s="130"/>
      <c r="AL42" s="130"/>
      <c r="AM42" s="130"/>
      <c r="AN42" s="130"/>
      <c r="AO42" s="130"/>
      <c r="AP42" s="130"/>
      <c r="AQ42" s="130"/>
      <c r="AR42" s="130"/>
      <c r="AS42" s="130"/>
      <c r="AT42" s="130"/>
      <c r="AU42" s="130"/>
      <c r="AV42" s="130"/>
      <c r="AW42" s="130"/>
      <c r="AX42" s="130"/>
      <c r="AY42" s="130"/>
      <c r="ALQ42" s="2" t="e">
        <v>#N/A</v>
      </c>
    </row>
    <row r="43" spans="1:1005" ht="15" x14ac:dyDescent="0.25">
      <c r="A43" s="263">
        <v>45778</v>
      </c>
      <c r="B43" s="271">
        <v>203.17</v>
      </c>
      <c r="C43" s="271">
        <v>203.17</v>
      </c>
      <c r="D43" s="276">
        <v>203.17</v>
      </c>
      <c r="E43" s="108">
        <v>204.232</v>
      </c>
      <c r="F43" s="109">
        <v>231.80500000000001</v>
      </c>
      <c r="G43" s="109">
        <v>354.464</v>
      </c>
      <c r="H43" s="109">
        <v>310.495</v>
      </c>
      <c r="I43" s="109">
        <v>186.251</v>
      </c>
      <c r="J43" s="109">
        <v>197.54900000000001</v>
      </c>
      <c r="K43" s="109">
        <v>239.91900000000001</v>
      </c>
      <c r="L43" s="109">
        <v>236.89400000000001</v>
      </c>
      <c r="M43" s="109">
        <v>92.058999999999997</v>
      </c>
      <c r="N43" s="109">
        <v>153.023</v>
      </c>
      <c r="O43" s="109">
        <v>220.82</v>
      </c>
      <c r="P43" s="109">
        <v>249.92400000000001</v>
      </c>
      <c r="Q43" s="109">
        <v>228.21299999999999</v>
      </c>
      <c r="R43" s="109">
        <v>218.50399999999999</v>
      </c>
      <c r="S43" s="109">
        <v>230.739</v>
      </c>
      <c r="T43" s="109">
        <v>293.10399999999998</v>
      </c>
      <c r="U43" s="109">
        <v>113.056</v>
      </c>
      <c r="V43" s="109">
        <v>137.38200000000001</v>
      </c>
      <c r="W43" s="109">
        <v>141.19200000000001</v>
      </c>
      <c r="X43" s="109">
        <v>101.13800000000001</v>
      </c>
      <c r="Y43" s="109">
        <v>222.49700000000001</v>
      </c>
      <c r="Z43" s="109">
        <v>153.262</v>
      </c>
      <c r="AA43" s="109">
        <v>157.946</v>
      </c>
      <c r="AB43" s="109">
        <v>238.34899999999999</v>
      </c>
      <c r="AC43" s="109">
        <v>159.76599999999999</v>
      </c>
      <c r="AD43" s="109">
        <v>176.249</v>
      </c>
      <c r="AE43" s="109">
        <v>178.447</v>
      </c>
      <c r="AF43" s="109">
        <v>127.88500000000001</v>
      </c>
      <c r="AG43" s="109">
        <v>143.34299999999999</v>
      </c>
      <c r="AH43" s="109">
        <v>133.78200000000001</v>
      </c>
      <c r="AI43" s="130"/>
      <c r="AJ43" s="130"/>
      <c r="AK43" s="130"/>
      <c r="AL43" s="130"/>
      <c r="AM43" s="130"/>
      <c r="AN43" s="130"/>
      <c r="AO43" s="130"/>
      <c r="AP43" s="130"/>
      <c r="AQ43" s="130"/>
      <c r="AR43" s="130"/>
      <c r="AS43" s="130"/>
      <c r="AT43" s="130"/>
      <c r="AU43" s="130"/>
      <c r="AV43" s="130"/>
      <c r="AW43" s="130"/>
      <c r="AX43" s="130"/>
      <c r="AY43" s="130"/>
      <c r="ALQ43" s="2" t="e">
        <v>#N/A</v>
      </c>
    </row>
    <row r="44" spans="1:1005" ht="15" x14ac:dyDescent="0.25">
      <c r="A44" s="263">
        <v>45809</v>
      </c>
      <c r="B44" s="271">
        <v>250.18</v>
      </c>
      <c r="C44" s="271">
        <v>250.18</v>
      </c>
      <c r="D44" s="276">
        <v>250.18</v>
      </c>
      <c r="E44" s="108">
        <v>214.988</v>
      </c>
      <c r="F44" s="109">
        <v>564.048</v>
      </c>
      <c r="G44" s="109">
        <v>306.358</v>
      </c>
      <c r="H44" s="109">
        <v>480.59300000000002</v>
      </c>
      <c r="I44" s="109">
        <v>207.84299999999999</v>
      </c>
      <c r="J44" s="109">
        <v>318.40600000000001</v>
      </c>
      <c r="K44" s="109">
        <v>149.38900000000001</v>
      </c>
      <c r="L44" s="109">
        <v>185.48099999999999</v>
      </c>
      <c r="M44" s="109">
        <v>57.566000000000003</v>
      </c>
      <c r="N44" s="109">
        <v>212.50700000000001</v>
      </c>
      <c r="O44" s="109">
        <v>135.81200000000001</v>
      </c>
      <c r="P44" s="109">
        <v>279.17200000000003</v>
      </c>
      <c r="Q44" s="109">
        <v>181.89599999999999</v>
      </c>
      <c r="R44" s="109">
        <v>164.06700000000001</v>
      </c>
      <c r="S44" s="109">
        <v>468.387</v>
      </c>
      <c r="T44" s="109">
        <v>254.81700000000001</v>
      </c>
      <c r="U44" s="109">
        <v>260.30399999999997</v>
      </c>
      <c r="V44" s="109">
        <v>412.33199999999999</v>
      </c>
      <c r="W44" s="109">
        <v>52.692999999999998</v>
      </c>
      <c r="X44" s="109">
        <v>148.917</v>
      </c>
      <c r="Y44" s="109">
        <v>327.43900000000002</v>
      </c>
      <c r="Z44" s="109">
        <v>340.70699999999999</v>
      </c>
      <c r="AA44" s="109">
        <v>281.79599999999999</v>
      </c>
      <c r="AB44" s="109">
        <v>382.358</v>
      </c>
      <c r="AC44" s="109">
        <v>75.010000000000005</v>
      </c>
      <c r="AD44" s="109">
        <v>387.608</v>
      </c>
      <c r="AE44" s="109">
        <v>187.791</v>
      </c>
      <c r="AF44" s="109">
        <v>130.245</v>
      </c>
      <c r="AG44" s="109">
        <v>297.15499999999997</v>
      </c>
      <c r="AH44" s="109">
        <v>376.82900000000001</v>
      </c>
      <c r="AI44" s="130"/>
      <c r="AJ44" s="130"/>
      <c r="AK44" s="130"/>
      <c r="AL44" s="130"/>
      <c r="AM44" s="130"/>
      <c r="AN44" s="130"/>
      <c r="AO44" s="130"/>
      <c r="AP44" s="130"/>
      <c r="AQ44" s="130"/>
      <c r="AR44" s="130"/>
      <c r="AS44" s="130"/>
      <c r="AT44" s="130"/>
      <c r="AU44" s="130"/>
      <c r="AV44" s="130"/>
      <c r="AW44" s="130"/>
      <c r="AX44" s="130"/>
      <c r="AY44" s="130"/>
      <c r="ALQ44" s="2" t="e">
        <v>#N/A</v>
      </c>
    </row>
    <row r="45" spans="1:1005" ht="15" x14ac:dyDescent="0.25">
      <c r="A45" s="263">
        <v>45839</v>
      </c>
      <c r="B45" s="271">
        <v>86.42</v>
      </c>
      <c r="C45" s="271">
        <v>86.42</v>
      </c>
      <c r="D45" s="276">
        <v>86.42</v>
      </c>
      <c r="E45" s="108">
        <v>65.421999999999997</v>
      </c>
      <c r="F45" s="109">
        <v>435.69299999999998</v>
      </c>
      <c r="G45" s="109">
        <v>108.989</v>
      </c>
      <c r="H45" s="109">
        <v>169.572</v>
      </c>
      <c r="I45" s="109">
        <v>99.715999999999994</v>
      </c>
      <c r="J45" s="109">
        <v>214.14699999999999</v>
      </c>
      <c r="K45" s="109">
        <v>49.764000000000003</v>
      </c>
      <c r="L45" s="109">
        <v>57.582000000000001</v>
      </c>
      <c r="M45" s="109">
        <v>24.196999999999999</v>
      </c>
      <c r="N45" s="109">
        <v>56.564</v>
      </c>
      <c r="O45" s="109">
        <v>52.654000000000003</v>
      </c>
      <c r="P45" s="109">
        <v>111.69</v>
      </c>
      <c r="Q45" s="109">
        <v>69.825000000000003</v>
      </c>
      <c r="R45" s="109">
        <v>63.23</v>
      </c>
      <c r="S45" s="109">
        <v>207.029</v>
      </c>
      <c r="T45" s="109">
        <v>131.631</v>
      </c>
      <c r="U45" s="109">
        <v>70.366</v>
      </c>
      <c r="V45" s="109">
        <v>228.232</v>
      </c>
      <c r="W45" s="109">
        <v>27.472999999999999</v>
      </c>
      <c r="X45" s="109">
        <v>55.152000000000001</v>
      </c>
      <c r="Y45" s="109">
        <v>100.727</v>
      </c>
      <c r="Z45" s="109">
        <v>118.43300000000001</v>
      </c>
      <c r="AA45" s="109">
        <v>90.320999999999998</v>
      </c>
      <c r="AB45" s="109">
        <v>129.53899999999999</v>
      </c>
      <c r="AC45" s="109">
        <v>32.271000000000001</v>
      </c>
      <c r="AD45" s="109">
        <v>259.637</v>
      </c>
      <c r="AE45" s="109">
        <v>58.320999999999998</v>
      </c>
      <c r="AF45" s="109">
        <v>55.966000000000001</v>
      </c>
      <c r="AG45" s="109">
        <v>174.44399999999999</v>
      </c>
      <c r="AH45" s="109">
        <v>209.44499999999999</v>
      </c>
      <c r="AI45" s="130"/>
      <c r="AJ45" s="130"/>
      <c r="AK45" s="130"/>
      <c r="AL45" s="130"/>
      <c r="AM45" s="130"/>
      <c r="AN45" s="130"/>
      <c r="AO45" s="130"/>
      <c r="AP45" s="130"/>
      <c r="AQ45" s="130"/>
      <c r="AR45" s="130"/>
      <c r="AS45" s="130"/>
      <c r="AT45" s="130"/>
      <c r="AU45" s="130"/>
      <c r="AV45" s="130"/>
      <c r="AW45" s="130"/>
      <c r="AX45" s="130"/>
      <c r="AY45" s="130"/>
      <c r="ALQ45" s="2" t="e">
        <v>#N/A</v>
      </c>
    </row>
    <row r="46" spans="1:1005" ht="15" x14ac:dyDescent="0.25">
      <c r="A46" s="263">
        <v>45870</v>
      </c>
      <c r="B46" s="271">
        <v>55.63</v>
      </c>
      <c r="C46" s="271">
        <v>55.63</v>
      </c>
      <c r="D46" s="276">
        <v>55.63</v>
      </c>
      <c r="E46" s="108">
        <v>42.512</v>
      </c>
      <c r="F46" s="109">
        <v>127.30200000000001</v>
      </c>
      <c r="G46" s="109">
        <v>53.694000000000003</v>
      </c>
      <c r="H46" s="109">
        <v>82.203999999999994</v>
      </c>
      <c r="I46" s="109">
        <v>50.878</v>
      </c>
      <c r="J46" s="109">
        <v>89.162999999999997</v>
      </c>
      <c r="K46" s="109">
        <v>44.26</v>
      </c>
      <c r="L46" s="109">
        <v>51.715000000000003</v>
      </c>
      <c r="M46" s="109">
        <v>21.204000000000001</v>
      </c>
      <c r="N46" s="109">
        <v>41.677999999999997</v>
      </c>
      <c r="O46" s="109">
        <v>36.970999999999997</v>
      </c>
      <c r="P46" s="109">
        <v>57.673999999999999</v>
      </c>
      <c r="Q46" s="109">
        <v>49.356000000000002</v>
      </c>
      <c r="R46" s="109">
        <v>46.261000000000003</v>
      </c>
      <c r="S46" s="109">
        <v>77.177000000000007</v>
      </c>
      <c r="T46" s="109">
        <v>54.002000000000002</v>
      </c>
      <c r="U46" s="109">
        <v>49.531999999999996</v>
      </c>
      <c r="V46" s="109">
        <v>70.328000000000003</v>
      </c>
      <c r="W46" s="109">
        <v>28.244</v>
      </c>
      <c r="X46" s="109">
        <v>39.698999999999998</v>
      </c>
      <c r="Y46" s="109">
        <v>56.341999999999999</v>
      </c>
      <c r="Z46" s="109">
        <v>53.417000000000002</v>
      </c>
      <c r="AA46" s="109">
        <v>52.698999999999998</v>
      </c>
      <c r="AB46" s="109">
        <v>63.52</v>
      </c>
      <c r="AC46" s="109">
        <v>26.827000000000002</v>
      </c>
      <c r="AD46" s="109">
        <v>82.114999999999995</v>
      </c>
      <c r="AE46" s="109">
        <v>38.841000000000001</v>
      </c>
      <c r="AF46" s="109">
        <v>34.841999999999999</v>
      </c>
      <c r="AG46" s="109">
        <v>86.247</v>
      </c>
      <c r="AH46" s="109">
        <v>88.400999999999996</v>
      </c>
      <c r="AI46" s="130"/>
      <c r="AJ46" s="130"/>
      <c r="AK46" s="130"/>
      <c r="AL46" s="130"/>
      <c r="AM46" s="130"/>
      <c r="AN46" s="130"/>
      <c r="AO46" s="130"/>
      <c r="AP46" s="130"/>
      <c r="AQ46" s="130"/>
      <c r="AR46" s="130"/>
      <c r="AS46" s="130"/>
      <c r="AT46" s="130"/>
      <c r="AU46" s="130"/>
      <c r="AV46" s="130"/>
      <c r="AW46" s="130"/>
      <c r="AX46" s="130"/>
      <c r="AY46" s="130"/>
      <c r="ALQ46" s="2" t="e">
        <v>#N/A</v>
      </c>
    </row>
    <row r="47" spans="1:1005" ht="15" x14ac:dyDescent="0.25">
      <c r="A47" s="263">
        <v>45901</v>
      </c>
      <c r="B47" s="271">
        <v>35.31</v>
      </c>
      <c r="C47" s="271">
        <v>35.31</v>
      </c>
      <c r="D47" s="276">
        <v>35.31</v>
      </c>
      <c r="E47" s="108">
        <v>33.79</v>
      </c>
      <c r="F47" s="109">
        <v>62.951000000000001</v>
      </c>
      <c r="G47" s="109">
        <v>39.003</v>
      </c>
      <c r="H47" s="109">
        <v>55.146999999999998</v>
      </c>
      <c r="I47" s="109">
        <v>32.656999999999996</v>
      </c>
      <c r="J47" s="109">
        <v>47.030999999999999</v>
      </c>
      <c r="K47" s="109">
        <v>32.719000000000001</v>
      </c>
      <c r="L47" s="109">
        <v>30.302</v>
      </c>
      <c r="M47" s="109">
        <v>20.315999999999999</v>
      </c>
      <c r="N47" s="109">
        <v>54.201000000000001</v>
      </c>
      <c r="O47" s="109">
        <v>32.713000000000001</v>
      </c>
      <c r="P47" s="109">
        <v>36.823</v>
      </c>
      <c r="Q47" s="109">
        <v>36.29</v>
      </c>
      <c r="R47" s="109">
        <v>39.695</v>
      </c>
      <c r="S47" s="109">
        <v>43.548999999999999</v>
      </c>
      <c r="T47" s="109">
        <v>35.869</v>
      </c>
      <c r="U47" s="109">
        <v>28.649000000000001</v>
      </c>
      <c r="V47" s="109">
        <v>39.664999999999999</v>
      </c>
      <c r="W47" s="109">
        <v>23.111999999999998</v>
      </c>
      <c r="X47" s="109">
        <v>52.494999999999997</v>
      </c>
      <c r="Y47" s="109">
        <v>50.212000000000003</v>
      </c>
      <c r="Z47" s="109">
        <v>38.316000000000003</v>
      </c>
      <c r="AA47" s="109">
        <v>34.406999999999996</v>
      </c>
      <c r="AB47" s="109">
        <v>38.43</v>
      </c>
      <c r="AC47" s="109">
        <v>21.667999999999999</v>
      </c>
      <c r="AD47" s="109">
        <v>42.692</v>
      </c>
      <c r="AE47" s="109">
        <v>36.222000000000001</v>
      </c>
      <c r="AF47" s="109">
        <v>26.385999999999999</v>
      </c>
      <c r="AG47" s="109">
        <v>68.438999999999993</v>
      </c>
      <c r="AH47" s="109">
        <v>42.892000000000003</v>
      </c>
      <c r="AI47" s="130"/>
      <c r="AJ47" s="130"/>
      <c r="AK47" s="130"/>
      <c r="AL47" s="130"/>
      <c r="AM47" s="130"/>
      <c r="AN47" s="130"/>
      <c r="AO47" s="130"/>
      <c r="AP47" s="130"/>
      <c r="AQ47" s="130"/>
      <c r="AR47" s="130"/>
      <c r="AS47" s="130"/>
      <c r="AT47" s="130"/>
      <c r="AU47" s="130"/>
      <c r="AV47" s="130"/>
      <c r="AW47" s="130"/>
      <c r="AX47" s="130"/>
      <c r="AY47" s="130"/>
      <c r="ALQ47" s="2" t="e">
        <v>#N/A</v>
      </c>
    </row>
    <row r="48" spans="1:1005" ht="15" x14ac:dyDescent="0.25">
      <c r="A48" s="263">
        <v>45931</v>
      </c>
      <c r="B48" s="271">
        <v>32.1</v>
      </c>
      <c r="C48" s="271">
        <v>40.69</v>
      </c>
      <c r="D48" s="276">
        <v>36.049999999999997</v>
      </c>
      <c r="E48" s="108">
        <v>39.9</v>
      </c>
      <c r="F48" s="109">
        <v>59.819000000000003</v>
      </c>
      <c r="G48" s="109">
        <v>45.845999999999997</v>
      </c>
      <c r="H48" s="109">
        <v>55.948</v>
      </c>
      <c r="I48" s="109">
        <v>41.527000000000001</v>
      </c>
      <c r="J48" s="109">
        <v>37.875999999999998</v>
      </c>
      <c r="K48" s="109">
        <v>29.07</v>
      </c>
      <c r="L48" s="109">
        <v>28.786000000000001</v>
      </c>
      <c r="M48" s="109">
        <v>28.452999999999999</v>
      </c>
      <c r="N48" s="109">
        <v>33.380000000000003</v>
      </c>
      <c r="O48" s="109">
        <v>30.744</v>
      </c>
      <c r="P48" s="109">
        <v>48.923000000000002</v>
      </c>
      <c r="Q48" s="109">
        <v>57.673000000000002</v>
      </c>
      <c r="R48" s="109">
        <v>39.951999999999998</v>
      </c>
      <c r="S48" s="109">
        <v>39.591999999999999</v>
      </c>
      <c r="T48" s="109">
        <v>37.581000000000003</v>
      </c>
      <c r="U48" s="109">
        <v>29.422000000000001</v>
      </c>
      <c r="V48" s="109">
        <v>38.323999999999998</v>
      </c>
      <c r="W48" s="109">
        <v>22.294</v>
      </c>
      <c r="X48" s="109">
        <v>47.819000000000003</v>
      </c>
      <c r="Y48" s="109">
        <v>58.427999999999997</v>
      </c>
      <c r="Z48" s="109">
        <v>32.804000000000002</v>
      </c>
      <c r="AA48" s="109">
        <v>30.100999999999999</v>
      </c>
      <c r="AB48" s="109">
        <v>39.613</v>
      </c>
      <c r="AC48" s="109">
        <v>24.042999999999999</v>
      </c>
      <c r="AD48" s="109">
        <v>36.622</v>
      </c>
      <c r="AE48" s="109">
        <v>29.43</v>
      </c>
      <c r="AF48" s="109">
        <v>27.675000000000001</v>
      </c>
      <c r="AG48" s="109">
        <v>46.131999999999998</v>
      </c>
      <c r="AH48" s="109">
        <v>35.475999999999999</v>
      </c>
      <c r="AI48" s="130"/>
      <c r="AJ48" s="130"/>
      <c r="AK48" s="130"/>
      <c r="AL48" s="130"/>
      <c r="AM48" s="130"/>
      <c r="AN48" s="130"/>
      <c r="AO48" s="130"/>
      <c r="AP48" s="130"/>
      <c r="AQ48" s="130"/>
      <c r="AR48" s="130"/>
      <c r="AS48" s="130"/>
      <c r="AT48" s="130"/>
      <c r="AU48" s="130"/>
      <c r="AV48" s="130"/>
      <c r="AW48" s="130"/>
      <c r="AX48" s="130"/>
      <c r="AY48" s="130"/>
      <c r="ALQ48" s="2" t="e">
        <v>#N/A</v>
      </c>
    </row>
    <row r="49" spans="1:1005" ht="15" x14ac:dyDescent="0.25">
      <c r="A49" s="263">
        <v>45962</v>
      </c>
      <c r="B49" s="271">
        <v>30.03</v>
      </c>
      <c r="C49" s="271">
        <v>31.46</v>
      </c>
      <c r="D49" s="276">
        <v>30.88</v>
      </c>
      <c r="E49" s="108">
        <v>31.373999999999999</v>
      </c>
      <c r="F49" s="109">
        <v>43.914999999999999</v>
      </c>
      <c r="G49" s="109">
        <v>39.261000000000003</v>
      </c>
      <c r="H49" s="109">
        <v>42.639000000000003</v>
      </c>
      <c r="I49" s="109">
        <v>34.575000000000003</v>
      </c>
      <c r="J49" s="109">
        <v>30.170999999999999</v>
      </c>
      <c r="K49" s="109">
        <v>25.510999999999999</v>
      </c>
      <c r="L49" s="109">
        <v>28.363</v>
      </c>
      <c r="M49" s="109">
        <v>18.786000000000001</v>
      </c>
      <c r="N49" s="109">
        <v>24.692</v>
      </c>
      <c r="O49" s="109">
        <v>27.811</v>
      </c>
      <c r="P49" s="109">
        <v>37.710999999999999</v>
      </c>
      <c r="Q49" s="109">
        <v>41.573</v>
      </c>
      <c r="R49" s="109">
        <v>33.228000000000002</v>
      </c>
      <c r="S49" s="109">
        <v>33.720999999999997</v>
      </c>
      <c r="T49" s="109">
        <v>33.323999999999998</v>
      </c>
      <c r="U49" s="109">
        <v>29.663</v>
      </c>
      <c r="V49" s="109">
        <v>31.635999999999999</v>
      </c>
      <c r="W49" s="109">
        <v>18.559000000000001</v>
      </c>
      <c r="X49" s="109">
        <v>30.821999999999999</v>
      </c>
      <c r="Y49" s="109">
        <v>36.768000000000001</v>
      </c>
      <c r="Z49" s="109">
        <v>29.536999999999999</v>
      </c>
      <c r="AA49" s="109">
        <v>25.925000000000001</v>
      </c>
      <c r="AB49" s="109">
        <v>33.476999999999997</v>
      </c>
      <c r="AC49" s="109">
        <v>22.491</v>
      </c>
      <c r="AD49" s="109">
        <v>31.66</v>
      </c>
      <c r="AE49" s="109">
        <v>26.754000000000001</v>
      </c>
      <c r="AF49" s="109">
        <v>25.395</v>
      </c>
      <c r="AG49" s="109">
        <v>32.933</v>
      </c>
      <c r="AH49" s="109">
        <v>30.309000000000001</v>
      </c>
      <c r="AI49" s="130"/>
      <c r="AJ49" s="130"/>
      <c r="AK49" s="130"/>
      <c r="AL49" s="130"/>
      <c r="AM49" s="130"/>
      <c r="AN49" s="130"/>
      <c r="AO49" s="130"/>
      <c r="AP49" s="130"/>
      <c r="AQ49" s="130"/>
      <c r="AR49" s="130"/>
      <c r="AS49" s="130"/>
      <c r="AT49" s="130"/>
      <c r="AU49" s="130"/>
      <c r="AV49" s="130"/>
      <c r="AW49" s="130"/>
      <c r="AX49" s="130"/>
      <c r="AY49" s="130"/>
      <c r="ALQ49" s="2" t="e">
        <v>#N/A</v>
      </c>
    </row>
    <row r="50" spans="1:1005" ht="15" x14ac:dyDescent="0.25">
      <c r="A50" s="263">
        <v>45992</v>
      </c>
      <c r="B50" s="271">
        <v>26.31</v>
      </c>
      <c r="C50" s="271">
        <v>26.31</v>
      </c>
      <c r="D50" s="276">
        <v>26.31</v>
      </c>
      <c r="E50" s="108">
        <v>25.760999999999999</v>
      </c>
      <c r="F50" s="109">
        <v>39.887</v>
      </c>
      <c r="G50" s="109">
        <v>32.680999999999997</v>
      </c>
      <c r="H50" s="109">
        <v>34.170999999999999</v>
      </c>
      <c r="I50" s="109">
        <v>31.396999999999998</v>
      </c>
      <c r="J50" s="109">
        <v>26.606000000000002</v>
      </c>
      <c r="K50" s="109">
        <v>22.446999999999999</v>
      </c>
      <c r="L50" s="109">
        <v>22.879000000000001</v>
      </c>
      <c r="M50" s="109">
        <v>16.155999999999999</v>
      </c>
      <c r="N50" s="109">
        <v>22.157</v>
      </c>
      <c r="O50" s="109">
        <v>22.829000000000001</v>
      </c>
      <c r="P50" s="109">
        <v>27.927</v>
      </c>
      <c r="Q50" s="109">
        <v>29.018999999999998</v>
      </c>
      <c r="R50" s="109">
        <v>24.036999999999999</v>
      </c>
      <c r="S50" s="109">
        <v>29.678000000000001</v>
      </c>
      <c r="T50" s="109">
        <v>27.291</v>
      </c>
      <c r="U50" s="109">
        <v>24.812000000000001</v>
      </c>
      <c r="V50" s="109">
        <v>27.545000000000002</v>
      </c>
      <c r="W50" s="109">
        <v>16.742000000000001</v>
      </c>
      <c r="X50" s="109">
        <v>23.376000000000001</v>
      </c>
      <c r="Y50" s="109">
        <v>29.3</v>
      </c>
      <c r="Z50" s="109">
        <v>25.96</v>
      </c>
      <c r="AA50" s="109">
        <v>23.68</v>
      </c>
      <c r="AB50" s="109">
        <v>30.984999999999999</v>
      </c>
      <c r="AC50" s="109">
        <v>18.292999999999999</v>
      </c>
      <c r="AD50" s="109">
        <v>28.952999999999999</v>
      </c>
      <c r="AE50" s="109">
        <v>24.66</v>
      </c>
      <c r="AF50" s="109">
        <v>21.114000000000001</v>
      </c>
      <c r="AG50" s="109">
        <v>27.724</v>
      </c>
      <c r="AH50" s="109">
        <v>27.486000000000001</v>
      </c>
      <c r="AI50" s="130"/>
      <c r="AJ50" s="130"/>
      <c r="AK50" s="130"/>
      <c r="AL50" s="130"/>
      <c r="AM50" s="130"/>
      <c r="AN50" s="130"/>
      <c r="AO50" s="130"/>
      <c r="AP50" s="130"/>
      <c r="AQ50" s="130"/>
      <c r="AR50" s="130"/>
      <c r="AS50" s="130"/>
      <c r="AT50" s="130"/>
      <c r="AU50" s="130"/>
      <c r="AV50" s="130"/>
      <c r="AW50" s="130"/>
      <c r="AX50" s="130"/>
      <c r="AY50" s="130"/>
      <c r="ALQ50" s="2" t="e">
        <v>#N/A</v>
      </c>
    </row>
    <row r="51" spans="1:1005" ht="15" x14ac:dyDescent="0.25">
      <c r="A51" s="263">
        <v>46023</v>
      </c>
      <c r="B51" s="271">
        <v>25.02</v>
      </c>
      <c r="C51" s="271">
        <v>25.02</v>
      </c>
      <c r="D51" s="276">
        <v>25.02</v>
      </c>
      <c r="E51" s="108">
        <v>23.31</v>
      </c>
      <c r="F51" s="109">
        <v>33.933</v>
      </c>
      <c r="G51" s="109">
        <v>28.045000000000002</v>
      </c>
      <c r="H51" s="109">
        <v>30.294</v>
      </c>
      <c r="I51" s="109">
        <v>27.128</v>
      </c>
      <c r="J51" s="109">
        <v>26.207999999999998</v>
      </c>
      <c r="K51" s="109">
        <v>20.792000000000002</v>
      </c>
      <c r="L51" s="109">
        <v>19.98</v>
      </c>
      <c r="M51" s="109">
        <v>15.401999999999999</v>
      </c>
      <c r="N51" s="109">
        <v>19.989999999999998</v>
      </c>
      <c r="O51" s="109">
        <v>21.806999999999999</v>
      </c>
      <c r="P51" s="109">
        <v>24.164999999999999</v>
      </c>
      <c r="Q51" s="109">
        <v>24.611000000000001</v>
      </c>
      <c r="R51" s="109">
        <v>20.05</v>
      </c>
      <c r="S51" s="109">
        <v>27.055</v>
      </c>
      <c r="T51" s="109">
        <v>24.298999999999999</v>
      </c>
      <c r="U51" s="109">
        <v>22.763999999999999</v>
      </c>
      <c r="V51" s="109">
        <v>25.946000000000002</v>
      </c>
      <c r="W51" s="109">
        <v>15.499000000000001</v>
      </c>
      <c r="X51" s="109">
        <v>20.483000000000001</v>
      </c>
      <c r="Y51" s="109">
        <v>25.628</v>
      </c>
      <c r="Z51" s="109">
        <v>23.905000000000001</v>
      </c>
      <c r="AA51" s="109">
        <v>21.748000000000001</v>
      </c>
      <c r="AB51" s="109">
        <v>26.827000000000002</v>
      </c>
      <c r="AC51" s="109">
        <v>16.783999999999999</v>
      </c>
      <c r="AD51" s="109">
        <v>26.356000000000002</v>
      </c>
      <c r="AE51" s="109">
        <v>23.221</v>
      </c>
      <c r="AF51" s="109">
        <v>18.545999999999999</v>
      </c>
      <c r="AG51" s="109">
        <v>25.013000000000002</v>
      </c>
      <c r="AH51" s="109">
        <v>26.33</v>
      </c>
      <c r="AI51" s="130"/>
      <c r="AJ51" s="130"/>
      <c r="AK51" s="130"/>
      <c r="AL51" s="130"/>
      <c r="AM51" s="130"/>
      <c r="AN51" s="130"/>
      <c r="AO51" s="130"/>
      <c r="AP51" s="130"/>
      <c r="AQ51" s="130"/>
      <c r="AR51" s="130"/>
      <c r="AS51" s="130"/>
      <c r="AT51" s="130"/>
      <c r="AU51" s="130"/>
      <c r="AV51" s="130"/>
      <c r="AW51" s="130"/>
      <c r="AX51" s="130"/>
      <c r="AY51" s="130"/>
      <c r="ALQ51" s="2" t="e">
        <v>#N/A</v>
      </c>
    </row>
    <row r="52" spans="1:1005" ht="15" x14ac:dyDescent="0.25">
      <c r="A52" s="263">
        <v>46054</v>
      </c>
      <c r="B52" s="271">
        <v>23.37</v>
      </c>
      <c r="C52" s="271">
        <v>23.37</v>
      </c>
      <c r="D52" s="276">
        <v>23.37</v>
      </c>
      <c r="E52" s="108">
        <v>24.687999999999999</v>
      </c>
      <c r="F52" s="109">
        <v>32.082000000000001</v>
      </c>
      <c r="G52" s="109">
        <v>22.992000000000001</v>
      </c>
      <c r="H52" s="109">
        <v>25.856000000000002</v>
      </c>
      <c r="I52" s="109">
        <v>25.481000000000002</v>
      </c>
      <c r="J52" s="109">
        <v>25.681000000000001</v>
      </c>
      <c r="K52" s="109">
        <v>19.545999999999999</v>
      </c>
      <c r="L52" s="109">
        <v>16.835000000000001</v>
      </c>
      <c r="M52" s="109">
        <v>17.597000000000001</v>
      </c>
      <c r="N52" s="109">
        <v>17.065999999999999</v>
      </c>
      <c r="O52" s="109">
        <v>19.253</v>
      </c>
      <c r="P52" s="109">
        <v>19.748000000000001</v>
      </c>
      <c r="Q52" s="109">
        <v>22.565000000000001</v>
      </c>
      <c r="R52" s="109">
        <v>16.306999999999999</v>
      </c>
      <c r="S52" s="109">
        <v>23.465</v>
      </c>
      <c r="T52" s="109">
        <v>20.094000000000001</v>
      </c>
      <c r="U52" s="109">
        <v>18.981000000000002</v>
      </c>
      <c r="V52" s="109">
        <v>21.622</v>
      </c>
      <c r="W52" s="109">
        <v>13.497</v>
      </c>
      <c r="X52" s="109">
        <v>19.911000000000001</v>
      </c>
      <c r="Y52" s="109">
        <v>29.05</v>
      </c>
      <c r="Z52" s="109">
        <v>21.757000000000001</v>
      </c>
      <c r="AA52" s="109">
        <v>25.638000000000002</v>
      </c>
      <c r="AB52" s="109">
        <v>27.120999999999999</v>
      </c>
      <c r="AC52" s="109">
        <v>14.331</v>
      </c>
      <c r="AD52" s="109">
        <v>22.823</v>
      </c>
      <c r="AE52" s="109">
        <v>19.937000000000001</v>
      </c>
      <c r="AF52" s="109">
        <v>15.525</v>
      </c>
      <c r="AG52" s="109">
        <v>21.605</v>
      </c>
      <c r="AH52" s="109">
        <v>21.263999999999999</v>
      </c>
      <c r="AI52" s="130"/>
      <c r="AJ52" s="130"/>
      <c r="AK52" s="130"/>
      <c r="AL52" s="130"/>
      <c r="AM52" s="130"/>
      <c r="AN52" s="130"/>
      <c r="AO52" s="130"/>
      <c r="AP52" s="130"/>
      <c r="AQ52" s="130"/>
      <c r="AR52" s="130"/>
      <c r="AS52" s="130"/>
      <c r="AT52" s="130"/>
      <c r="AU52" s="130"/>
      <c r="AV52" s="130"/>
      <c r="AW52" s="130"/>
      <c r="AX52" s="130"/>
      <c r="AY52" s="130"/>
      <c r="ALQ52" s="2" t="e">
        <v>#N/A</v>
      </c>
    </row>
    <row r="53" spans="1:1005" ht="15" x14ac:dyDescent="0.25">
      <c r="A53" s="263">
        <v>46082</v>
      </c>
      <c r="B53" s="271">
        <v>37.51</v>
      </c>
      <c r="C53" s="271">
        <v>37.51</v>
      </c>
      <c r="D53" s="276">
        <v>37.51</v>
      </c>
      <c r="E53" s="108">
        <v>45.625999999999998</v>
      </c>
      <c r="F53" s="109">
        <v>41.24</v>
      </c>
      <c r="G53" s="109">
        <v>43.716999999999999</v>
      </c>
      <c r="H53" s="109">
        <v>41.695</v>
      </c>
      <c r="I53" s="109">
        <v>35.895000000000003</v>
      </c>
      <c r="J53" s="109">
        <v>30.818999999999999</v>
      </c>
      <c r="K53" s="109">
        <v>29.113</v>
      </c>
      <c r="L53" s="109">
        <v>21.212</v>
      </c>
      <c r="M53" s="109">
        <v>27.443999999999999</v>
      </c>
      <c r="N53" s="109">
        <v>42.904000000000003</v>
      </c>
      <c r="O53" s="109">
        <v>24.779</v>
      </c>
      <c r="P53" s="109">
        <v>27.957999999999998</v>
      </c>
      <c r="Q53" s="109">
        <v>52.225000000000001</v>
      </c>
      <c r="R53" s="109">
        <v>17.091000000000001</v>
      </c>
      <c r="S53" s="109">
        <v>41.256999999999998</v>
      </c>
      <c r="T53" s="109">
        <v>23.454999999999998</v>
      </c>
      <c r="U53" s="109">
        <v>30.454999999999998</v>
      </c>
      <c r="V53" s="109">
        <v>36.365000000000002</v>
      </c>
      <c r="W53" s="109">
        <v>20.285</v>
      </c>
      <c r="X53" s="109">
        <v>26.454000000000001</v>
      </c>
      <c r="Y53" s="109">
        <v>48.295000000000002</v>
      </c>
      <c r="Z53" s="109">
        <v>36.435000000000002</v>
      </c>
      <c r="AA53" s="109">
        <v>57.055999999999997</v>
      </c>
      <c r="AB53" s="109">
        <v>29.216000000000001</v>
      </c>
      <c r="AC53" s="109">
        <v>19.335000000000001</v>
      </c>
      <c r="AD53" s="109">
        <v>34.136000000000003</v>
      </c>
      <c r="AE53" s="109">
        <v>24.039000000000001</v>
      </c>
      <c r="AF53" s="109">
        <v>27.452999999999999</v>
      </c>
      <c r="AG53" s="109">
        <v>36.792999999999999</v>
      </c>
      <c r="AH53" s="109">
        <v>22.512</v>
      </c>
      <c r="AI53" s="130"/>
      <c r="AJ53" s="130"/>
      <c r="AK53" s="130"/>
      <c r="AL53" s="130"/>
      <c r="AM53" s="130"/>
      <c r="AN53" s="130"/>
      <c r="AO53" s="130"/>
      <c r="AP53" s="130"/>
      <c r="AQ53" s="130"/>
      <c r="AR53" s="130"/>
      <c r="AS53" s="130"/>
      <c r="AT53" s="130"/>
      <c r="AU53" s="130"/>
      <c r="AV53" s="130"/>
      <c r="AW53" s="130"/>
      <c r="AX53" s="130"/>
      <c r="AY53" s="130"/>
      <c r="ALQ53" s="2" t="e">
        <v>#N/A</v>
      </c>
    </row>
    <row r="54" spans="1:1005" ht="15" x14ac:dyDescent="0.25">
      <c r="A54" s="263">
        <v>46113</v>
      </c>
      <c r="B54" s="271">
        <v>78.28</v>
      </c>
      <c r="C54" s="271">
        <v>78.28</v>
      </c>
      <c r="D54" s="276">
        <v>78.28</v>
      </c>
      <c r="E54" s="108">
        <v>55.029000000000003</v>
      </c>
      <c r="F54" s="109">
        <v>94.215000000000003</v>
      </c>
      <c r="G54" s="109">
        <v>77.688000000000002</v>
      </c>
      <c r="H54" s="109">
        <v>60.457000000000001</v>
      </c>
      <c r="I54" s="109">
        <v>48.140999999999998</v>
      </c>
      <c r="J54" s="109">
        <v>80.116</v>
      </c>
      <c r="K54" s="109">
        <v>58.741999999999997</v>
      </c>
      <c r="L54" s="109">
        <v>53.22</v>
      </c>
      <c r="M54" s="109">
        <v>48.805</v>
      </c>
      <c r="N54" s="109">
        <v>90.429000000000002</v>
      </c>
      <c r="O54" s="109">
        <v>60.023000000000003</v>
      </c>
      <c r="P54" s="109">
        <v>86.25</v>
      </c>
      <c r="Q54" s="109">
        <v>83.930999999999997</v>
      </c>
      <c r="R54" s="109">
        <v>44.947000000000003</v>
      </c>
      <c r="S54" s="109">
        <v>60.942</v>
      </c>
      <c r="T54" s="109">
        <v>52.470999999999997</v>
      </c>
      <c r="U54" s="109">
        <v>62.9</v>
      </c>
      <c r="V54" s="109">
        <v>79.846999999999994</v>
      </c>
      <c r="W54" s="109">
        <v>37.152000000000001</v>
      </c>
      <c r="X54" s="109">
        <v>63.783000000000001</v>
      </c>
      <c r="Y54" s="109">
        <v>75.867000000000004</v>
      </c>
      <c r="Z54" s="109">
        <v>58.280999999999999</v>
      </c>
      <c r="AA54" s="109">
        <v>106.95699999999999</v>
      </c>
      <c r="AB54" s="109">
        <v>46.006</v>
      </c>
      <c r="AC54" s="109">
        <v>69.167000000000002</v>
      </c>
      <c r="AD54" s="109">
        <v>47.664999999999999</v>
      </c>
      <c r="AE54" s="109">
        <v>53.023000000000003</v>
      </c>
      <c r="AF54" s="109">
        <v>37.383000000000003</v>
      </c>
      <c r="AG54" s="109">
        <v>41.628999999999998</v>
      </c>
      <c r="AH54" s="109">
        <v>40.287999999999997</v>
      </c>
      <c r="AI54" s="130"/>
      <c r="AJ54" s="130"/>
      <c r="AK54" s="130"/>
      <c r="AL54" s="130"/>
      <c r="AM54" s="130"/>
      <c r="AN54" s="130"/>
      <c r="AO54" s="130"/>
      <c r="AP54" s="130"/>
      <c r="AQ54" s="130"/>
      <c r="AR54" s="130"/>
      <c r="AS54" s="130"/>
      <c r="AT54" s="130"/>
      <c r="AU54" s="130"/>
      <c r="AV54" s="130"/>
      <c r="AW54" s="130"/>
      <c r="AX54" s="130"/>
      <c r="AY54" s="130"/>
      <c r="ALQ54" s="2" t="e">
        <v>#N/A</v>
      </c>
    </row>
    <row r="55" spans="1:1005" ht="15" x14ac:dyDescent="0.25">
      <c r="A55" s="263">
        <v>46143</v>
      </c>
      <c r="B55" s="271">
        <v>203.17</v>
      </c>
      <c r="C55" s="271">
        <v>203.17</v>
      </c>
      <c r="D55" s="276">
        <v>203.17</v>
      </c>
      <c r="E55" s="108">
        <v>231.65199999999999</v>
      </c>
      <c r="F55" s="109">
        <v>348.69099999999997</v>
      </c>
      <c r="G55" s="109">
        <v>310.36099999999999</v>
      </c>
      <c r="H55" s="109">
        <v>186.25899999999999</v>
      </c>
      <c r="I55" s="109">
        <v>197.976</v>
      </c>
      <c r="J55" s="109">
        <v>236.86600000000001</v>
      </c>
      <c r="K55" s="109">
        <v>236.92599999999999</v>
      </c>
      <c r="L55" s="109">
        <v>92.08</v>
      </c>
      <c r="M55" s="109">
        <v>152.85900000000001</v>
      </c>
      <c r="N55" s="109">
        <v>217.84800000000001</v>
      </c>
      <c r="O55" s="109">
        <v>249.73099999999999</v>
      </c>
      <c r="P55" s="109">
        <v>228.024</v>
      </c>
      <c r="Q55" s="109">
        <v>218.51900000000001</v>
      </c>
      <c r="R55" s="109">
        <v>219.46600000000001</v>
      </c>
      <c r="S55" s="109">
        <v>293.23</v>
      </c>
      <c r="T55" s="109">
        <v>113.004</v>
      </c>
      <c r="U55" s="109">
        <v>137.90600000000001</v>
      </c>
      <c r="V55" s="109">
        <v>140.833</v>
      </c>
      <c r="W55" s="109">
        <v>101.008</v>
      </c>
      <c r="X55" s="109">
        <v>222.79300000000001</v>
      </c>
      <c r="Y55" s="109">
        <v>153.10599999999999</v>
      </c>
      <c r="Z55" s="109">
        <v>152.99700000000001</v>
      </c>
      <c r="AA55" s="109">
        <v>238.547</v>
      </c>
      <c r="AB55" s="109">
        <v>159.77699999999999</v>
      </c>
      <c r="AC55" s="109">
        <v>176.357</v>
      </c>
      <c r="AD55" s="109">
        <v>171.63300000000001</v>
      </c>
      <c r="AE55" s="109">
        <v>127.715</v>
      </c>
      <c r="AF55" s="109">
        <v>143.101</v>
      </c>
      <c r="AG55" s="109">
        <v>133.92500000000001</v>
      </c>
      <c r="AH55" s="109">
        <v>384.27699999999999</v>
      </c>
      <c r="AI55" s="130"/>
      <c r="AJ55" s="130"/>
      <c r="AK55" s="130"/>
      <c r="AL55" s="130"/>
      <c r="AM55" s="130"/>
      <c r="AN55" s="130"/>
      <c r="AO55" s="130"/>
      <c r="AP55" s="130"/>
      <c r="AQ55" s="130"/>
      <c r="AR55" s="130"/>
      <c r="AS55" s="130"/>
      <c r="AT55" s="130"/>
      <c r="AU55" s="130"/>
      <c r="AV55" s="130"/>
      <c r="AW55" s="130"/>
      <c r="AX55" s="130"/>
      <c r="AY55" s="130"/>
      <c r="ALQ55" s="2" t="e">
        <v>#N/A</v>
      </c>
    </row>
    <row r="56" spans="1:1005" ht="15" x14ac:dyDescent="0.25">
      <c r="A56" s="263">
        <v>46174</v>
      </c>
      <c r="B56" s="271">
        <v>250.18</v>
      </c>
      <c r="C56" s="271">
        <v>250.18</v>
      </c>
      <c r="D56" s="276">
        <v>250.18</v>
      </c>
      <c r="E56" s="108">
        <v>563.91099999999994</v>
      </c>
      <c r="F56" s="109">
        <v>307.291</v>
      </c>
      <c r="G56" s="109">
        <v>480.536</v>
      </c>
      <c r="H56" s="109">
        <v>207.84</v>
      </c>
      <c r="I56" s="109">
        <v>318.52800000000002</v>
      </c>
      <c r="J56" s="109">
        <v>155.84700000000001</v>
      </c>
      <c r="K56" s="109">
        <v>185.506</v>
      </c>
      <c r="L56" s="109">
        <v>57.588999999999999</v>
      </c>
      <c r="M56" s="109">
        <v>212.40799999999999</v>
      </c>
      <c r="N56" s="109">
        <v>138.99</v>
      </c>
      <c r="O56" s="109">
        <v>279.07499999999999</v>
      </c>
      <c r="P56" s="109">
        <v>181.791</v>
      </c>
      <c r="Q56" s="109">
        <v>164.09299999999999</v>
      </c>
      <c r="R56" s="109">
        <v>467.69299999999998</v>
      </c>
      <c r="S56" s="109">
        <v>254.86199999999999</v>
      </c>
      <c r="T56" s="109">
        <v>260.26400000000001</v>
      </c>
      <c r="U56" s="109">
        <v>412.59399999999999</v>
      </c>
      <c r="V56" s="109">
        <v>53.918999999999997</v>
      </c>
      <c r="W56" s="109">
        <v>148.82900000000001</v>
      </c>
      <c r="X56" s="109">
        <v>327.596</v>
      </c>
      <c r="Y56" s="109">
        <v>340.613</v>
      </c>
      <c r="Z56" s="109">
        <v>282.41500000000002</v>
      </c>
      <c r="AA56" s="109">
        <v>382.44499999999999</v>
      </c>
      <c r="AB56" s="109">
        <v>75.016999999999996</v>
      </c>
      <c r="AC56" s="109">
        <v>387.63200000000001</v>
      </c>
      <c r="AD56" s="109">
        <v>193.43700000000001</v>
      </c>
      <c r="AE56" s="109">
        <v>130.12899999999999</v>
      </c>
      <c r="AF56" s="109">
        <v>297.03100000000001</v>
      </c>
      <c r="AG56" s="109">
        <v>376.87400000000002</v>
      </c>
      <c r="AH56" s="109">
        <v>640.77099999999996</v>
      </c>
      <c r="AI56" s="130"/>
      <c r="AJ56" s="130"/>
      <c r="AK56" s="130"/>
      <c r="AL56" s="130"/>
      <c r="AM56" s="130"/>
      <c r="AN56" s="130"/>
      <c r="AO56" s="130"/>
      <c r="AP56" s="130"/>
      <c r="AQ56" s="130"/>
      <c r="AR56" s="130"/>
      <c r="AS56" s="130"/>
      <c r="AT56" s="130"/>
      <c r="AU56" s="130"/>
      <c r="AV56" s="130"/>
      <c r="AW56" s="130"/>
      <c r="AX56" s="130"/>
      <c r="AY56" s="130"/>
      <c r="ALQ56" s="2" t="e">
        <v>#N/A</v>
      </c>
    </row>
    <row r="57" spans="1:1005" ht="15" x14ac:dyDescent="0.25">
      <c r="A57" s="263">
        <v>46204</v>
      </c>
      <c r="B57" s="271">
        <v>86.42</v>
      </c>
      <c r="C57" s="271">
        <v>86.42</v>
      </c>
      <c r="D57" s="276">
        <v>86.42</v>
      </c>
      <c r="E57" s="108">
        <v>435.64800000000002</v>
      </c>
      <c r="F57" s="109">
        <v>113.33199999999999</v>
      </c>
      <c r="G57" s="109">
        <v>169.56399999999999</v>
      </c>
      <c r="H57" s="109">
        <v>99.718999999999994</v>
      </c>
      <c r="I57" s="109">
        <v>214.29599999999999</v>
      </c>
      <c r="J57" s="109">
        <v>50.703000000000003</v>
      </c>
      <c r="K57" s="109">
        <v>57.62</v>
      </c>
      <c r="L57" s="109">
        <v>24.209</v>
      </c>
      <c r="M57" s="109">
        <v>56.536999999999999</v>
      </c>
      <c r="N57" s="109">
        <v>53.128</v>
      </c>
      <c r="O57" s="109">
        <v>111.654</v>
      </c>
      <c r="P57" s="109">
        <v>69.747</v>
      </c>
      <c r="Q57" s="109">
        <v>63.265999999999998</v>
      </c>
      <c r="R57" s="109">
        <v>216.52600000000001</v>
      </c>
      <c r="S57" s="109">
        <v>131.67099999999999</v>
      </c>
      <c r="T57" s="109">
        <v>70.349999999999994</v>
      </c>
      <c r="U57" s="109">
        <v>228.422</v>
      </c>
      <c r="V57" s="109">
        <v>27.899000000000001</v>
      </c>
      <c r="W57" s="109">
        <v>55.1</v>
      </c>
      <c r="X57" s="109">
        <v>100.819</v>
      </c>
      <c r="Y57" s="109">
        <v>118.389</v>
      </c>
      <c r="Z57" s="109">
        <v>92.835999999999999</v>
      </c>
      <c r="AA57" s="109">
        <v>129.60499999999999</v>
      </c>
      <c r="AB57" s="109">
        <v>32.293999999999997</v>
      </c>
      <c r="AC57" s="109">
        <v>259.67399999999998</v>
      </c>
      <c r="AD57" s="109">
        <v>59.533000000000001</v>
      </c>
      <c r="AE57" s="109">
        <v>55.865000000000002</v>
      </c>
      <c r="AF57" s="109">
        <v>174.38200000000001</v>
      </c>
      <c r="AG57" s="109">
        <v>209.52199999999999</v>
      </c>
      <c r="AH57" s="109">
        <v>325.93900000000002</v>
      </c>
      <c r="AI57" s="130"/>
      <c r="AJ57" s="130"/>
      <c r="AK57" s="130"/>
      <c r="AL57" s="130"/>
      <c r="AM57" s="130"/>
      <c r="AN57" s="130"/>
      <c r="AO57" s="130"/>
      <c r="AP57" s="130"/>
      <c r="AQ57" s="130"/>
      <c r="AR57" s="130"/>
      <c r="AS57" s="130"/>
      <c r="AT57" s="130"/>
      <c r="AU57" s="130"/>
      <c r="AV57" s="130"/>
      <c r="AW57" s="130"/>
      <c r="AX57" s="130"/>
      <c r="AY57" s="130"/>
      <c r="ALQ57" s="2" t="e">
        <v>#N/A</v>
      </c>
    </row>
    <row r="58" spans="1:1005" ht="15" x14ac:dyDescent="0.25">
      <c r="A58" s="263">
        <v>46235</v>
      </c>
      <c r="B58" s="271">
        <v>55.63</v>
      </c>
      <c r="C58" s="271">
        <v>55.63</v>
      </c>
      <c r="D58" s="276">
        <v>55.63</v>
      </c>
      <c r="E58" s="108">
        <v>127.27800000000001</v>
      </c>
      <c r="F58" s="109">
        <v>54.576000000000001</v>
      </c>
      <c r="G58" s="109">
        <v>82.200999999999993</v>
      </c>
      <c r="H58" s="109">
        <v>50.881999999999998</v>
      </c>
      <c r="I58" s="109">
        <v>89.304000000000002</v>
      </c>
      <c r="J58" s="109">
        <v>44.518000000000001</v>
      </c>
      <c r="K58" s="109">
        <v>51.752000000000002</v>
      </c>
      <c r="L58" s="109">
        <v>21.228999999999999</v>
      </c>
      <c r="M58" s="109">
        <v>41.654000000000003</v>
      </c>
      <c r="N58" s="109">
        <v>37.363999999999997</v>
      </c>
      <c r="O58" s="109">
        <v>57.649000000000001</v>
      </c>
      <c r="P58" s="109">
        <v>49.287999999999997</v>
      </c>
      <c r="Q58" s="109">
        <v>46.298000000000002</v>
      </c>
      <c r="R58" s="109">
        <v>79.025000000000006</v>
      </c>
      <c r="S58" s="109">
        <v>54.036999999999999</v>
      </c>
      <c r="T58" s="109">
        <v>49.518999999999998</v>
      </c>
      <c r="U58" s="109">
        <v>70.494</v>
      </c>
      <c r="V58" s="109">
        <v>28.331</v>
      </c>
      <c r="W58" s="109">
        <v>39.655000000000001</v>
      </c>
      <c r="X58" s="109">
        <v>56.415999999999997</v>
      </c>
      <c r="Y58" s="109">
        <v>53.381999999999998</v>
      </c>
      <c r="Z58" s="109">
        <v>52.808999999999997</v>
      </c>
      <c r="AA58" s="109">
        <v>63.576999999999998</v>
      </c>
      <c r="AB58" s="109">
        <v>26.847000000000001</v>
      </c>
      <c r="AC58" s="109">
        <v>82.153000000000006</v>
      </c>
      <c r="AD58" s="109">
        <v>39.323</v>
      </c>
      <c r="AE58" s="109">
        <v>34.750999999999998</v>
      </c>
      <c r="AF58" s="109">
        <v>86.197999999999993</v>
      </c>
      <c r="AG58" s="109">
        <v>88.477999999999994</v>
      </c>
      <c r="AH58" s="109">
        <v>123.212</v>
      </c>
      <c r="AI58" s="130"/>
      <c r="AJ58" s="130"/>
      <c r="AK58" s="130"/>
      <c r="AL58" s="130"/>
      <c r="AM58" s="130"/>
      <c r="AN58" s="130"/>
      <c r="AO58" s="130"/>
      <c r="AP58" s="130"/>
      <c r="AQ58" s="130"/>
      <c r="AR58" s="130"/>
      <c r="AS58" s="130"/>
      <c r="AT58" s="130"/>
      <c r="AU58" s="130"/>
      <c r="AV58" s="130"/>
      <c r="AW58" s="130"/>
      <c r="AX58" s="130"/>
      <c r="AY58" s="130"/>
      <c r="ALQ58" s="2" t="e">
        <v>#N/A</v>
      </c>
    </row>
    <row r="59" spans="1:1005" ht="15" x14ac:dyDescent="0.25">
      <c r="A59" s="263">
        <v>46266</v>
      </c>
      <c r="B59" s="271">
        <v>35.31</v>
      </c>
      <c r="C59" s="271">
        <v>35.31</v>
      </c>
      <c r="D59" s="276">
        <v>35.31</v>
      </c>
      <c r="E59" s="108">
        <v>62.930999999999997</v>
      </c>
      <c r="F59" s="109">
        <v>39.159999999999997</v>
      </c>
      <c r="G59" s="109">
        <v>55.145000000000003</v>
      </c>
      <c r="H59" s="109">
        <v>32.661999999999999</v>
      </c>
      <c r="I59" s="109">
        <v>47.155999999999999</v>
      </c>
      <c r="J59" s="109">
        <v>33.304000000000002</v>
      </c>
      <c r="K59" s="109">
        <v>30.335999999999999</v>
      </c>
      <c r="L59" s="109">
        <v>20.343</v>
      </c>
      <c r="M59" s="109">
        <v>54.18</v>
      </c>
      <c r="N59" s="109">
        <v>32.21</v>
      </c>
      <c r="O59" s="109">
        <v>36.802999999999997</v>
      </c>
      <c r="P59" s="109">
        <v>36.229999999999997</v>
      </c>
      <c r="Q59" s="109">
        <v>39.734999999999999</v>
      </c>
      <c r="R59" s="109">
        <v>43.923999999999999</v>
      </c>
      <c r="S59" s="109">
        <v>35.9</v>
      </c>
      <c r="T59" s="109">
        <v>28.638000000000002</v>
      </c>
      <c r="U59" s="109">
        <v>39.814</v>
      </c>
      <c r="V59" s="109">
        <v>23.103000000000002</v>
      </c>
      <c r="W59" s="109">
        <v>52.451000000000001</v>
      </c>
      <c r="X59" s="109">
        <v>50.292999999999999</v>
      </c>
      <c r="Y59" s="109">
        <v>38.286000000000001</v>
      </c>
      <c r="Z59" s="109">
        <v>34.911999999999999</v>
      </c>
      <c r="AA59" s="109">
        <v>38.479999999999997</v>
      </c>
      <c r="AB59" s="109">
        <v>21.686</v>
      </c>
      <c r="AC59" s="109">
        <v>42.725999999999999</v>
      </c>
      <c r="AD59" s="109">
        <v>36.408000000000001</v>
      </c>
      <c r="AE59" s="109">
        <v>26.306999999999999</v>
      </c>
      <c r="AF59" s="109">
        <v>68.396000000000001</v>
      </c>
      <c r="AG59" s="109">
        <v>42.959000000000003</v>
      </c>
      <c r="AH59" s="109">
        <v>65.613</v>
      </c>
      <c r="AI59" s="130"/>
      <c r="AJ59" s="130"/>
      <c r="AK59" s="130"/>
      <c r="AL59" s="130"/>
      <c r="AM59" s="130"/>
      <c r="AN59" s="130"/>
      <c r="AO59" s="130"/>
      <c r="AP59" s="130"/>
      <c r="AQ59" s="130"/>
      <c r="AR59" s="130"/>
      <c r="AS59" s="130"/>
      <c r="AT59" s="130"/>
      <c r="AU59" s="130"/>
      <c r="AV59" s="130"/>
      <c r="AW59" s="130"/>
      <c r="AX59" s="130"/>
      <c r="AY59" s="130"/>
      <c r="ALQ59" s="2" t="e">
        <v>#N/A</v>
      </c>
    </row>
    <row r="60" spans="1:1005" ht="15" x14ac:dyDescent="0.25">
      <c r="A60" s="263">
        <v>46296</v>
      </c>
      <c r="B60" s="271">
        <v>32.1</v>
      </c>
      <c r="C60" s="272">
        <v>40.69</v>
      </c>
      <c r="D60" s="276">
        <v>36.049999999999997</v>
      </c>
      <c r="E60" s="108">
        <v>59.8</v>
      </c>
      <c r="F60" s="109">
        <v>45.902999999999999</v>
      </c>
      <c r="G60" s="109">
        <v>55.947000000000003</v>
      </c>
      <c r="H60" s="109">
        <v>41.531999999999996</v>
      </c>
      <c r="I60" s="109">
        <v>37.996000000000002</v>
      </c>
      <c r="J60" s="109">
        <v>29.335999999999999</v>
      </c>
      <c r="K60" s="109">
        <v>28.818999999999999</v>
      </c>
      <c r="L60" s="109">
        <v>28.478000000000002</v>
      </c>
      <c r="M60" s="109">
        <v>33.362000000000002</v>
      </c>
      <c r="N60" s="109">
        <v>31.216000000000001</v>
      </c>
      <c r="O60" s="109">
        <v>48.902999999999999</v>
      </c>
      <c r="P60" s="109">
        <v>57.613</v>
      </c>
      <c r="Q60" s="109">
        <v>39.985999999999997</v>
      </c>
      <c r="R60" s="109">
        <v>39.761000000000003</v>
      </c>
      <c r="S60" s="109">
        <v>37.610999999999997</v>
      </c>
      <c r="T60" s="109">
        <v>29.413</v>
      </c>
      <c r="U60" s="109">
        <v>38.468000000000004</v>
      </c>
      <c r="V60" s="109">
        <v>22.491</v>
      </c>
      <c r="W60" s="109">
        <v>47.781999999999996</v>
      </c>
      <c r="X60" s="109">
        <v>58.496000000000002</v>
      </c>
      <c r="Y60" s="109">
        <v>32.774999999999999</v>
      </c>
      <c r="Z60" s="109">
        <v>30.207000000000001</v>
      </c>
      <c r="AA60" s="109">
        <v>39.661000000000001</v>
      </c>
      <c r="AB60" s="109">
        <v>24.06</v>
      </c>
      <c r="AC60" s="109">
        <v>36.655999999999999</v>
      </c>
      <c r="AD60" s="109">
        <v>29.847000000000001</v>
      </c>
      <c r="AE60" s="109">
        <v>27.597999999999999</v>
      </c>
      <c r="AF60" s="109">
        <v>46.094999999999999</v>
      </c>
      <c r="AG60" s="109">
        <v>35.540999999999997</v>
      </c>
      <c r="AH60" s="109">
        <v>56.921999999999997</v>
      </c>
      <c r="AI60" s="130"/>
      <c r="AJ60" s="130"/>
      <c r="AK60" s="130"/>
      <c r="AL60" s="130"/>
      <c r="AM60" s="130"/>
      <c r="AN60" s="130"/>
      <c r="AO60" s="130"/>
      <c r="AP60" s="130"/>
      <c r="AQ60" s="130"/>
      <c r="AR60" s="130"/>
      <c r="AS60" s="130"/>
      <c r="AT60" s="130"/>
      <c r="AU60" s="130"/>
      <c r="AV60" s="130"/>
      <c r="AW60" s="130"/>
      <c r="AX60" s="130"/>
      <c r="AY60" s="130"/>
      <c r="ALQ60" s="2" t="e">
        <v>#N/A</v>
      </c>
    </row>
    <row r="61" spans="1:1005" ht="15" x14ac:dyDescent="0.25">
      <c r="A61" s="263">
        <v>46327</v>
      </c>
      <c r="B61" s="271">
        <v>30.03</v>
      </c>
      <c r="C61" s="272">
        <v>31.46</v>
      </c>
      <c r="D61" s="276">
        <v>30.88</v>
      </c>
      <c r="E61" s="108">
        <v>43.898000000000003</v>
      </c>
      <c r="F61" s="109">
        <v>39.567999999999998</v>
      </c>
      <c r="G61" s="109">
        <v>42.639000000000003</v>
      </c>
      <c r="H61" s="109">
        <v>34.582000000000001</v>
      </c>
      <c r="I61" s="109">
        <v>30.277000000000001</v>
      </c>
      <c r="J61" s="109">
        <v>25.853000000000002</v>
      </c>
      <c r="K61" s="109">
        <v>28.393999999999998</v>
      </c>
      <c r="L61" s="109">
        <v>18.806999999999999</v>
      </c>
      <c r="M61" s="109">
        <v>24.677</v>
      </c>
      <c r="N61" s="109">
        <v>28.114000000000001</v>
      </c>
      <c r="O61" s="109">
        <v>37.694000000000003</v>
      </c>
      <c r="P61" s="109">
        <v>41.521999999999998</v>
      </c>
      <c r="Q61" s="109">
        <v>33.256999999999998</v>
      </c>
      <c r="R61" s="109">
        <v>33.918999999999997</v>
      </c>
      <c r="S61" s="109">
        <v>33.351999999999997</v>
      </c>
      <c r="T61" s="109">
        <v>29.652999999999999</v>
      </c>
      <c r="U61" s="109">
        <v>31.765000000000001</v>
      </c>
      <c r="V61" s="109">
        <v>18.640999999999998</v>
      </c>
      <c r="W61" s="109">
        <v>30.792000000000002</v>
      </c>
      <c r="X61" s="109">
        <v>36.823999999999998</v>
      </c>
      <c r="Y61" s="109">
        <v>29.512</v>
      </c>
      <c r="Z61" s="109">
        <v>25.936</v>
      </c>
      <c r="AA61" s="109">
        <v>33.521000000000001</v>
      </c>
      <c r="AB61" s="109">
        <v>22.507000000000001</v>
      </c>
      <c r="AC61" s="109">
        <v>31.69</v>
      </c>
      <c r="AD61" s="109">
        <v>26.905000000000001</v>
      </c>
      <c r="AE61" s="109">
        <v>25.326000000000001</v>
      </c>
      <c r="AF61" s="109">
        <v>32.901000000000003</v>
      </c>
      <c r="AG61" s="109">
        <v>30.369</v>
      </c>
      <c r="AH61" s="109">
        <v>47.561</v>
      </c>
      <c r="AI61" s="130"/>
      <c r="AJ61" s="130"/>
      <c r="AK61" s="130"/>
      <c r="AL61" s="130"/>
      <c r="AM61" s="130"/>
      <c r="AN61" s="130"/>
      <c r="AO61" s="130"/>
      <c r="AP61" s="130"/>
      <c r="AQ61" s="130"/>
      <c r="AR61" s="130"/>
      <c r="AS61" s="130"/>
      <c r="AT61" s="130"/>
      <c r="AU61" s="130"/>
      <c r="AV61" s="130"/>
      <c r="AW61" s="130"/>
      <c r="AX61" s="130"/>
      <c r="AY61" s="130"/>
      <c r="ALQ61" s="2" t="e">
        <v>#N/A</v>
      </c>
    </row>
    <row r="62" spans="1:1005" ht="15" x14ac:dyDescent="0.25">
      <c r="A62" s="263">
        <v>46357</v>
      </c>
      <c r="B62" s="271">
        <v>26.31</v>
      </c>
      <c r="C62" s="272">
        <v>26.31</v>
      </c>
      <c r="D62" s="276">
        <v>26.31</v>
      </c>
      <c r="E62" s="108">
        <v>39.872</v>
      </c>
      <c r="F62" s="109">
        <v>33.003999999999998</v>
      </c>
      <c r="G62" s="109">
        <v>34.17</v>
      </c>
      <c r="H62" s="109">
        <v>31.402999999999999</v>
      </c>
      <c r="I62" s="109">
        <v>26.707999999999998</v>
      </c>
      <c r="J62" s="109">
        <v>22.690999999999999</v>
      </c>
      <c r="K62" s="109">
        <v>22.908999999999999</v>
      </c>
      <c r="L62" s="109">
        <v>16.175999999999998</v>
      </c>
      <c r="M62" s="109">
        <v>22.143000000000001</v>
      </c>
      <c r="N62" s="109">
        <v>22.986999999999998</v>
      </c>
      <c r="O62" s="109">
        <v>27.911999999999999</v>
      </c>
      <c r="P62" s="109">
        <v>28.972999999999999</v>
      </c>
      <c r="Q62" s="109">
        <v>24.065999999999999</v>
      </c>
      <c r="R62" s="109">
        <v>29.779</v>
      </c>
      <c r="S62" s="109">
        <v>27.317</v>
      </c>
      <c r="T62" s="109">
        <v>24.805</v>
      </c>
      <c r="U62" s="109">
        <v>27.67</v>
      </c>
      <c r="V62" s="109">
        <v>16.809999999999999</v>
      </c>
      <c r="W62" s="109">
        <v>23.349</v>
      </c>
      <c r="X62" s="109">
        <v>29.353999999999999</v>
      </c>
      <c r="Y62" s="109">
        <v>25.936</v>
      </c>
      <c r="Z62" s="109">
        <v>23.637</v>
      </c>
      <c r="AA62" s="109">
        <v>31.027000000000001</v>
      </c>
      <c r="AB62" s="109">
        <v>18.308</v>
      </c>
      <c r="AC62" s="109">
        <v>28.981999999999999</v>
      </c>
      <c r="AD62" s="109">
        <v>24.788</v>
      </c>
      <c r="AE62" s="109">
        <v>21.048999999999999</v>
      </c>
      <c r="AF62" s="109">
        <v>27.693999999999999</v>
      </c>
      <c r="AG62" s="109">
        <v>27.544</v>
      </c>
      <c r="AH62" s="109">
        <v>40.978999999999999</v>
      </c>
      <c r="AI62" s="130"/>
      <c r="AJ62" s="130"/>
      <c r="AK62" s="130"/>
      <c r="AL62" s="130"/>
      <c r="AM62" s="130"/>
      <c r="AN62" s="130"/>
      <c r="AO62" s="130"/>
      <c r="AP62" s="130"/>
      <c r="AQ62" s="130"/>
      <c r="AR62" s="130"/>
      <c r="AS62" s="130"/>
      <c r="AT62" s="130"/>
      <c r="AU62" s="130"/>
      <c r="AV62" s="130"/>
      <c r="AW62" s="130"/>
      <c r="AX62" s="130"/>
      <c r="AY62" s="130"/>
      <c r="ALQ62" s="2" t="e">
        <v>#N/A</v>
      </c>
    </row>
    <row r="63" spans="1:1005" ht="15" x14ac:dyDescent="0.25">
      <c r="A63" s="263">
        <v>46388</v>
      </c>
      <c r="B63" s="271">
        <v>25.02</v>
      </c>
      <c r="C63" s="272">
        <v>25.02</v>
      </c>
      <c r="D63" s="276">
        <v>25.02</v>
      </c>
      <c r="E63" s="108">
        <v>33.918999999999997</v>
      </c>
      <c r="F63" s="109">
        <v>28.196999999999999</v>
      </c>
      <c r="G63" s="109">
        <v>30.294</v>
      </c>
      <c r="H63" s="109">
        <v>27.132000000000001</v>
      </c>
      <c r="I63" s="109">
        <v>26.306999999999999</v>
      </c>
      <c r="J63" s="109">
        <v>21.004000000000001</v>
      </c>
      <c r="K63" s="109">
        <v>20.009</v>
      </c>
      <c r="L63" s="109">
        <v>15.423</v>
      </c>
      <c r="M63" s="109">
        <v>19.977</v>
      </c>
      <c r="N63" s="109">
        <v>21.837</v>
      </c>
      <c r="O63" s="109">
        <v>24.151</v>
      </c>
      <c r="P63" s="109">
        <v>24.568999999999999</v>
      </c>
      <c r="Q63" s="109">
        <v>20.077000000000002</v>
      </c>
      <c r="R63" s="109">
        <v>27.06</v>
      </c>
      <c r="S63" s="109">
        <v>24.324000000000002</v>
      </c>
      <c r="T63" s="109">
        <v>22.757000000000001</v>
      </c>
      <c r="U63" s="109">
        <v>26.064</v>
      </c>
      <c r="V63" s="109">
        <v>15.54</v>
      </c>
      <c r="W63" s="109">
        <v>20.457999999999998</v>
      </c>
      <c r="X63" s="109">
        <v>25.678000000000001</v>
      </c>
      <c r="Y63" s="109">
        <v>23.882999999999999</v>
      </c>
      <c r="Z63" s="109">
        <v>21.725999999999999</v>
      </c>
      <c r="AA63" s="109">
        <v>26.866</v>
      </c>
      <c r="AB63" s="109">
        <v>16.797999999999998</v>
      </c>
      <c r="AC63" s="109">
        <v>26.382999999999999</v>
      </c>
      <c r="AD63" s="109">
        <v>23.478000000000002</v>
      </c>
      <c r="AE63" s="109">
        <v>18.486000000000001</v>
      </c>
      <c r="AF63" s="109">
        <v>24.984999999999999</v>
      </c>
      <c r="AG63" s="109">
        <v>26.387</v>
      </c>
      <c r="AH63" s="109">
        <v>37.311</v>
      </c>
      <c r="AI63" s="130"/>
      <c r="AJ63" s="130"/>
      <c r="AK63" s="130"/>
      <c r="AL63" s="130"/>
      <c r="AM63" s="130"/>
      <c r="AN63" s="130"/>
      <c r="AO63" s="130"/>
      <c r="AP63" s="130"/>
      <c r="AQ63" s="130"/>
      <c r="AR63" s="130"/>
      <c r="AS63" s="130"/>
      <c r="AT63" s="130"/>
      <c r="AU63" s="130"/>
      <c r="AV63" s="130"/>
      <c r="AW63" s="130"/>
      <c r="AX63" s="130"/>
      <c r="AY63" s="130"/>
      <c r="ALQ63" s="2" t="e">
        <v>#N/A</v>
      </c>
    </row>
    <row r="64" spans="1:1005" ht="15" x14ac:dyDescent="0.25">
      <c r="A64" s="263">
        <v>46419</v>
      </c>
      <c r="B64" s="271">
        <v>23.37</v>
      </c>
      <c r="C64" s="272">
        <v>23.37</v>
      </c>
      <c r="D64" s="276">
        <v>23.37</v>
      </c>
      <c r="E64" s="108">
        <v>32.082000000000001</v>
      </c>
      <c r="F64" s="109">
        <v>22.992000000000001</v>
      </c>
      <c r="G64" s="109">
        <v>25.856000000000002</v>
      </c>
      <c r="H64" s="109">
        <v>25.481000000000002</v>
      </c>
      <c r="I64" s="109">
        <v>25.681000000000001</v>
      </c>
      <c r="J64" s="109">
        <v>19.545999999999999</v>
      </c>
      <c r="K64" s="109">
        <v>16.835000000000001</v>
      </c>
      <c r="L64" s="109">
        <v>17.597000000000001</v>
      </c>
      <c r="M64" s="109">
        <v>17.065999999999999</v>
      </c>
      <c r="N64" s="109">
        <v>19.253</v>
      </c>
      <c r="O64" s="109">
        <v>19.748000000000001</v>
      </c>
      <c r="P64" s="109">
        <v>22.565000000000001</v>
      </c>
      <c r="Q64" s="109">
        <v>16.306999999999999</v>
      </c>
      <c r="R64" s="109">
        <v>23.465</v>
      </c>
      <c r="S64" s="109">
        <v>20.094000000000001</v>
      </c>
      <c r="T64" s="109">
        <v>18.981000000000002</v>
      </c>
      <c r="U64" s="109">
        <v>21.622</v>
      </c>
      <c r="V64" s="109">
        <v>13.497</v>
      </c>
      <c r="W64" s="109">
        <v>19.911000000000001</v>
      </c>
      <c r="X64" s="109">
        <v>29.05</v>
      </c>
      <c r="Y64" s="109">
        <v>21.757000000000001</v>
      </c>
      <c r="Z64" s="109">
        <v>25.638000000000002</v>
      </c>
      <c r="AA64" s="109">
        <v>27.120999999999999</v>
      </c>
      <c r="AB64" s="109">
        <v>14.331</v>
      </c>
      <c r="AC64" s="109">
        <v>22.823</v>
      </c>
      <c r="AD64" s="109">
        <v>19.937000000000001</v>
      </c>
      <c r="AE64" s="109">
        <v>15.525</v>
      </c>
      <c r="AF64" s="109">
        <v>21.605</v>
      </c>
      <c r="AG64" s="109">
        <v>21.263999999999999</v>
      </c>
      <c r="AH64" s="109">
        <v>21.263999999999999</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263">
        <v>46447</v>
      </c>
      <c r="B65" s="281">
        <v>37.51</v>
      </c>
      <c r="C65" s="271">
        <v>37.51</v>
      </c>
      <c r="D65" s="276">
        <v>37.51</v>
      </c>
      <c r="E65" s="108">
        <v>41.24</v>
      </c>
      <c r="F65" s="109">
        <v>43.716999999999999</v>
      </c>
      <c r="G65" s="109">
        <v>41.695</v>
      </c>
      <c r="H65" s="109">
        <v>35.895000000000003</v>
      </c>
      <c r="I65" s="109">
        <v>30.818999999999999</v>
      </c>
      <c r="J65" s="109">
        <v>29.113</v>
      </c>
      <c r="K65" s="109">
        <v>21.212</v>
      </c>
      <c r="L65" s="109">
        <v>27.443999999999999</v>
      </c>
      <c r="M65" s="109">
        <v>42.904000000000003</v>
      </c>
      <c r="N65" s="109">
        <v>24.779</v>
      </c>
      <c r="O65" s="109">
        <v>27.957999999999998</v>
      </c>
      <c r="P65" s="109">
        <v>52.225000000000001</v>
      </c>
      <c r="Q65" s="109">
        <v>17.091000000000001</v>
      </c>
      <c r="R65" s="109">
        <v>41.256999999999998</v>
      </c>
      <c r="S65" s="109">
        <v>23.454999999999998</v>
      </c>
      <c r="T65" s="109">
        <v>30.454999999999998</v>
      </c>
      <c r="U65" s="109">
        <v>36.365000000000002</v>
      </c>
      <c r="V65" s="109">
        <v>20.285</v>
      </c>
      <c r="W65" s="109">
        <v>26.454000000000001</v>
      </c>
      <c r="X65" s="109">
        <v>48.295000000000002</v>
      </c>
      <c r="Y65" s="109">
        <v>36.435000000000002</v>
      </c>
      <c r="Z65" s="109">
        <v>57.055999999999997</v>
      </c>
      <c r="AA65" s="109">
        <v>29.216000000000001</v>
      </c>
      <c r="AB65" s="109">
        <v>19.335000000000001</v>
      </c>
      <c r="AC65" s="109">
        <v>34.136000000000003</v>
      </c>
      <c r="AD65" s="109">
        <v>24.039000000000001</v>
      </c>
      <c r="AE65" s="109">
        <v>27.452999999999999</v>
      </c>
      <c r="AF65" s="109">
        <v>36.792999999999999</v>
      </c>
      <c r="AG65" s="109">
        <v>22.512</v>
      </c>
      <c r="AH65" s="109">
        <v>22.512</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263">
        <v>46478</v>
      </c>
      <c r="B66" s="281">
        <v>78.28</v>
      </c>
      <c r="C66" s="271">
        <v>78.28</v>
      </c>
      <c r="D66" s="276">
        <v>78.28</v>
      </c>
      <c r="E66" s="108">
        <v>94.215000000000003</v>
      </c>
      <c r="F66" s="109">
        <v>77.688000000000002</v>
      </c>
      <c r="G66" s="109">
        <v>60.457000000000001</v>
      </c>
      <c r="H66" s="109">
        <v>48.140999999999998</v>
      </c>
      <c r="I66" s="109">
        <v>80.116</v>
      </c>
      <c r="J66" s="109">
        <v>58.741999999999997</v>
      </c>
      <c r="K66" s="109">
        <v>53.22</v>
      </c>
      <c r="L66" s="109">
        <v>48.805</v>
      </c>
      <c r="M66" s="109">
        <v>90.429000000000002</v>
      </c>
      <c r="N66" s="109">
        <v>60.023000000000003</v>
      </c>
      <c r="O66" s="109">
        <v>86.25</v>
      </c>
      <c r="P66" s="109">
        <v>83.930999999999997</v>
      </c>
      <c r="Q66" s="109">
        <v>44.947000000000003</v>
      </c>
      <c r="R66" s="109">
        <v>60.942</v>
      </c>
      <c r="S66" s="109">
        <v>52.470999999999997</v>
      </c>
      <c r="T66" s="109">
        <v>62.9</v>
      </c>
      <c r="U66" s="109">
        <v>79.846999999999994</v>
      </c>
      <c r="V66" s="109">
        <v>37.152000000000001</v>
      </c>
      <c r="W66" s="109">
        <v>63.783000000000001</v>
      </c>
      <c r="X66" s="109">
        <v>75.867000000000004</v>
      </c>
      <c r="Y66" s="109">
        <v>58.280999999999999</v>
      </c>
      <c r="Z66" s="109">
        <v>106.95699999999999</v>
      </c>
      <c r="AA66" s="109">
        <v>46.006</v>
      </c>
      <c r="AB66" s="109">
        <v>69.167000000000002</v>
      </c>
      <c r="AC66" s="109">
        <v>47.664999999999999</v>
      </c>
      <c r="AD66" s="109">
        <v>53.023000000000003</v>
      </c>
      <c r="AE66" s="109">
        <v>37.383000000000003</v>
      </c>
      <c r="AF66" s="109">
        <v>41.628999999999998</v>
      </c>
      <c r="AG66" s="109">
        <v>40.287999999999997</v>
      </c>
      <c r="AH66" s="109">
        <v>40.287999999999997</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263">
        <v>46508</v>
      </c>
      <c r="B67" s="281">
        <v>203.17</v>
      </c>
      <c r="C67" s="271">
        <v>203.17</v>
      </c>
      <c r="D67" s="276">
        <v>203.17</v>
      </c>
      <c r="E67" s="108">
        <v>348.69099999999997</v>
      </c>
      <c r="F67" s="109">
        <v>310.36099999999999</v>
      </c>
      <c r="G67" s="109">
        <v>186.25899999999999</v>
      </c>
      <c r="H67" s="109">
        <v>197.976</v>
      </c>
      <c r="I67" s="109">
        <v>236.86600000000001</v>
      </c>
      <c r="J67" s="109">
        <v>236.92599999999999</v>
      </c>
      <c r="K67" s="109">
        <v>92.08</v>
      </c>
      <c r="L67" s="109">
        <v>152.85900000000001</v>
      </c>
      <c r="M67" s="109">
        <v>217.84800000000001</v>
      </c>
      <c r="N67" s="109">
        <v>249.73099999999999</v>
      </c>
      <c r="O67" s="109">
        <v>228.024</v>
      </c>
      <c r="P67" s="109">
        <v>218.51900000000001</v>
      </c>
      <c r="Q67" s="109">
        <v>219.46600000000001</v>
      </c>
      <c r="R67" s="109">
        <v>293.23</v>
      </c>
      <c r="S67" s="109">
        <v>113.004</v>
      </c>
      <c r="T67" s="109">
        <v>137.90600000000001</v>
      </c>
      <c r="U67" s="109">
        <v>140.833</v>
      </c>
      <c r="V67" s="109">
        <v>101.008</v>
      </c>
      <c r="W67" s="109">
        <v>222.79300000000001</v>
      </c>
      <c r="X67" s="109">
        <v>153.10599999999999</v>
      </c>
      <c r="Y67" s="109">
        <v>152.99700000000001</v>
      </c>
      <c r="Z67" s="109">
        <v>238.547</v>
      </c>
      <c r="AA67" s="109">
        <v>159.77699999999999</v>
      </c>
      <c r="AB67" s="109">
        <v>176.357</v>
      </c>
      <c r="AC67" s="109">
        <v>171.63300000000001</v>
      </c>
      <c r="AD67" s="109">
        <v>127.715</v>
      </c>
      <c r="AE67" s="109">
        <v>143.101</v>
      </c>
      <c r="AF67" s="109">
        <v>133.92500000000001</v>
      </c>
      <c r="AG67" s="109">
        <v>384.27699999999999</v>
      </c>
      <c r="AH67" s="109">
        <v>384.27699999999999</v>
      </c>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263">
        <v>46539</v>
      </c>
      <c r="B68" s="281">
        <v>250.18</v>
      </c>
      <c r="C68" s="271">
        <v>250.18</v>
      </c>
      <c r="D68" s="276">
        <v>250.18</v>
      </c>
      <c r="E68" s="108">
        <v>307.291</v>
      </c>
      <c r="F68" s="109">
        <v>480.536</v>
      </c>
      <c r="G68" s="109">
        <v>207.84</v>
      </c>
      <c r="H68" s="109">
        <v>318.52800000000002</v>
      </c>
      <c r="I68" s="109">
        <v>155.84700000000001</v>
      </c>
      <c r="J68" s="109">
        <v>185.506</v>
      </c>
      <c r="K68" s="109">
        <v>57.588999999999999</v>
      </c>
      <c r="L68" s="109">
        <v>212.40799999999999</v>
      </c>
      <c r="M68" s="109">
        <v>138.99</v>
      </c>
      <c r="N68" s="109">
        <v>279.07499999999999</v>
      </c>
      <c r="O68" s="109">
        <v>181.791</v>
      </c>
      <c r="P68" s="109">
        <v>164.09299999999999</v>
      </c>
      <c r="Q68" s="109">
        <v>467.69299999999998</v>
      </c>
      <c r="R68" s="109">
        <v>254.86199999999999</v>
      </c>
      <c r="S68" s="109">
        <v>260.26400000000001</v>
      </c>
      <c r="T68" s="109">
        <v>412.59399999999999</v>
      </c>
      <c r="U68" s="109">
        <v>53.918999999999997</v>
      </c>
      <c r="V68" s="109">
        <v>148.82900000000001</v>
      </c>
      <c r="W68" s="109">
        <v>327.596</v>
      </c>
      <c r="X68" s="109">
        <v>340.613</v>
      </c>
      <c r="Y68" s="109">
        <v>282.41500000000002</v>
      </c>
      <c r="Z68" s="109">
        <v>382.44499999999999</v>
      </c>
      <c r="AA68" s="109">
        <v>75.016999999999996</v>
      </c>
      <c r="AB68" s="109">
        <v>387.63200000000001</v>
      </c>
      <c r="AC68" s="109">
        <v>193.43700000000001</v>
      </c>
      <c r="AD68" s="109">
        <v>130.12899999999999</v>
      </c>
      <c r="AE68" s="109">
        <v>297.03100000000001</v>
      </c>
      <c r="AF68" s="109">
        <v>376.87400000000002</v>
      </c>
      <c r="AG68" s="109">
        <v>640.77099999999996</v>
      </c>
      <c r="AH68" s="109">
        <v>640.77099999999996</v>
      </c>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263">
        <v>46569</v>
      </c>
      <c r="B69" s="281">
        <v>86.42</v>
      </c>
      <c r="C69" s="271">
        <v>86.42</v>
      </c>
      <c r="D69" s="276">
        <v>86.42</v>
      </c>
      <c r="E69" s="108">
        <v>113.33199999999999</v>
      </c>
      <c r="F69" s="109">
        <v>169.56399999999999</v>
      </c>
      <c r="G69" s="109">
        <v>99.718999999999994</v>
      </c>
      <c r="H69" s="109">
        <v>214.29599999999999</v>
      </c>
      <c r="I69" s="109">
        <v>50.703000000000003</v>
      </c>
      <c r="J69" s="109">
        <v>57.62</v>
      </c>
      <c r="K69" s="109">
        <v>24.209</v>
      </c>
      <c r="L69" s="109">
        <v>56.536999999999999</v>
      </c>
      <c r="M69" s="109">
        <v>53.128</v>
      </c>
      <c r="N69" s="109">
        <v>111.654</v>
      </c>
      <c r="O69" s="109">
        <v>69.747</v>
      </c>
      <c r="P69" s="109">
        <v>63.265999999999998</v>
      </c>
      <c r="Q69" s="109">
        <v>216.52600000000001</v>
      </c>
      <c r="R69" s="109">
        <v>131.67099999999999</v>
      </c>
      <c r="S69" s="109">
        <v>70.349999999999994</v>
      </c>
      <c r="T69" s="109">
        <v>228.422</v>
      </c>
      <c r="U69" s="109">
        <v>27.899000000000001</v>
      </c>
      <c r="V69" s="109">
        <v>55.1</v>
      </c>
      <c r="W69" s="109">
        <v>100.819</v>
      </c>
      <c r="X69" s="109">
        <v>118.389</v>
      </c>
      <c r="Y69" s="109">
        <v>92.835999999999999</v>
      </c>
      <c r="Z69" s="109">
        <v>129.60499999999999</v>
      </c>
      <c r="AA69" s="109">
        <v>32.293999999999997</v>
      </c>
      <c r="AB69" s="109">
        <v>259.67399999999998</v>
      </c>
      <c r="AC69" s="109">
        <v>59.533000000000001</v>
      </c>
      <c r="AD69" s="109">
        <v>55.865000000000002</v>
      </c>
      <c r="AE69" s="109">
        <v>174.38200000000001</v>
      </c>
      <c r="AF69" s="109">
        <v>209.52199999999999</v>
      </c>
      <c r="AG69" s="109">
        <v>325.93900000000002</v>
      </c>
      <c r="AH69" s="109">
        <v>325.93900000000002</v>
      </c>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263">
        <v>46600</v>
      </c>
      <c r="B70" s="281">
        <v>55.63</v>
      </c>
      <c r="C70" s="271">
        <v>55.63</v>
      </c>
      <c r="D70" s="276">
        <v>55.63</v>
      </c>
      <c r="E70" s="108">
        <v>54.576000000000001</v>
      </c>
      <c r="F70" s="109">
        <v>82.200999999999993</v>
      </c>
      <c r="G70" s="109">
        <v>50.881999999999998</v>
      </c>
      <c r="H70" s="109">
        <v>89.304000000000002</v>
      </c>
      <c r="I70" s="109">
        <v>44.518000000000001</v>
      </c>
      <c r="J70" s="109">
        <v>51.752000000000002</v>
      </c>
      <c r="K70" s="109">
        <v>21.228999999999999</v>
      </c>
      <c r="L70" s="109">
        <v>41.654000000000003</v>
      </c>
      <c r="M70" s="109">
        <v>37.363999999999997</v>
      </c>
      <c r="N70" s="109">
        <v>57.649000000000001</v>
      </c>
      <c r="O70" s="109">
        <v>49.287999999999997</v>
      </c>
      <c r="P70" s="109">
        <v>46.298000000000002</v>
      </c>
      <c r="Q70" s="109">
        <v>79.025000000000006</v>
      </c>
      <c r="R70" s="109">
        <v>54.036999999999999</v>
      </c>
      <c r="S70" s="109">
        <v>49.518999999999998</v>
      </c>
      <c r="T70" s="109">
        <v>70.494</v>
      </c>
      <c r="U70" s="109">
        <v>28.331</v>
      </c>
      <c r="V70" s="109">
        <v>39.655000000000001</v>
      </c>
      <c r="W70" s="109">
        <v>56.415999999999997</v>
      </c>
      <c r="X70" s="109">
        <v>53.381999999999998</v>
      </c>
      <c r="Y70" s="109">
        <v>52.808999999999997</v>
      </c>
      <c r="Z70" s="109">
        <v>63.576999999999998</v>
      </c>
      <c r="AA70" s="109">
        <v>26.847000000000001</v>
      </c>
      <c r="AB70" s="109">
        <v>82.153000000000006</v>
      </c>
      <c r="AC70" s="109">
        <v>39.323</v>
      </c>
      <c r="AD70" s="109">
        <v>34.750999999999998</v>
      </c>
      <c r="AE70" s="109">
        <v>86.197999999999993</v>
      </c>
      <c r="AF70" s="109">
        <v>88.477999999999994</v>
      </c>
      <c r="AG70" s="109">
        <v>123.212</v>
      </c>
      <c r="AH70" s="109">
        <v>123.212</v>
      </c>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263">
        <v>46631</v>
      </c>
      <c r="B71" s="281">
        <v>35.31</v>
      </c>
      <c r="C71" s="271">
        <v>35.31</v>
      </c>
      <c r="D71" s="276">
        <v>35.31</v>
      </c>
      <c r="E71" s="11">
        <v>39.159999999999997</v>
      </c>
      <c r="F71" s="2">
        <v>55.145000000000003</v>
      </c>
      <c r="G71" s="2">
        <v>32.661999999999999</v>
      </c>
      <c r="H71" s="2">
        <v>47.155999999999999</v>
      </c>
      <c r="I71" s="2">
        <v>33.304000000000002</v>
      </c>
      <c r="J71" s="2">
        <v>30.335999999999999</v>
      </c>
      <c r="K71" s="2">
        <v>20.343</v>
      </c>
      <c r="L71" s="2">
        <v>54.18</v>
      </c>
      <c r="M71" s="2">
        <v>32.21</v>
      </c>
      <c r="N71" s="2">
        <v>36.802999999999997</v>
      </c>
      <c r="O71" s="2">
        <v>36.229999999999997</v>
      </c>
      <c r="P71" s="2">
        <v>39.734999999999999</v>
      </c>
      <c r="Q71" s="2">
        <v>43.923999999999999</v>
      </c>
      <c r="R71" s="2">
        <v>35.9</v>
      </c>
      <c r="S71" s="2">
        <v>28.638000000000002</v>
      </c>
      <c r="T71" s="2">
        <v>39.814</v>
      </c>
      <c r="U71" s="2">
        <v>23.103000000000002</v>
      </c>
      <c r="V71" s="2">
        <v>52.451000000000001</v>
      </c>
      <c r="W71" s="2">
        <v>50.292999999999999</v>
      </c>
      <c r="X71" s="2">
        <v>38.286000000000001</v>
      </c>
      <c r="Y71" s="2">
        <v>34.911999999999999</v>
      </c>
      <c r="Z71" s="2">
        <v>38.479999999999997</v>
      </c>
      <c r="AA71" s="2">
        <v>21.686</v>
      </c>
      <c r="AB71" s="2">
        <v>42.725999999999999</v>
      </c>
      <c r="AC71" s="2">
        <v>36.408000000000001</v>
      </c>
      <c r="AD71" s="2">
        <v>26.306999999999999</v>
      </c>
      <c r="AE71" s="2">
        <v>68.396000000000001</v>
      </c>
      <c r="AF71" s="2">
        <v>42.959000000000003</v>
      </c>
      <c r="AG71" s="2">
        <v>65.613</v>
      </c>
      <c r="AH71" s="2">
        <v>65.613</v>
      </c>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201"/>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201"/>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I73" s="126"/>
      <c r="AJ73" s="126"/>
      <c r="AK73" s="126"/>
      <c r="AL73" s="126"/>
      <c r="AM73" s="126"/>
      <c r="AN73" s="126"/>
      <c r="AO73" s="126"/>
      <c r="AP73" s="126"/>
      <c r="AQ73" s="126"/>
      <c r="AR73" s="126"/>
      <c r="AS73" s="126"/>
      <c r="AT73" s="126"/>
      <c r="AU73" s="126"/>
      <c r="AV73" s="126"/>
      <c r="AW73" s="126"/>
      <c r="AX73" s="126"/>
      <c r="AY73" s="126"/>
    </row>
    <row r="74" spans="1:1005" ht="15" x14ac:dyDescent="0.25">
      <c r="A74" s="201"/>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I74" s="126"/>
      <c r="AJ74" s="126"/>
      <c r="AK74" s="126"/>
      <c r="AL74" s="126"/>
      <c r="AM74" s="126"/>
      <c r="AN74" s="126"/>
      <c r="AO74" s="126"/>
      <c r="AP74" s="126"/>
      <c r="AQ74" s="126"/>
      <c r="AR74" s="126"/>
      <c r="AS74" s="126"/>
      <c r="AT74" s="126"/>
      <c r="AU74" s="126"/>
      <c r="AV74" s="126"/>
      <c r="AW74" s="126"/>
      <c r="AX74" s="126"/>
      <c r="AY74" s="126"/>
    </row>
    <row r="75" spans="1:1005" ht="15" x14ac:dyDescent="0.25">
      <c r="A75" s="201"/>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I75" s="126"/>
      <c r="AJ75" s="126"/>
      <c r="AK75" s="126"/>
      <c r="AL75" s="126"/>
      <c r="AM75" s="126"/>
      <c r="AN75" s="126"/>
      <c r="AO75" s="126"/>
      <c r="AP75" s="126"/>
      <c r="AQ75" s="126"/>
      <c r="AR75" s="126"/>
      <c r="AS75" s="126"/>
      <c r="AT75" s="126"/>
      <c r="AU75" s="126"/>
      <c r="AV75" s="126"/>
      <c r="AW75" s="126"/>
      <c r="AX75" s="126"/>
      <c r="AY75" s="126"/>
    </row>
    <row r="76" spans="1:1005" ht="15" x14ac:dyDescent="0.25">
      <c r="A76" s="201"/>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I76" s="126"/>
      <c r="AJ76" s="126"/>
      <c r="AK76" s="126"/>
      <c r="AL76" s="126"/>
      <c r="AM76" s="126"/>
      <c r="AN76" s="126"/>
      <c r="AO76" s="126"/>
      <c r="AP76" s="126"/>
      <c r="AQ76" s="126"/>
      <c r="AR76" s="126"/>
      <c r="AS76" s="126"/>
      <c r="AT76" s="126"/>
      <c r="AU76" s="126"/>
      <c r="AV76" s="126"/>
      <c r="AW76" s="126"/>
      <c r="AX76" s="126"/>
      <c r="AY76" s="126"/>
    </row>
    <row r="77" spans="1:1005" ht="15" x14ac:dyDescent="0.25">
      <c r="A77" s="201"/>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I77" s="126"/>
      <c r="AJ77" s="126"/>
      <c r="AK77" s="126"/>
      <c r="AL77" s="126"/>
      <c r="AM77" s="126"/>
      <c r="AN77" s="126"/>
      <c r="AO77" s="126"/>
      <c r="AP77" s="126"/>
      <c r="AQ77" s="126"/>
      <c r="AR77" s="126"/>
      <c r="AS77" s="126"/>
      <c r="AT77" s="126"/>
      <c r="AU77" s="126"/>
      <c r="AV77" s="126"/>
      <c r="AW77" s="126"/>
      <c r="AX77" s="126"/>
      <c r="AY77" s="126"/>
    </row>
    <row r="78" spans="1:1005" ht="15" x14ac:dyDescent="0.25">
      <c r="A78" s="201"/>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I78" s="126"/>
      <c r="AJ78" s="126"/>
      <c r="AK78" s="126"/>
      <c r="AL78" s="126"/>
      <c r="AM78" s="126"/>
      <c r="AN78" s="126"/>
      <c r="AO78" s="126"/>
      <c r="AP78" s="126"/>
      <c r="AQ78" s="126"/>
      <c r="AR78" s="126"/>
      <c r="AS78" s="126"/>
      <c r="AT78" s="126"/>
      <c r="AU78" s="126"/>
      <c r="AV78" s="126"/>
      <c r="AW78" s="126"/>
      <c r="AX78" s="126"/>
      <c r="AY78" s="126"/>
    </row>
    <row r="79" spans="1:1005" ht="15" x14ac:dyDescent="0.25">
      <c r="A79" s="201"/>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I79" s="126"/>
      <c r="AJ79" s="126"/>
      <c r="AK79" s="126"/>
      <c r="AL79" s="126"/>
      <c r="AM79" s="126"/>
      <c r="AN79" s="126"/>
      <c r="AO79" s="126"/>
      <c r="AP79" s="126"/>
      <c r="AQ79" s="126"/>
      <c r="AR79" s="126"/>
      <c r="AS79" s="126"/>
      <c r="AT79" s="126"/>
      <c r="AU79" s="126"/>
      <c r="AV79" s="126"/>
      <c r="AW79" s="126"/>
      <c r="AX79" s="126"/>
      <c r="AY79" s="126"/>
    </row>
    <row r="80" spans="1:1005" ht="15" x14ac:dyDescent="0.25">
      <c r="A80" s="201"/>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288"/>
      <c r="B81" s="289"/>
      <c r="C81" s="261"/>
      <c r="D81" s="27"/>
    </row>
    <row r="82" spans="1:4" ht="12.75" customHeight="1" x14ac:dyDescent="0.25">
      <c r="A82" s="288"/>
      <c r="B82" s="289"/>
      <c r="C82" s="261"/>
      <c r="D82" s="27"/>
    </row>
    <row r="83" spans="1:4" ht="12.75" customHeight="1" x14ac:dyDescent="0.25">
      <c r="A83" s="288"/>
      <c r="B83" s="289"/>
      <c r="C83" s="261"/>
      <c r="D83" s="27"/>
    </row>
    <row r="84" spans="1:4" ht="12.75" customHeight="1" x14ac:dyDescent="0.25">
      <c r="A84" s="288"/>
      <c r="B84" s="289"/>
      <c r="C84" s="261"/>
      <c r="D84" s="27"/>
    </row>
  </sheetData>
  <mergeCells count="1">
    <mergeCell ref="B1:AH1"/>
  </mergeCells>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4"/>
  <sheetViews>
    <sheetView topLeftCell="A64" workbookViewId="0">
      <selection activeCell="B36" sqref="B36:B38"/>
    </sheetView>
  </sheetViews>
  <sheetFormatPr defaultColWidth="18.7109375" defaultRowHeight="12.75" customHeight="1" x14ac:dyDescent="0.25"/>
  <cols>
    <col min="1" max="1" width="7.5703125" style="162" customWidth="1"/>
    <col min="2" max="4" width="7.5703125" style="282" customWidth="1"/>
    <col min="5" max="30" width="8" style="2" customWidth="1"/>
    <col min="31" max="31" width="8.28515625" style="37" customWidth="1"/>
    <col min="32" max="34" width="8.85546875" style="2" customWidth="1"/>
    <col min="35" max="39" width="8.85546875" style="249" customWidth="1"/>
    <col min="40" max="54" width="8.85546875" style="2" customWidth="1"/>
    <col min="55" max="16384" width="18.7109375" style="2"/>
  </cols>
  <sheetData>
    <row r="1" spans="1:54" s="167" customFormat="1" ht="15" x14ac:dyDescent="0.25">
      <c r="A1" s="161"/>
      <c r="B1" s="314"/>
      <c r="C1" s="314"/>
      <c r="D1" s="314"/>
      <c r="E1" s="314"/>
      <c r="F1" s="314"/>
      <c r="G1" s="314"/>
      <c r="H1" s="314"/>
      <c r="I1" s="314"/>
      <c r="J1" s="314"/>
      <c r="K1" s="314"/>
      <c r="L1" s="314"/>
      <c r="M1" s="314"/>
      <c r="N1" s="314"/>
      <c r="O1" s="314"/>
      <c r="P1" s="314"/>
      <c r="Q1" s="314"/>
      <c r="R1" s="314"/>
      <c r="S1" s="314"/>
      <c r="T1" s="314"/>
      <c r="U1" s="314"/>
      <c r="V1" s="314"/>
      <c r="W1" s="314"/>
      <c r="X1" s="314"/>
      <c r="Y1" s="314"/>
      <c r="Z1" s="314"/>
      <c r="AA1" s="314"/>
      <c r="AB1" s="314"/>
      <c r="AC1" s="314"/>
      <c r="AD1" s="314"/>
      <c r="AE1" s="314"/>
      <c r="AF1" s="314"/>
      <c r="AG1" s="314"/>
      <c r="AH1" s="314"/>
      <c r="AI1" s="315"/>
      <c r="AJ1" s="315"/>
      <c r="AK1" s="315"/>
      <c r="AL1" s="315"/>
      <c r="AM1" s="315"/>
      <c r="AN1" s="315"/>
      <c r="AO1" s="315"/>
      <c r="AP1" s="315"/>
      <c r="AQ1" s="315"/>
      <c r="AR1" s="315"/>
      <c r="AS1" s="315"/>
      <c r="AT1" s="315"/>
      <c r="AU1" s="315"/>
      <c r="AV1" s="315"/>
      <c r="AW1" s="315"/>
      <c r="AX1" s="315"/>
      <c r="AY1" s="315"/>
      <c r="AZ1" s="315"/>
      <c r="BA1" s="315"/>
      <c r="BB1" s="315"/>
    </row>
    <row r="2" spans="1:54" s="162" customFormat="1" ht="15" x14ac:dyDescent="0.25">
      <c r="A2" s="161"/>
      <c r="B2" s="150" t="s">
        <v>45</v>
      </c>
      <c r="C2" s="150" t="s">
        <v>46</v>
      </c>
      <c r="D2" s="150" t="s">
        <v>47</v>
      </c>
      <c r="E2" s="150">
        <v>1991</v>
      </c>
      <c r="F2" s="150">
        <v>1992</v>
      </c>
      <c r="G2" s="150">
        <v>1993</v>
      </c>
      <c r="H2" s="150">
        <v>1994</v>
      </c>
      <c r="I2" s="150">
        <v>1995</v>
      </c>
      <c r="J2" s="150">
        <v>1996</v>
      </c>
      <c r="K2" s="150">
        <v>1997</v>
      </c>
      <c r="L2" s="150">
        <v>1998</v>
      </c>
      <c r="M2" s="150">
        <v>1999</v>
      </c>
      <c r="N2" s="150">
        <v>2000</v>
      </c>
      <c r="O2" s="150">
        <v>2001</v>
      </c>
      <c r="P2" s="150">
        <v>2002</v>
      </c>
      <c r="Q2" s="150">
        <v>2003</v>
      </c>
      <c r="R2" s="150">
        <v>2004</v>
      </c>
      <c r="S2" s="150">
        <v>2005</v>
      </c>
      <c r="T2" s="150">
        <v>2006</v>
      </c>
      <c r="U2" s="150">
        <v>2007</v>
      </c>
      <c r="V2" s="150">
        <v>2008</v>
      </c>
      <c r="W2" s="150">
        <v>2009</v>
      </c>
      <c r="X2" s="150">
        <v>2010</v>
      </c>
      <c r="Y2" s="150">
        <v>2011</v>
      </c>
      <c r="Z2" s="150">
        <v>2012</v>
      </c>
      <c r="AA2" s="150">
        <v>2013</v>
      </c>
      <c r="AB2" s="150">
        <v>2014</v>
      </c>
      <c r="AC2" s="150">
        <v>2015</v>
      </c>
      <c r="AD2" s="150">
        <v>2016</v>
      </c>
      <c r="AE2" s="168">
        <v>2017</v>
      </c>
      <c r="AF2" s="150">
        <v>2018</v>
      </c>
      <c r="AG2" s="150">
        <v>2019</v>
      </c>
      <c r="AH2" s="150">
        <v>2020</v>
      </c>
    </row>
    <row r="3" spans="1:54" s="162" customFormat="1" ht="15" x14ac:dyDescent="0.25">
      <c r="A3" s="163"/>
      <c r="B3" s="14" t="s">
        <v>63</v>
      </c>
      <c r="C3" s="14" t="s">
        <v>64</v>
      </c>
      <c r="D3" s="14" t="s">
        <v>65</v>
      </c>
      <c r="E3" s="14" t="s">
        <v>66</v>
      </c>
      <c r="F3" s="14" t="s">
        <v>67</v>
      </c>
      <c r="G3" s="14" t="s">
        <v>68</v>
      </c>
      <c r="H3" s="14" t="s">
        <v>69</v>
      </c>
      <c r="I3" s="14" t="s">
        <v>70</v>
      </c>
      <c r="J3" s="14" t="s">
        <v>71</v>
      </c>
      <c r="K3" s="14" t="s">
        <v>72</v>
      </c>
      <c r="L3" s="14" t="s">
        <v>73</v>
      </c>
      <c r="M3" s="14" t="s">
        <v>74</v>
      </c>
      <c r="N3" s="14" t="s">
        <v>75</v>
      </c>
      <c r="O3" s="14" t="s">
        <v>76</v>
      </c>
      <c r="P3" s="14" t="s">
        <v>77</v>
      </c>
      <c r="Q3" s="14" t="s">
        <v>78</v>
      </c>
      <c r="R3" s="14" t="s">
        <v>79</v>
      </c>
      <c r="S3" s="14" t="s">
        <v>80</v>
      </c>
      <c r="T3" s="14" t="s">
        <v>81</v>
      </c>
      <c r="U3" s="14" t="s">
        <v>82</v>
      </c>
      <c r="V3" s="14" t="s">
        <v>83</v>
      </c>
      <c r="W3" s="14" t="s">
        <v>84</v>
      </c>
      <c r="X3" s="14" t="s">
        <v>85</v>
      </c>
      <c r="Y3" s="14" t="s">
        <v>86</v>
      </c>
      <c r="Z3" s="14" t="s">
        <v>87</v>
      </c>
      <c r="AA3" s="14" t="s">
        <v>88</v>
      </c>
      <c r="AB3" s="14" t="s">
        <v>89</v>
      </c>
      <c r="AC3" s="14" t="s">
        <v>90</v>
      </c>
      <c r="AD3" s="14" t="s">
        <v>91</v>
      </c>
      <c r="AE3" s="14" t="s">
        <v>92</v>
      </c>
      <c r="AF3" s="14" t="s">
        <v>93</v>
      </c>
      <c r="AG3" s="14" t="s">
        <v>94</v>
      </c>
      <c r="AH3" s="14" t="s">
        <v>95</v>
      </c>
    </row>
    <row r="4" spans="1:54" s="171" customFormat="1" ht="15" x14ac:dyDescent="0.25">
      <c r="A4" s="164">
        <v>44593</v>
      </c>
      <c r="B4" s="277">
        <v>23</v>
      </c>
      <c r="C4" s="278">
        <v>23</v>
      </c>
      <c r="D4" s="273">
        <v>23</v>
      </c>
      <c r="E4" s="169">
        <v>24.975000000000001</v>
      </c>
      <c r="F4" s="169">
        <v>22.710999999999999</v>
      </c>
      <c r="G4" s="169">
        <v>22.597999999999999</v>
      </c>
      <c r="H4" s="169">
        <v>21.821999999999999</v>
      </c>
      <c r="I4" s="169">
        <v>28.245000000000001</v>
      </c>
      <c r="J4" s="169">
        <v>28.061</v>
      </c>
      <c r="K4" s="169">
        <v>22.06</v>
      </c>
      <c r="L4" s="169">
        <v>22.292999999999999</v>
      </c>
      <c r="M4" s="169">
        <v>26.375</v>
      </c>
      <c r="N4" s="169">
        <v>24.882000000000001</v>
      </c>
      <c r="O4" s="169">
        <v>23.504000000000001</v>
      </c>
      <c r="P4" s="169">
        <v>21.890999999999998</v>
      </c>
      <c r="Q4" s="169">
        <v>24.568999999999999</v>
      </c>
      <c r="R4" s="169">
        <v>22.219000000000001</v>
      </c>
      <c r="S4" s="169">
        <v>23.065000000000001</v>
      </c>
      <c r="T4" s="169">
        <v>21.716999999999999</v>
      </c>
      <c r="U4" s="169">
        <v>25.388000000000002</v>
      </c>
      <c r="V4" s="169">
        <v>21.817</v>
      </c>
      <c r="W4" s="169">
        <v>23.363</v>
      </c>
      <c r="X4" s="169">
        <v>21.652999999999999</v>
      </c>
      <c r="Y4" s="169">
        <v>22.472999999999999</v>
      </c>
      <c r="Z4" s="169">
        <v>21.98</v>
      </c>
      <c r="AA4" s="169">
        <v>21.725999999999999</v>
      </c>
      <c r="AB4" s="169">
        <v>26.5</v>
      </c>
      <c r="AC4" s="169">
        <v>29.920999999999999</v>
      </c>
      <c r="AD4" s="169">
        <v>25.571999999999999</v>
      </c>
      <c r="AE4" s="169">
        <v>31.402000000000001</v>
      </c>
      <c r="AF4" s="169">
        <v>27.875</v>
      </c>
      <c r="AG4" s="169">
        <v>22.181999999999999</v>
      </c>
      <c r="AH4" s="170">
        <v>22.934999999999999</v>
      </c>
      <c r="AI4" s="167"/>
      <c r="AJ4" s="167"/>
      <c r="AK4" s="167"/>
      <c r="AL4" s="167"/>
      <c r="AM4" s="167"/>
    </row>
    <row r="5" spans="1:54" ht="15" x14ac:dyDescent="0.25">
      <c r="A5" s="164">
        <v>44621</v>
      </c>
      <c r="B5" s="279">
        <v>36</v>
      </c>
      <c r="C5" s="269">
        <v>36</v>
      </c>
      <c r="D5" s="274">
        <v>36</v>
      </c>
      <c r="E5" s="108">
        <v>31.765000000000001</v>
      </c>
      <c r="F5" s="108">
        <v>40.835999999999999</v>
      </c>
      <c r="G5" s="108">
        <v>37.976999999999997</v>
      </c>
      <c r="H5" s="108">
        <v>40.478999999999999</v>
      </c>
      <c r="I5" s="108">
        <v>55.85</v>
      </c>
      <c r="J5" s="108">
        <v>35.844000000000001</v>
      </c>
      <c r="K5" s="108">
        <v>41.034999999999997</v>
      </c>
      <c r="L5" s="108">
        <v>36.155999999999999</v>
      </c>
      <c r="M5" s="108">
        <v>40.298999999999999</v>
      </c>
      <c r="N5" s="108">
        <v>31.864999999999998</v>
      </c>
      <c r="O5" s="108">
        <v>35.667999999999999</v>
      </c>
      <c r="P5" s="108">
        <v>26.581</v>
      </c>
      <c r="Q5" s="108">
        <v>39.758000000000003</v>
      </c>
      <c r="R5" s="108">
        <v>54.24</v>
      </c>
      <c r="S5" s="108">
        <v>29.1</v>
      </c>
      <c r="T5" s="108">
        <v>29.738</v>
      </c>
      <c r="U5" s="108">
        <v>53.052</v>
      </c>
      <c r="V5" s="108">
        <v>23.38</v>
      </c>
      <c r="W5" s="108">
        <v>40.264000000000003</v>
      </c>
      <c r="X5" s="108">
        <v>25.625</v>
      </c>
      <c r="Y5" s="108">
        <v>34.713999999999999</v>
      </c>
      <c r="Z5" s="108">
        <v>42.231999999999999</v>
      </c>
      <c r="AA5" s="108">
        <v>29.425000000000001</v>
      </c>
      <c r="AB5" s="108">
        <v>33.820999999999998</v>
      </c>
      <c r="AC5" s="108">
        <v>48.962000000000003</v>
      </c>
      <c r="AD5" s="108">
        <v>37.685000000000002</v>
      </c>
      <c r="AE5" s="108">
        <v>56.844999999999999</v>
      </c>
      <c r="AF5" s="108">
        <v>33.055999999999997</v>
      </c>
      <c r="AG5" s="108">
        <v>30.591999999999999</v>
      </c>
      <c r="AH5" s="110">
        <v>33.387999999999998</v>
      </c>
      <c r="AN5" s="130"/>
      <c r="AO5" s="130"/>
      <c r="AP5" s="130"/>
      <c r="AQ5" s="130"/>
      <c r="AR5" s="130"/>
      <c r="AS5" s="130"/>
      <c r="AT5" s="130"/>
      <c r="AU5" s="130"/>
      <c r="AV5" s="130"/>
      <c r="AW5" s="130"/>
      <c r="AX5" s="130"/>
      <c r="AY5" s="130"/>
    </row>
    <row r="6" spans="1:54" ht="15" x14ac:dyDescent="0.25">
      <c r="A6" s="164">
        <v>44652</v>
      </c>
      <c r="B6" s="279">
        <v>67.150000000000006</v>
      </c>
      <c r="C6" s="269">
        <v>132.28</v>
      </c>
      <c r="D6" s="274">
        <v>70</v>
      </c>
      <c r="E6" s="108">
        <v>57.16</v>
      </c>
      <c r="F6" s="108">
        <v>102.84399999999999</v>
      </c>
      <c r="G6" s="108">
        <v>78.12</v>
      </c>
      <c r="H6" s="108">
        <v>84.944000000000003</v>
      </c>
      <c r="I6" s="108">
        <v>63.155999999999999</v>
      </c>
      <c r="J6" s="108">
        <v>75.346000000000004</v>
      </c>
      <c r="K6" s="108">
        <v>62.558</v>
      </c>
      <c r="L6" s="108">
        <v>56.915999999999997</v>
      </c>
      <c r="M6" s="108">
        <v>56.328000000000003</v>
      </c>
      <c r="N6" s="108">
        <v>98.78</v>
      </c>
      <c r="O6" s="108">
        <v>83.765000000000001</v>
      </c>
      <c r="P6" s="108">
        <v>76.518000000000001</v>
      </c>
      <c r="Q6" s="108">
        <v>76.41</v>
      </c>
      <c r="R6" s="108">
        <v>125.37</v>
      </c>
      <c r="S6" s="108">
        <v>61.896000000000001</v>
      </c>
      <c r="T6" s="108">
        <v>80.488</v>
      </c>
      <c r="U6" s="108">
        <v>83.465000000000003</v>
      </c>
      <c r="V6" s="108">
        <v>43.207999999999998</v>
      </c>
      <c r="W6" s="108">
        <v>60.832000000000001</v>
      </c>
      <c r="X6" s="108">
        <v>66.683999999999997</v>
      </c>
      <c r="Y6" s="108">
        <v>66.626000000000005</v>
      </c>
      <c r="Z6" s="108">
        <v>119.874</v>
      </c>
      <c r="AA6" s="108">
        <v>55.064</v>
      </c>
      <c r="AB6" s="108">
        <v>56.750999999999998</v>
      </c>
      <c r="AC6" s="108">
        <v>69.463999999999999</v>
      </c>
      <c r="AD6" s="108">
        <v>60.457999999999998</v>
      </c>
      <c r="AE6" s="108">
        <v>99.013999999999996</v>
      </c>
      <c r="AF6" s="108">
        <v>70.536000000000001</v>
      </c>
      <c r="AG6" s="108">
        <v>99.745999999999995</v>
      </c>
      <c r="AH6" s="110">
        <v>51.215000000000003</v>
      </c>
      <c r="AN6" s="130"/>
      <c r="AO6" s="130"/>
      <c r="AP6" s="130"/>
      <c r="AQ6" s="130"/>
      <c r="AR6" s="130"/>
      <c r="AS6" s="130"/>
      <c r="AT6" s="130"/>
      <c r="AU6" s="130"/>
      <c r="AV6" s="130"/>
      <c r="AW6" s="130"/>
      <c r="AX6" s="130"/>
      <c r="AY6" s="130"/>
    </row>
    <row r="7" spans="1:54" ht="15" x14ac:dyDescent="0.25">
      <c r="A7" s="164">
        <v>44682</v>
      </c>
      <c r="B7" s="279">
        <v>169.5</v>
      </c>
      <c r="C7" s="269">
        <v>333.92</v>
      </c>
      <c r="D7" s="274">
        <v>235</v>
      </c>
      <c r="E7" s="108">
        <v>161.80600000000001</v>
      </c>
      <c r="F7" s="108">
        <v>292.476</v>
      </c>
      <c r="G7" s="108">
        <v>303.78300000000002</v>
      </c>
      <c r="H7" s="108">
        <v>267.72300000000001</v>
      </c>
      <c r="I7" s="108">
        <v>262.411</v>
      </c>
      <c r="J7" s="108">
        <v>292.11200000000002</v>
      </c>
      <c r="K7" s="108">
        <v>214.88200000000001</v>
      </c>
      <c r="L7" s="108">
        <v>189.58099999999999</v>
      </c>
      <c r="M7" s="108">
        <v>236.453</v>
      </c>
      <c r="N7" s="108">
        <v>331.12099999999998</v>
      </c>
      <c r="O7" s="108">
        <v>351.12400000000002</v>
      </c>
      <c r="P7" s="108">
        <v>147.41300000000001</v>
      </c>
      <c r="Q7" s="108">
        <v>233.547</v>
      </c>
      <c r="R7" s="108">
        <v>260.11700000000002</v>
      </c>
      <c r="S7" s="108">
        <v>241.797</v>
      </c>
      <c r="T7" s="108">
        <v>215.09899999999999</v>
      </c>
      <c r="U7" s="108">
        <v>259.66500000000002</v>
      </c>
      <c r="V7" s="108">
        <v>163.422</v>
      </c>
      <c r="W7" s="108">
        <v>314.93</v>
      </c>
      <c r="X7" s="108">
        <v>153.51400000000001</v>
      </c>
      <c r="Y7" s="108">
        <v>168.56200000000001</v>
      </c>
      <c r="Z7" s="108">
        <v>208.238</v>
      </c>
      <c r="AA7" s="108">
        <v>202.947</v>
      </c>
      <c r="AB7" s="108">
        <v>205.999</v>
      </c>
      <c r="AC7" s="108">
        <v>158.19999999999999</v>
      </c>
      <c r="AD7" s="108">
        <v>173.33</v>
      </c>
      <c r="AE7" s="108">
        <v>207.89</v>
      </c>
      <c r="AF7" s="108">
        <v>267.649</v>
      </c>
      <c r="AG7" s="108">
        <v>286.65100000000001</v>
      </c>
      <c r="AH7" s="110">
        <v>237.05099999999999</v>
      </c>
      <c r="AN7" s="130"/>
      <c r="AO7" s="130"/>
      <c r="AP7" s="130"/>
      <c r="AQ7" s="130"/>
      <c r="AR7" s="130"/>
      <c r="AS7" s="130"/>
      <c r="AT7" s="130"/>
      <c r="AU7" s="130"/>
      <c r="AV7" s="130"/>
      <c r="AW7" s="130"/>
      <c r="AX7" s="130"/>
      <c r="AY7" s="130"/>
    </row>
    <row r="8" spans="1:54" ht="15" x14ac:dyDescent="0.25">
      <c r="A8" s="164">
        <v>44713</v>
      </c>
      <c r="B8" s="279">
        <v>197.54</v>
      </c>
      <c r="C8" s="269">
        <v>389.16</v>
      </c>
      <c r="D8" s="274">
        <v>285</v>
      </c>
      <c r="E8" s="108">
        <v>371.61599999999999</v>
      </c>
      <c r="F8" s="108">
        <v>226.994</v>
      </c>
      <c r="G8" s="108">
        <v>460.35399999999998</v>
      </c>
      <c r="H8" s="108">
        <v>294.76799999999997</v>
      </c>
      <c r="I8" s="108">
        <v>655.92100000000005</v>
      </c>
      <c r="J8" s="108">
        <v>268.89600000000002</v>
      </c>
      <c r="K8" s="108">
        <v>319.56900000000002</v>
      </c>
      <c r="L8" s="108">
        <v>248.589</v>
      </c>
      <c r="M8" s="108">
        <v>396.78699999999998</v>
      </c>
      <c r="N8" s="108">
        <v>279.71600000000001</v>
      </c>
      <c r="O8" s="108">
        <v>272.75400000000002</v>
      </c>
      <c r="P8" s="108">
        <v>134.99299999999999</v>
      </c>
      <c r="Q8" s="108">
        <v>324.48599999999999</v>
      </c>
      <c r="R8" s="108">
        <v>162.93100000000001</v>
      </c>
      <c r="S8" s="108">
        <v>241.55099999999999</v>
      </c>
      <c r="T8" s="108">
        <v>179.40700000000001</v>
      </c>
      <c r="U8" s="108">
        <v>220.01300000000001</v>
      </c>
      <c r="V8" s="108">
        <v>393.303</v>
      </c>
      <c r="W8" s="108">
        <v>260.84199999999998</v>
      </c>
      <c r="X8" s="108">
        <v>364.3</v>
      </c>
      <c r="Y8" s="108">
        <v>454.28800000000001</v>
      </c>
      <c r="Z8" s="108">
        <v>96.539000000000001</v>
      </c>
      <c r="AA8" s="108">
        <v>290.28399999999999</v>
      </c>
      <c r="AB8" s="108">
        <v>358.18400000000003</v>
      </c>
      <c r="AC8" s="108">
        <v>422.85300000000001</v>
      </c>
      <c r="AD8" s="108">
        <v>308.50299999999999</v>
      </c>
      <c r="AE8" s="108">
        <v>273.48599999999999</v>
      </c>
      <c r="AF8" s="108">
        <v>173.452</v>
      </c>
      <c r="AG8" s="108">
        <v>545.81600000000003</v>
      </c>
      <c r="AH8" s="110">
        <v>244.07400000000001</v>
      </c>
      <c r="AN8" s="130"/>
      <c r="AO8" s="130"/>
      <c r="AP8" s="130"/>
      <c r="AQ8" s="130"/>
      <c r="AR8" s="130"/>
      <c r="AS8" s="130"/>
      <c r="AT8" s="130"/>
      <c r="AU8" s="130"/>
      <c r="AV8" s="130"/>
      <c r="AW8" s="130"/>
      <c r="AX8" s="130"/>
      <c r="AY8" s="130"/>
    </row>
    <row r="9" spans="1:54" ht="15" x14ac:dyDescent="0.25">
      <c r="A9" s="164">
        <v>44743</v>
      </c>
      <c r="B9" s="279">
        <v>65.81</v>
      </c>
      <c r="C9" s="269">
        <v>129.63999999999999</v>
      </c>
      <c r="D9" s="274">
        <v>90</v>
      </c>
      <c r="E9" s="108">
        <v>156.73699999999999</v>
      </c>
      <c r="F9" s="108">
        <v>88.751999999999995</v>
      </c>
      <c r="G9" s="108">
        <v>180.45699999999999</v>
      </c>
      <c r="H9" s="108">
        <v>78.929000000000002</v>
      </c>
      <c r="I9" s="108">
        <v>461.66300000000001</v>
      </c>
      <c r="J9" s="108">
        <v>97.239000000000004</v>
      </c>
      <c r="K9" s="108">
        <v>95.061000000000007</v>
      </c>
      <c r="L9" s="108">
        <v>115.822</v>
      </c>
      <c r="M9" s="108">
        <v>237.584</v>
      </c>
      <c r="N9" s="108">
        <v>75.105000000000004</v>
      </c>
      <c r="O9" s="108">
        <v>79.361000000000004</v>
      </c>
      <c r="P9" s="108">
        <v>40.954000000000001</v>
      </c>
      <c r="Q9" s="108">
        <v>81.081999999999994</v>
      </c>
      <c r="R9" s="108">
        <v>58.006</v>
      </c>
      <c r="S9" s="108">
        <v>87.155000000000001</v>
      </c>
      <c r="T9" s="108">
        <v>66.203999999999994</v>
      </c>
      <c r="U9" s="108">
        <v>75.316999999999993</v>
      </c>
      <c r="V9" s="108">
        <v>160.018</v>
      </c>
      <c r="W9" s="108">
        <v>119.94</v>
      </c>
      <c r="X9" s="108">
        <v>90.594999999999999</v>
      </c>
      <c r="Y9" s="108">
        <v>207.82900000000001</v>
      </c>
      <c r="Z9" s="108">
        <v>37.606999999999999</v>
      </c>
      <c r="AA9" s="108">
        <v>94.165000000000006</v>
      </c>
      <c r="AB9" s="108">
        <v>100.548</v>
      </c>
      <c r="AC9" s="108">
        <v>150.958</v>
      </c>
      <c r="AD9" s="108">
        <v>89.405000000000001</v>
      </c>
      <c r="AE9" s="108">
        <v>84.75</v>
      </c>
      <c r="AF9" s="108">
        <v>52.41</v>
      </c>
      <c r="AG9" s="108">
        <v>314.33699999999999</v>
      </c>
      <c r="AH9" s="110">
        <v>67.915000000000006</v>
      </c>
      <c r="AN9" s="130"/>
      <c r="AO9" s="130"/>
      <c r="AP9" s="130"/>
      <c r="AQ9" s="130"/>
      <c r="AR9" s="130"/>
      <c r="AS9" s="130"/>
      <c r="AT9" s="130"/>
      <c r="AU9" s="130"/>
      <c r="AV9" s="130"/>
      <c r="AW9" s="130"/>
      <c r="AX9" s="130"/>
      <c r="AY9" s="130"/>
    </row>
    <row r="10" spans="1:54" ht="15" x14ac:dyDescent="0.25">
      <c r="A10" s="164">
        <v>44774</v>
      </c>
      <c r="B10" s="279">
        <v>46.68</v>
      </c>
      <c r="C10" s="269">
        <v>78.67</v>
      </c>
      <c r="D10" s="274">
        <v>60</v>
      </c>
      <c r="E10" s="108">
        <v>71.063999999999993</v>
      </c>
      <c r="F10" s="108">
        <v>71.67</v>
      </c>
      <c r="G10" s="108">
        <v>76.835999999999999</v>
      </c>
      <c r="H10" s="108">
        <v>53.006</v>
      </c>
      <c r="I10" s="108">
        <v>147.23500000000001</v>
      </c>
      <c r="J10" s="108">
        <v>52.307000000000002</v>
      </c>
      <c r="K10" s="108">
        <v>64.763000000000005</v>
      </c>
      <c r="L10" s="108">
        <v>58.487000000000002</v>
      </c>
      <c r="M10" s="108">
        <v>107.205</v>
      </c>
      <c r="N10" s="108">
        <v>61.292999999999999</v>
      </c>
      <c r="O10" s="108">
        <v>70.489000000000004</v>
      </c>
      <c r="P10" s="108">
        <v>35.228999999999999</v>
      </c>
      <c r="Q10" s="108">
        <v>58.707000000000001</v>
      </c>
      <c r="R10" s="108">
        <v>45.454999999999998</v>
      </c>
      <c r="S10" s="108">
        <v>58.29</v>
      </c>
      <c r="T10" s="108">
        <v>55.328000000000003</v>
      </c>
      <c r="U10" s="108">
        <v>58.600999999999999</v>
      </c>
      <c r="V10" s="108">
        <v>72.703000000000003</v>
      </c>
      <c r="W10" s="108">
        <v>57.42</v>
      </c>
      <c r="X10" s="108">
        <v>65.379000000000005</v>
      </c>
      <c r="Y10" s="108">
        <v>75.364999999999995</v>
      </c>
      <c r="Z10" s="108">
        <v>38.350999999999999</v>
      </c>
      <c r="AA10" s="108">
        <v>64.254999999999995</v>
      </c>
      <c r="AB10" s="108">
        <v>65.144000000000005</v>
      </c>
      <c r="AC10" s="108">
        <v>65.137</v>
      </c>
      <c r="AD10" s="108">
        <v>57.902000000000001</v>
      </c>
      <c r="AE10" s="108">
        <v>56.293999999999997</v>
      </c>
      <c r="AF10" s="108">
        <v>40.848999999999997</v>
      </c>
      <c r="AG10" s="108">
        <v>104.035</v>
      </c>
      <c r="AH10" s="110">
        <v>47.18</v>
      </c>
      <c r="AN10" s="130"/>
      <c r="AO10" s="130"/>
      <c r="AP10" s="130"/>
      <c r="AQ10" s="130"/>
      <c r="AR10" s="130"/>
      <c r="AS10" s="130"/>
      <c r="AT10" s="130"/>
      <c r="AU10" s="130"/>
      <c r="AV10" s="130"/>
      <c r="AW10" s="130"/>
      <c r="AX10" s="130"/>
      <c r="AY10" s="130"/>
    </row>
    <row r="11" spans="1:54" ht="15" x14ac:dyDescent="0.25">
      <c r="A11" s="164">
        <v>44805</v>
      </c>
      <c r="B11" s="279">
        <v>33.909999999999997</v>
      </c>
      <c r="C11" s="269">
        <v>49.17</v>
      </c>
      <c r="D11" s="274">
        <v>38</v>
      </c>
      <c r="E11" s="108">
        <v>38.054000000000002</v>
      </c>
      <c r="F11" s="108">
        <v>45.344000000000001</v>
      </c>
      <c r="G11" s="108">
        <v>49.63</v>
      </c>
      <c r="H11" s="108">
        <v>37.633000000000003</v>
      </c>
      <c r="I11" s="108">
        <v>64.786000000000001</v>
      </c>
      <c r="J11" s="108">
        <v>34.305999999999997</v>
      </c>
      <c r="K11" s="108">
        <v>45.47</v>
      </c>
      <c r="L11" s="108">
        <v>32.411000000000001</v>
      </c>
      <c r="M11" s="108">
        <v>51.031999999999996</v>
      </c>
      <c r="N11" s="108">
        <v>38.981999999999999</v>
      </c>
      <c r="O11" s="108">
        <v>36.499000000000002</v>
      </c>
      <c r="P11" s="108">
        <v>27.350999999999999</v>
      </c>
      <c r="Q11" s="108">
        <v>69.963999999999999</v>
      </c>
      <c r="R11" s="108">
        <v>38.008000000000003</v>
      </c>
      <c r="S11" s="108">
        <v>34.404000000000003</v>
      </c>
      <c r="T11" s="108">
        <v>36.06</v>
      </c>
      <c r="U11" s="108">
        <v>47.667999999999999</v>
      </c>
      <c r="V11" s="108">
        <v>37.869</v>
      </c>
      <c r="W11" s="108">
        <v>34.454999999999998</v>
      </c>
      <c r="X11" s="108">
        <v>32.634</v>
      </c>
      <c r="Y11" s="108">
        <v>39.116999999999997</v>
      </c>
      <c r="Z11" s="108">
        <v>26.222999999999999</v>
      </c>
      <c r="AA11" s="108">
        <v>69.277000000000001</v>
      </c>
      <c r="AB11" s="108">
        <v>53.432000000000002</v>
      </c>
      <c r="AC11" s="108">
        <v>40.439</v>
      </c>
      <c r="AD11" s="108">
        <v>35.101999999999997</v>
      </c>
      <c r="AE11" s="108">
        <v>31.202999999999999</v>
      </c>
      <c r="AF11" s="108">
        <v>26.853000000000002</v>
      </c>
      <c r="AG11" s="108">
        <v>48.112000000000002</v>
      </c>
      <c r="AH11" s="110">
        <v>37.991999999999997</v>
      </c>
      <c r="AN11" s="130"/>
      <c r="AO11" s="130"/>
      <c r="AP11" s="130"/>
      <c r="AQ11" s="130"/>
      <c r="AR11" s="130"/>
      <c r="AS11" s="130"/>
      <c r="AT11" s="130"/>
      <c r="AU11" s="130"/>
      <c r="AV11" s="130"/>
      <c r="AW11" s="130"/>
      <c r="AX11" s="130"/>
      <c r="AY11" s="130"/>
    </row>
    <row r="12" spans="1:54" ht="15" x14ac:dyDescent="0.25">
      <c r="A12" s="164">
        <v>44835</v>
      </c>
      <c r="B12" s="279">
        <v>38.229999999999997</v>
      </c>
      <c r="C12" s="269">
        <v>47.85</v>
      </c>
      <c r="D12" s="274">
        <v>40.700000000000003</v>
      </c>
      <c r="E12" s="108">
        <v>33.945999999999998</v>
      </c>
      <c r="F12" s="108">
        <v>34.518999999999998</v>
      </c>
      <c r="G12" s="108">
        <v>48.863</v>
      </c>
      <c r="H12" s="108">
        <v>50.865000000000002</v>
      </c>
      <c r="I12" s="108">
        <v>68.584000000000003</v>
      </c>
      <c r="J12" s="108">
        <v>51.442</v>
      </c>
      <c r="K12" s="108">
        <v>57.051000000000002</v>
      </c>
      <c r="L12" s="108">
        <v>49.366</v>
      </c>
      <c r="M12" s="108">
        <v>42.68</v>
      </c>
      <c r="N12" s="108">
        <v>38.65</v>
      </c>
      <c r="O12" s="108">
        <v>36.414000000000001</v>
      </c>
      <c r="P12" s="108">
        <v>43.119</v>
      </c>
      <c r="Q12" s="108">
        <v>44.338999999999999</v>
      </c>
      <c r="R12" s="108">
        <v>40.875999999999998</v>
      </c>
      <c r="S12" s="108">
        <v>55.073</v>
      </c>
      <c r="T12" s="108">
        <v>77.322000000000003</v>
      </c>
      <c r="U12" s="108">
        <v>55.145000000000003</v>
      </c>
      <c r="V12" s="108">
        <v>38.051000000000002</v>
      </c>
      <c r="W12" s="108">
        <v>40.189</v>
      </c>
      <c r="X12" s="108">
        <v>36.707999999999998</v>
      </c>
      <c r="Y12" s="108">
        <v>43.465000000000003</v>
      </c>
      <c r="Z12" s="108">
        <v>27.11</v>
      </c>
      <c r="AA12" s="108">
        <v>68.423000000000002</v>
      </c>
      <c r="AB12" s="108">
        <v>70.599999999999994</v>
      </c>
      <c r="AC12" s="108">
        <v>37.201999999999998</v>
      </c>
      <c r="AD12" s="108">
        <v>32.613999999999997</v>
      </c>
      <c r="AE12" s="108">
        <v>36.401000000000003</v>
      </c>
      <c r="AF12" s="108">
        <v>31.815999999999999</v>
      </c>
      <c r="AG12" s="108">
        <v>44.613</v>
      </c>
      <c r="AH12" s="110">
        <v>32.988999999999997</v>
      </c>
      <c r="AN12" s="130"/>
      <c r="AO12" s="130"/>
      <c r="AP12" s="130"/>
      <c r="AQ12" s="130"/>
      <c r="AR12" s="130"/>
      <c r="AS12" s="130"/>
      <c r="AT12" s="130"/>
      <c r="AU12" s="130"/>
      <c r="AV12" s="130"/>
      <c r="AW12" s="130"/>
      <c r="AX12" s="130"/>
      <c r="AY12" s="130"/>
    </row>
    <row r="13" spans="1:54" ht="15" x14ac:dyDescent="0.25">
      <c r="A13" s="164">
        <v>44866</v>
      </c>
      <c r="B13" s="279">
        <v>34.840000000000003</v>
      </c>
      <c r="C13" s="269">
        <v>37.840000000000003</v>
      </c>
      <c r="D13" s="274">
        <v>35.5</v>
      </c>
      <c r="E13" s="108">
        <v>33.552</v>
      </c>
      <c r="F13" s="108">
        <v>30.439</v>
      </c>
      <c r="G13" s="108">
        <v>40.341000000000001</v>
      </c>
      <c r="H13" s="108">
        <v>39.64</v>
      </c>
      <c r="I13" s="108">
        <v>50.567999999999998</v>
      </c>
      <c r="J13" s="108">
        <v>41.89</v>
      </c>
      <c r="K13" s="108">
        <v>41.865000000000002</v>
      </c>
      <c r="L13" s="108">
        <v>41.93</v>
      </c>
      <c r="M13" s="108">
        <v>34.823</v>
      </c>
      <c r="N13" s="108">
        <v>34.895000000000003</v>
      </c>
      <c r="O13" s="108">
        <v>35.667999999999999</v>
      </c>
      <c r="P13" s="108">
        <v>28.178000000000001</v>
      </c>
      <c r="Q13" s="108">
        <v>33.347999999999999</v>
      </c>
      <c r="R13" s="108">
        <v>37.243000000000002</v>
      </c>
      <c r="S13" s="108">
        <v>43.374000000000002</v>
      </c>
      <c r="T13" s="108">
        <v>51.515999999999998</v>
      </c>
      <c r="U13" s="108">
        <v>44.177999999999997</v>
      </c>
      <c r="V13" s="108">
        <v>34.237000000000002</v>
      </c>
      <c r="W13" s="108">
        <v>37.448999999999998</v>
      </c>
      <c r="X13" s="108">
        <v>37.896000000000001</v>
      </c>
      <c r="Y13" s="108">
        <v>36.375999999999998</v>
      </c>
      <c r="Z13" s="108">
        <v>23.56</v>
      </c>
      <c r="AA13" s="108">
        <v>44.378</v>
      </c>
      <c r="AB13" s="108">
        <v>42.226999999999997</v>
      </c>
      <c r="AC13" s="108">
        <v>34.610999999999997</v>
      </c>
      <c r="AD13" s="108">
        <v>28.533999999999999</v>
      </c>
      <c r="AE13" s="108">
        <v>32.036999999999999</v>
      </c>
      <c r="AF13" s="108">
        <v>30.754999999999999</v>
      </c>
      <c r="AG13" s="108">
        <v>39.808999999999997</v>
      </c>
      <c r="AH13" s="110">
        <v>30.835000000000001</v>
      </c>
      <c r="AN13" s="130"/>
      <c r="AO13" s="130"/>
      <c r="AP13" s="130"/>
      <c r="AQ13" s="130"/>
      <c r="AR13" s="130"/>
      <c r="AS13" s="130"/>
      <c r="AT13" s="130"/>
      <c r="AU13" s="130"/>
      <c r="AV13" s="130"/>
      <c r="AW13" s="130"/>
      <c r="AX13" s="130"/>
      <c r="AY13" s="130"/>
    </row>
    <row r="14" spans="1:54" ht="15" x14ac:dyDescent="0.25">
      <c r="A14" s="164">
        <v>44896</v>
      </c>
      <c r="B14" s="279">
        <v>31.27</v>
      </c>
      <c r="C14" s="269">
        <v>32.19</v>
      </c>
      <c r="D14" s="274">
        <v>32.21</v>
      </c>
      <c r="E14" s="108">
        <v>30.503</v>
      </c>
      <c r="F14" s="108">
        <v>27.353000000000002</v>
      </c>
      <c r="G14" s="108">
        <v>34.151000000000003</v>
      </c>
      <c r="H14" s="108">
        <v>31.135999999999999</v>
      </c>
      <c r="I14" s="108">
        <v>46.704999999999998</v>
      </c>
      <c r="J14" s="108">
        <v>33.774000000000001</v>
      </c>
      <c r="K14" s="108">
        <v>31.449000000000002</v>
      </c>
      <c r="L14" s="108">
        <v>37.081000000000003</v>
      </c>
      <c r="M14" s="108">
        <v>30.991</v>
      </c>
      <c r="N14" s="108">
        <v>29.658000000000001</v>
      </c>
      <c r="O14" s="108">
        <v>29.355</v>
      </c>
      <c r="P14" s="108">
        <v>23.779</v>
      </c>
      <c r="Q14" s="108">
        <v>30.454999999999998</v>
      </c>
      <c r="R14" s="108">
        <v>28.972000000000001</v>
      </c>
      <c r="S14" s="108">
        <v>30.936</v>
      </c>
      <c r="T14" s="108">
        <v>34.786000000000001</v>
      </c>
      <c r="U14" s="108">
        <v>30.780999999999999</v>
      </c>
      <c r="V14" s="108">
        <v>30.1</v>
      </c>
      <c r="W14" s="108">
        <v>29.92</v>
      </c>
      <c r="X14" s="108">
        <v>31.513000000000002</v>
      </c>
      <c r="Y14" s="108">
        <v>31.545000000000002</v>
      </c>
      <c r="Z14" s="108">
        <v>21.497</v>
      </c>
      <c r="AA14" s="108">
        <v>33.378</v>
      </c>
      <c r="AB14" s="108">
        <v>34.046999999999997</v>
      </c>
      <c r="AC14" s="108">
        <v>30.36</v>
      </c>
      <c r="AD14" s="108">
        <v>26.527999999999999</v>
      </c>
      <c r="AE14" s="108">
        <v>29.853000000000002</v>
      </c>
      <c r="AF14" s="108">
        <v>24.838999999999999</v>
      </c>
      <c r="AG14" s="108">
        <v>37.106000000000002</v>
      </c>
      <c r="AH14" s="110">
        <v>29.085000000000001</v>
      </c>
      <c r="AN14" s="130"/>
      <c r="AO14" s="130"/>
      <c r="AP14" s="130"/>
      <c r="AQ14" s="130"/>
      <c r="AR14" s="130"/>
      <c r="AS14" s="130"/>
      <c r="AT14" s="130"/>
      <c r="AU14" s="130"/>
      <c r="AV14" s="130"/>
      <c r="AW14" s="130"/>
      <c r="AX14" s="130"/>
      <c r="AY14" s="130"/>
    </row>
    <row r="15" spans="1:54" ht="15" x14ac:dyDescent="0.25">
      <c r="A15" s="164">
        <v>44927</v>
      </c>
      <c r="B15" s="279">
        <v>30.05</v>
      </c>
      <c r="C15" s="269">
        <v>30.48</v>
      </c>
      <c r="D15" s="274">
        <v>30.7</v>
      </c>
      <c r="E15" s="108">
        <v>27.225000000000001</v>
      </c>
      <c r="F15" s="108">
        <v>25.544</v>
      </c>
      <c r="G15" s="108">
        <v>31.123000000000001</v>
      </c>
      <c r="H15" s="108">
        <v>28.077999999999999</v>
      </c>
      <c r="I15" s="108">
        <v>39.345999999999997</v>
      </c>
      <c r="J15" s="108">
        <v>28.759</v>
      </c>
      <c r="K15" s="108">
        <v>28.04</v>
      </c>
      <c r="L15" s="108">
        <v>31.687000000000001</v>
      </c>
      <c r="M15" s="108">
        <v>30.959</v>
      </c>
      <c r="N15" s="108">
        <v>27.18</v>
      </c>
      <c r="O15" s="108">
        <v>25.812999999999999</v>
      </c>
      <c r="P15" s="108">
        <v>22.222999999999999</v>
      </c>
      <c r="Q15" s="108">
        <v>27.23</v>
      </c>
      <c r="R15" s="108">
        <v>28.004000000000001</v>
      </c>
      <c r="S15" s="108">
        <v>26.542000000000002</v>
      </c>
      <c r="T15" s="108">
        <v>29.148</v>
      </c>
      <c r="U15" s="108">
        <v>25.474</v>
      </c>
      <c r="V15" s="108">
        <v>27.123000000000001</v>
      </c>
      <c r="W15" s="108">
        <v>26.391999999999999</v>
      </c>
      <c r="X15" s="108">
        <v>28.646999999999998</v>
      </c>
      <c r="Y15" s="108">
        <v>30.158000000000001</v>
      </c>
      <c r="Z15" s="108">
        <v>19.843</v>
      </c>
      <c r="AA15" s="108">
        <v>29.033000000000001</v>
      </c>
      <c r="AB15" s="108">
        <v>29.552</v>
      </c>
      <c r="AC15" s="108">
        <v>27.646999999999998</v>
      </c>
      <c r="AD15" s="108">
        <v>24.956</v>
      </c>
      <c r="AE15" s="108">
        <v>26.056999999999999</v>
      </c>
      <c r="AF15" s="108">
        <v>22.722999999999999</v>
      </c>
      <c r="AG15" s="108">
        <v>33.728999999999999</v>
      </c>
      <c r="AH15" s="110">
        <v>27.504999999999999</v>
      </c>
      <c r="AN15" s="130"/>
      <c r="AO15" s="130"/>
      <c r="AP15" s="130"/>
      <c r="AQ15" s="130"/>
      <c r="AR15" s="130"/>
      <c r="AS15" s="130"/>
      <c r="AT15" s="130"/>
      <c r="AU15" s="130"/>
      <c r="AV15" s="130"/>
      <c r="AW15" s="130"/>
      <c r="AX15" s="130"/>
      <c r="AY15" s="130"/>
    </row>
    <row r="16" spans="1:54" ht="15" x14ac:dyDescent="0.25">
      <c r="A16" s="164">
        <v>44958</v>
      </c>
      <c r="B16" s="279">
        <v>28.37</v>
      </c>
      <c r="C16" s="269">
        <v>28.5</v>
      </c>
      <c r="D16" s="274">
        <v>28.77</v>
      </c>
      <c r="E16" s="108">
        <v>24.890999999999998</v>
      </c>
      <c r="F16" s="108">
        <v>23.236000000000001</v>
      </c>
      <c r="G16" s="108">
        <v>26.184000000000001</v>
      </c>
      <c r="H16" s="108">
        <v>30.138000000000002</v>
      </c>
      <c r="I16" s="108">
        <v>38.054000000000002</v>
      </c>
      <c r="J16" s="108">
        <v>23.253</v>
      </c>
      <c r="K16" s="108">
        <v>24.280999999999999</v>
      </c>
      <c r="L16" s="108">
        <v>30.712</v>
      </c>
      <c r="M16" s="108">
        <v>30.899000000000001</v>
      </c>
      <c r="N16" s="108">
        <v>25.382000000000001</v>
      </c>
      <c r="O16" s="108">
        <v>21.731999999999999</v>
      </c>
      <c r="P16" s="108">
        <v>24.937999999999999</v>
      </c>
      <c r="Q16" s="108">
        <v>23.135000000000002</v>
      </c>
      <c r="R16" s="108">
        <v>24.477</v>
      </c>
      <c r="S16" s="108">
        <v>21.678999999999998</v>
      </c>
      <c r="T16" s="108">
        <v>28.898</v>
      </c>
      <c r="U16" s="108">
        <v>20.629000000000001</v>
      </c>
      <c r="V16" s="108">
        <v>23.937999999999999</v>
      </c>
      <c r="W16" s="108">
        <v>21.835999999999999</v>
      </c>
      <c r="X16" s="108">
        <v>23.597999999999999</v>
      </c>
      <c r="Y16" s="108">
        <v>25.05</v>
      </c>
      <c r="Z16" s="108">
        <v>17.443999999999999</v>
      </c>
      <c r="AA16" s="108">
        <v>29.045999999999999</v>
      </c>
      <c r="AB16" s="108">
        <v>35.052</v>
      </c>
      <c r="AC16" s="108">
        <v>25.82</v>
      </c>
      <c r="AD16" s="108">
        <v>30.617000000000001</v>
      </c>
      <c r="AE16" s="108">
        <v>28.175000000000001</v>
      </c>
      <c r="AF16" s="108">
        <v>19.594999999999999</v>
      </c>
      <c r="AG16" s="108">
        <v>29.652999999999999</v>
      </c>
      <c r="AH16" s="110">
        <v>23.468</v>
      </c>
      <c r="AN16" s="130"/>
      <c r="AO16" s="130"/>
      <c r="AP16" s="130"/>
      <c r="AQ16" s="130"/>
      <c r="AR16" s="130"/>
      <c r="AS16" s="130"/>
      <c r="AT16" s="130"/>
      <c r="AU16" s="130"/>
      <c r="AV16" s="130"/>
      <c r="AW16" s="130"/>
      <c r="AX16" s="130"/>
      <c r="AY16" s="130"/>
    </row>
    <row r="17" spans="1:1005" ht="15" x14ac:dyDescent="0.25">
      <c r="A17" s="164">
        <v>44986</v>
      </c>
      <c r="B17" s="279">
        <v>42.49</v>
      </c>
      <c r="C17" s="269">
        <v>50.04</v>
      </c>
      <c r="D17" s="274">
        <v>46.25</v>
      </c>
      <c r="E17" s="108">
        <v>43.250999999999998</v>
      </c>
      <c r="F17" s="108">
        <v>39.494</v>
      </c>
      <c r="G17" s="108">
        <v>48.210999999999999</v>
      </c>
      <c r="H17" s="108">
        <v>61.005000000000003</v>
      </c>
      <c r="I17" s="108">
        <v>50.722000000000001</v>
      </c>
      <c r="J17" s="108">
        <v>50.27</v>
      </c>
      <c r="K17" s="108">
        <v>43.393000000000001</v>
      </c>
      <c r="L17" s="108">
        <v>47.759</v>
      </c>
      <c r="M17" s="108">
        <v>38.112000000000002</v>
      </c>
      <c r="N17" s="108">
        <v>37.399000000000001</v>
      </c>
      <c r="O17" s="108">
        <v>27.971</v>
      </c>
      <c r="P17" s="108">
        <v>40.174999999999997</v>
      </c>
      <c r="Q17" s="108">
        <v>60.500999999999998</v>
      </c>
      <c r="R17" s="108">
        <v>31.609000000000002</v>
      </c>
      <c r="S17" s="108">
        <v>32.581000000000003</v>
      </c>
      <c r="T17" s="108">
        <v>75.513999999999996</v>
      </c>
      <c r="U17" s="108">
        <v>22.768000000000001</v>
      </c>
      <c r="V17" s="108">
        <v>46.723999999999997</v>
      </c>
      <c r="W17" s="108">
        <v>26.416</v>
      </c>
      <c r="X17" s="108">
        <v>40.381999999999998</v>
      </c>
      <c r="Y17" s="108">
        <v>46.524999999999999</v>
      </c>
      <c r="Z17" s="108">
        <v>25.268999999999998</v>
      </c>
      <c r="AA17" s="108">
        <v>40.972999999999999</v>
      </c>
      <c r="AB17" s="108">
        <v>61.292999999999999</v>
      </c>
      <c r="AC17" s="108">
        <v>46.368000000000002</v>
      </c>
      <c r="AD17" s="108">
        <v>71.370999999999995</v>
      </c>
      <c r="AE17" s="108">
        <v>30.824999999999999</v>
      </c>
      <c r="AF17" s="108">
        <v>29.298999999999999</v>
      </c>
      <c r="AG17" s="108">
        <v>45.201999999999998</v>
      </c>
      <c r="AH17" s="110">
        <v>29.472999999999999</v>
      </c>
      <c r="AN17" s="130"/>
      <c r="AO17" s="130"/>
      <c r="AP17" s="130"/>
      <c r="AQ17" s="130"/>
      <c r="AR17" s="130"/>
      <c r="AS17" s="130"/>
      <c r="AT17" s="130"/>
      <c r="AU17" s="130"/>
      <c r="AV17" s="130"/>
      <c r="AW17" s="130"/>
      <c r="AX17" s="130"/>
      <c r="AY17" s="130"/>
    </row>
    <row r="18" spans="1:1005" ht="15" x14ac:dyDescent="0.25">
      <c r="A18" s="164">
        <v>45017</v>
      </c>
      <c r="B18" s="279">
        <v>81.88</v>
      </c>
      <c r="C18" s="269">
        <v>117.1</v>
      </c>
      <c r="D18" s="274">
        <v>99.53</v>
      </c>
      <c r="E18" s="108">
        <v>93.445999999999998</v>
      </c>
      <c r="F18" s="108">
        <v>92.144000000000005</v>
      </c>
      <c r="G18" s="108">
        <v>90.721000000000004</v>
      </c>
      <c r="H18" s="108">
        <v>73.88</v>
      </c>
      <c r="I18" s="108">
        <v>120.657</v>
      </c>
      <c r="J18" s="108">
        <v>99.793000000000006</v>
      </c>
      <c r="K18" s="108">
        <v>74.453999999999994</v>
      </c>
      <c r="L18" s="108">
        <v>69.953999999999994</v>
      </c>
      <c r="M18" s="108">
        <v>101.029</v>
      </c>
      <c r="N18" s="108">
        <v>78.209000000000003</v>
      </c>
      <c r="O18" s="108">
        <v>68.376000000000005</v>
      </c>
      <c r="P18" s="108">
        <v>74.275999999999996</v>
      </c>
      <c r="Q18" s="108">
        <v>139.68199999999999</v>
      </c>
      <c r="R18" s="108">
        <v>78.376000000000005</v>
      </c>
      <c r="S18" s="108">
        <v>107.604</v>
      </c>
      <c r="T18" s="108">
        <v>125.8</v>
      </c>
      <c r="U18" s="108">
        <v>70.162000000000006</v>
      </c>
      <c r="V18" s="108">
        <v>72.781999999999996</v>
      </c>
      <c r="W18" s="108">
        <v>66.573999999999998</v>
      </c>
      <c r="X18" s="108">
        <v>95.28</v>
      </c>
      <c r="Y18" s="108">
        <v>109.31399999999999</v>
      </c>
      <c r="Z18" s="108">
        <v>48.695999999999998</v>
      </c>
      <c r="AA18" s="108">
        <v>89.709000000000003</v>
      </c>
      <c r="AB18" s="108">
        <v>98.209000000000003</v>
      </c>
      <c r="AC18" s="108">
        <v>80.653999999999996</v>
      </c>
      <c r="AD18" s="108">
        <v>138.37700000000001</v>
      </c>
      <c r="AE18" s="108">
        <v>55.837000000000003</v>
      </c>
      <c r="AF18" s="108">
        <v>108.556</v>
      </c>
      <c r="AG18" s="108">
        <v>65.278000000000006</v>
      </c>
      <c r="AH18" s="110">
        <v>63.962000000000003</v>
      </c>
      <c r="AN18" s="130"/>
      <c r="AO18" s="130"/>
      <c r="AP18" s="130"/>
      <c r="AQ18" s="130"/>
      <c r="AR18" s="130"/>
      <c r="AS18" s="130"/>
      <c r="AT18" s="130"/>
      <c r="AU18" s="130"/>
      <c r="AV18" s="130"/>
      <c r="AW18" s="130"/>
      <c r="AX18" s="130"/>
      <c r="AY18" s="130"/>
    </row>
    <row r="19" spans="1:1005" ht="15" x14ac:dyDescent="0.25">
      <c r="A19" s="164">
        <v>45047</v>
      </c>
      <c r="B19" s="279">
        <v>194.89</v>
      </c>
      <c r="C19" s="269">
        <v>307.94</v>
      </c>
      <c r="D19" s="274">
        <v>251.24</v>
      </c>
      <c r="E19" s="108">
        <v>254.7</v>
      </c>
      <c r="F19" s="108">
        <v>316.61500000000001</v>
      </c>
      <c r="G19" s="108">
        <v>251.35400000000001</v>
      </c>
      <c r="H19" s="108">
        <v>301.39499999999998</v>
      </c>
      <c r="I19" s="108">
        <v>418.63299999999998</v>
      </c>
      <c r="J19" s="108">
        <v>382.67899999999997</v>
      </c>
      <c r="K19" s="108">
        <v>225.79</v>
      </c>
      <c r="L19" s="108">
        <v>271.95699999999999</v>
      </c>
      <c r="M19" s="108">
        <v>291.44900000000001</v>
      </c>
      <c r="N19" s="108">
        <v>313.69299999999998</v>
      </c>
      <c r="O19" s="108">
        <v>110.42100000000001</v>
      </c>
      <c r="P19" s="108">
        <v>194.37</v>
      </c>
      <c r="Q19" s="108">
        <v>280.35300000000001</v>
      </c>
      <c r="R19" s="108">
        <v>301.18099999999998</v>
      </c>
      <c r="S19" s="108">
        <v>276.14800000000002</v>
      </c>
      <c r="T19" s="108">
        <v>292.214</v>
      </c>
      <c r="U19" s="108">
        <v>312.13099999999997</v>
      </c>
      <c r="V19" s="108">
        <v>341.99200000000002</v>
      </c>
      <c r="W19" s="108">
        <v>145.79900000000001</v>
      </c>
      <c r="X19" s="108">
        <v>208.06100000000001</v>
      </c>
      <c r="Y19" s="108">
        <v>175.77699999999999</v>
      </c>
      <c r="Z19" s="108">
        <v>122.526</v>
      </c>
      <c r="AA19" s="108">
        <v>295.14100000000002</v>
      </c>
      <c r="AB19" s="108">
        <v>198.58699999999999</v>
      </c>
      <c r="AC19" s="108">
        <v>199.78100000000001</v>
      </c>
      <c r="AD19" s="108">
        <v>289.56599999999997</v>
      </c>
      <c r="AE19" s="108">
        <v>181.006</v>
      </c>
      <c r="AF19" s="108">
        <v>267.22899999999998</v>
      </c>
      <c r="AG19" s="108">
        <v>214.50200000000001</v>
      </c>
      <c r="AH19" s="110">
        <v>147.73599999999999</v>
      </c>
      <c r="AN19" s="130"/>
      <c r="AO19" s="130"/>
      <c r="AP19" s="130"/>
      <c r="AQ19" s="130"/>
      <c r="AR19" s="130"/>
      <c r="AS19" s="130"/>
      <c r="AT19" s="130"/>
      <c r="AU19" s="130"/>
      <c r="AV19" s="130"/>
      <c r="AW19" s="130"/>
      <c r="AX19" s="130"/>
      <c r="AY19" s="130"/>
    </row>
    <row r="20" spans="1:1005" ht="15" x14ac:dyDescent="0.25">
      <c r="A20" s="164">
        <v>45078</v>
      </c>
      <c r="B20" s="279">
        <v>189.74</v>
      </c>
      <c r="C20" s="269">
        <v>398.01</v>
      </c>
      <c r="D20" s="274">
        <v>292.8</v>
      </c>
      <c r="E20" s="108">
        <v>201.66499999999999</v>
      </c>
      <c r="F20" s="108">
        <v>476.66800000000001</v>
      </c>
      <c r="G20" s="108">
        <v>249.67</v>
      </c>
      <c r="H20" s="108">
        <v>667.06100000000004</v>
      </c>
      <c r="I20" s="108">
        <v>350.35599999999999</v>
      </c>
      <c r="J20" s="108">
        <v>566.51700000000005</v>
      </c>
      <c r="K20" s="108">
        <v>245.804</v>
      </c>
      <c r="L20" s="108">
        <v>396.89400000000001</v>
      </c>
      <c r="M20" s="108">
        <v>189.20099999999999</v>
      </c>
      <c r="N20" s="108">
        <v>239.52199999999999</v>
      </c>
      <c r="O20" s="108">
        <v>66.823999999999998</v>
      </c>
      <c r="P20" s="108">
        <v>252.45500000000001</v>
      </c>
      <c r="Q20" s="108">
        <v>171.97499999999999</v>
      </c>
      <c r="R20" s="108">
        <v>341.09</v>
      </c>
      <c r="S20" s="108">
        <v>212.75299999999999</v>
      </c>
      <c r="T20" s="108">
        <v>213.37799999999999</v>
      </c>
      <c r="U20" s="108">
        <v>573.74900000000002</v>
      </c>
      <c r="V20" s="108">
        <v>297.26299999999998</v>
      </c>
      <c r="W20" s="108">
        <v>323.93099999999998</v>
      </c>
      <c r="X20" s="108">
        <v>515.46600000000001</v>
      </c>
      <c r="Y20" s="108">
        <v>66.227999999999994</v>
      </c>
      <c r="Z20" s="108">
        <v>179.405</v>
      </c>
      <c r="AA20" s="108">
        <v>404.51</v>
      </c>
      <c r="AB20" s="108">
        <v>411.21699999999998</v>
      </c>
      <c r="AC20" s="108">
        <v>351.88299999999998</v>
      </c>
      <c r="AD20" s="108">
        <v>456.48099999999999</v>
      </c>
      <c r="AE20" s="108">
        <v>80.578000000000003</v>
      </c>
      <c r="AF20" s="108">
        <v>486.34899999999999</v>
      </c>
      <c r="AG20" s="108">
        <v>232.05</v>
      </c>
      <c r="AH20" s="110">
        <v>157.52500000000001</v>
      </c>
      <c r="AN20" s="130"/>
      <c r="AO20" s="130"/>
      <c r="AP20" s="130"/>
      <c r="AQ20" s="130"/>
      <c r="AR20" s="130"/>
      <c r="AS20" s="130"/>
      <c r="AT20" s="130"/>
      <c r="AU20" s="130"/>
      <c r="AV20" s="130"/>
      <c r="AW20" s="130"/>
      <c r="AX20" s="130"/>
      <c r="AY20" s="130"/>
    </row>
    <row r="21" spans="1:1005" ht="15" x14ac:dyDescent="0.25">
      <c r="A21" s="164">
        <v>45108</v>
      </c>
      <c r="B21" s="279">
        <v>57.45</v>
      </c>
      <c r="C21" s="269">
        <v>163.21</v>
      </c>
      <c r="D21" s="274">
        <v>97.54</v>
      </c>
      <c r="E21" s="108">
        <v>73.944000000000003</v>
      </c>
      <c r="F21" s="108">
        <v>212.274</v>
      </c>
      <c r="G21" s="108">
        <v>70.36</v>
      </c>
      <c r="H21" s="108">
        <v>501.09100000000001</v>
      </c>
      <c r="I21" s="108">
        <v>123.242</v>
      </c>
      <c r="J21" s="108">
        <v>197.31100000000001</v>
      </c>
      <c r="K21" s="108">
        <v>114.173</v>
      </c>
      <c r="L21" s="108">
        <v>258.54500000000002</v>
      </c>
      <c r="M21" s="108">
        <v>55.469000000000001</v>
      </c>
      <c r="N21" s="108">
        <v>66.234999999999999</v>
      </c>
      <c r="O21" s="108">
        <v>27.591999999999999</v>
      </c>
      <c r="P21" s="108">
        <v>62.6</v>
      </c>
      <c r="Q21" s="108">
        <v>60.448999999999998</v>
      </c>
      <c r="R21" s="108">
        <v>131.48500000000001</v>
      </c>
      <c r="S21" s="108">
        <v>75.588999999999999</v>
      </c>
      <c r="T21" s="108">
        <v>72.114999999999995</v>
      </c>
      <c r="U21" s="108">
        <v>248.733</v>
      </c>
      <c r="V21" s="108">
        <v>152.43700000000001</v>
      </c>
      <c r="W21" s="108">
        <v>78.819999999999993</v>
      </c>
      <c r="X21" s="108">
        <v>263.05099999999999</v>
      </c>
      <c r="Y21" s="108">
        <v>30.652000000000001</v>
      </c>
      <c r="Z21" s="108">
        <v>60.393999999999998</v>
      </c>
      <c r="AA21" s="108">
        <v>115.791</v>
      </c>
      <c r="AB21" s="108">
        <v>133.53</v>
      </c>
      <c r="AC21" s="108">
        <v>108.416</v>
      </c>
      <c r="AD21" s="108">
        <v>146.14500000000001</v>
      </c>
      <c r="AE21" s="108">
        <v>32.280999999999999</v>
      </c>
      <c r="AF21" s="108">
        <v>311.69600000000003</v>
      </c>
      <c r="AG21" s="108">
        <v>66.983000000000004</v>
      </c>
      <c r="AH21" s="110">
        <v>62.127000000000002</v>
      </c>
      <c r="AN21" s="130"/>
      <c r="AO21" s="130"/>
      <c r="AP21" s="130"/>
      <c r="AQ21" s="130"/>
      <c r="AR21" s="130"/>
      <c r="AS21" s="130"/>
      <c r="AT21" s="130"/>
      <c r="AU21" s="130"/>
      <c r="AV21" s="130"/>
      <c r="AW21" s="130"/>
      <c r="AX21" s="130"/>
      <c r="AY21" s="130"/>
    </row>
    <row r="22" spans="1:1005" ht="15" x14ac:dyDescent="0.25">
      <c r="A22" s="164">
        <v>45139</v>
      </c>
      <c r="B22" s="279">
        <v>47.66</v>
      </c>
      <c r="C22" s="269">
        <v>79.069999999999993</v>
      </c>
      <c r="D22" s="274">
        <v>62.68</v>
      </c>
      <c r="E22" s="108">
        <v>61.012</v>
      </c>
      <c r="F22" s="108">
        <v>75.406999999999996</v>
      </c>
      <c r="G22" s="108">
        <v>45.89</v>
      </c>
      <c r="H22" s="108">
        <v>137.97300000000001</v>
      </c>
      <c r="I22" s="108">
        <v>59.140999999999998</v>
      </c>
      <c r="J22" s="108">
        <v>92.174000000000007</v>
      </c>
      <c r="K22" s="108">
        <v>53.643999999999998</v>
      </c>
      <c r="L22" s="108">
        <v>101.94499999999999</v>
      </c>
      <c r="M22" s="108">
        <v>48.844999999999999</v>
      </c>
      <c r="N22" s="108">
        <v>58.21</v>
      </c>
      <c r="O22" s="108">
        <v>24.561</v>
      </c>
      <c r="P22" s="108">
        <v>46.765000000000001</v>
      </c>
      <c r="Q22" s="108">
        <v>42.851999999999997</v>
      </c>
      <c r="R22" s="108">
        <v>64.162999999999997</v>
      </c>
      <c r="S22" s="108">
        <v>55.545999999999999</v>
      </c>
      <c r="T22" s="108">
        <v>53.947000000000003</v>
      </c>
      <c r="U22" s="108">
        <v>87.367999999999995</v>
      </c>
      <c r="V22" s="108">
        <v>58.895000000000003</v>
      </c>
      <c r="W22" s="108">
        <v>55.582999999999998</v>
      </c>
      <c r="X22" s="108">
        <v>77.968000000000004</v>
      </c>
      <c r="Y22" s="108">
        <v>31.893999999999998</v>
      </c>
      <c r="Z22" s="108">
        <v>46.338999999999999</v>
      </c>
      <c r="AA22" s="108">
        <v>65.834000000000003</v>
      </c>
      <c r="AB22" s="108">
        <v>57.85</v>
      </c>
      <c r="AC22" s="108">
        <v>58.201999999999998</v>
      </c>
      <c r="AD22" s="108">
        <v>71.837000000000003</v>
      </c>
      <c r="AE22" s="108">
        <v>27.378</v>
      </c>
      <c r="AF22" s="108">
        <v>92.805000000000007</v>
      </c>
      <c r="AG22" s="108">
        <v>44.776000000000003</v>
      </c>
      <c r="AH22" s="110">
        <v>38.643999999999998</v>
      </c>
      <c r="AN22" s="130"/>
      <c r="AO22" s="130"/>
      <c r="AP22" s="130"/>
      <c r="AQ22" s="130"/>
      <c r="AR22" s="130"/>
      <c r="AS22" s="130"/>
      <c r="AT22" s="130"/>
      <c r="AU22" s="130"/>
      <c r="AV22" s="130"/>
      <c r="AW22" s="130"/>
      <c r="AX22" s="130"/>
      <c r="AY22" s="130"/>
    </row>
    <row r="23" spans="1:1005" ht="15" x14ac:dyDescent="0.25">
      <c r="A23" s="164">
        <v>45170</v>
      </c>
      <c r="B23" s="279">
        <v>34.04</v>
      </c>
      <c r="C23" s="269">
        <v>48.64</v>
      </c>
      <c r="D23" s="274">
        <v>41.62</v>
      </c>
      <c r="E23" s="108">
        <v>44.835999999999999</v>
      </c>
      <c r="F23" s="108">
        <v>55.045999999999999</v>
      </c>
      <c r="G23" s="108">
        <v>38.423999999999999</v>
      </c>
      <c r="H23" s="108">
        <v>69.498999999999995</v>
      </c>
      <c r="I23" s="108">
        <v>43.923000000000002</v>
      </c>
      <c r="J23" s="108">
        <v>64.466999999999999</v>
      </c>
      <c r="K23" s="108">
        <v>34.284999999999997</v>
      </c>
      <c r="L23" s="108">
        <v>54.445</v>
      </c>
      <c r="M23" s="108">
        <v>37.036999999999999</v>
      </c>
      <c r="N23" s="108">
        <v>35.395000000000003</v>
      </c>
      <c r="O23" s="108">
        <v>23.75</v>
      </c>
      <c r="P23" s="108">
        <v>66.581000000000003</v>
      </c>
      <c r="Q23" s="108">
        <v>41.372</v>
      </c>
      <c r="R23" s="108">
        <v>39.488999999999997</v>
      </c>
      <c r="S23" s="108">
        <v>40.798000000000002</v>
      </c>
      <c r="T23" s="108">
        <v>49.502000000000002</v>
      </c>
      <c r="U23" s="108">
        <v>49.777000000000001</v>
      </c>
      <c r="V23" s="108">
        <v>38.732999999999997</v>
      </c>
      <c r="W23" s="108">
        <v>31.779</v>
      </c>
      <c r="X23" s="108">
        <v>45.046999999999997</v>
      </c>
      <c r="Y23" s="108">
        <v>25.678999999999998</v>
      </c>
      <c r="Z23" s="108">
        <v>59.518999999999998</v>
      </c>
      <c r="AA23" s="108">
        <v>59.912999999999997</v>
      </c>
      <c r="AB23" s="108">
        <v>41.543999999999997</v>
      </c>
      <c r="AC23" s="108">
        <v>39.594999999999999</v>
      </c>
      <c r="AD23" s="108">
        <v>42.786999999999999</v>
      </c>
      <c r="AE23" s="108">
        <v>22.241</v>
      </c>
      <c r="AF23" s="108">
        <v>48.399000000000001</v>
      </c>
      <c r="AG23" s="108">
        <v>40.945999999999998</v>
      </c>
      <c r="AH23" s="110">
        <v>29.164999999999999</v>
      </c>
      <c r="AN23" s="130"/>
      <c r="AO23" s="130"/>
      <c r="AP23" s="130"/>
      <c r="AQ23" s="130"/>
      <c r="AR23" s="130"/>
      <c r="AS23" s="130"/>
      <c r="AT23" s="130"/>
      <c r="AU23" s="130"/>
      <c r="AV23" s="130"/>
      <c r="AW23" s="130"/>
      <c r="AX23" s="130"/>
      <c r="AY23" s="130"/>
    </row>
    <row r="24" spans="1:1005" ht="15" x14ac:dyDescent="0.25">
      <c r="A24" s="164">
        <v>45200</v>
      </c>
      <c r="B24" s="279">
        <v>38.61</v>
      </c>
      <c r="C24" s="269">
        <v>47.85</v>
      </c>
      <c r="D24" s="274">
        <v>43.2</v>
      </c>
      <c r="E24" s="108">
        <v>33.893000000000001</v>
      </c>
      <c r="F24" s="108">
        <v>52.149000000000001</v>
      </c>
      <c r="G24" s="108">
        <v>51.152999999999999</v>
      </c>
      <c r="H24" s="108">
        <v>70.902000000000001</v>
      </c>
      <c r="I24" s="108">
        <v>61.393999999999998</v>
      </c>
      <c r="J24" s="108">
        <v>74.302999999999997</v>
      </c>
      <c r="K24" s="108">
        <v>51.718000000000004</v>
      </c>
      <c r="L24" s="108">
        <v>44.280999999999999</v>
      </c>
      <c r="M24" s="108">
        <v>36.872999999999998</v>
      </c>
      <c r="N24" s="108">
        <v>34.976999999999997</v>
      </c>
      <c r="O24" s="108">
        <v>38.975999999999999</v>
      </c>
      <c r="P24" s="108">
        <v>41.097999999999999</v>
      </c>
      <c r="Q24" s="108">
        <v>43.4</v>
      </c>
      <c r="R24" s="108">
        <v>62.758000000000003</v>
      </c>
      <c r="S24" s="108">
        <v>83.873999999999995</v>
      </c>
      <c r="T24" s="108">
        <v>56.847000000000001</v>
      </c>
      <c r="U24" s="108">
        <v>48.095999999999997</v>
      </c>
      <c r="V24" s="108">
        <v>43.454999999999998</v>
      </c>
      <c r="W24" s="108">
        <v>35.692999999999998</v>
      </c>
      <c r="X24" s="108">
        <v>48.305999999999997</v>
      </c>
      <c r="Y24" s="108">
        <v>26.116</v>
      </c>
      <c r="Z24" s="108">
        <v>63.176000000000002</v>
      </c>
      <c r="AA24" s="108">
        <v>76.635999999999996</v>
      </c>
      <c r="AB24" s="108">
        <v>38.831000000000003</v>
      </c>
      <c r="AC24" s="108">
        <v>36.164000000000001</v>
      </c>
      <c r="AD24" s="108">
        <v>46.484000000000002</v>
      </c>
      <c r="AE24" s="108">
        <v>26.768999999999998</v>
      </c>
      <c r="AF24" s="108">
        <v>44.037999999999997</v>
      </c>
      <c r="AG24" s="108">
        <v>35.795999999999999</v>
      </c>
      <c r="AH24" s="110">
        <v>32.554000000000002</v>
      </c>
      <c r="AN24" s="130"/>
      <c r="AO24" s="130"/>
      <c r="AP24" s="130"/>
      <c r="AQ24" s="130"/>
      <c r="AR24" s="130"/>
      <c r="AS24" s="130"/>
      <c r="AT24" s="130"/>
      <c r="AU24" s="130"/>
      <c r="AV24" s="130"/>
      <c r="AW24" s="130"/>
      <c r="AX24" s="130"/>
      <c r="AY24" s="130"/>
    </row>
    <row r="25" spans="1:1005" ht="15" x14ac:dyDescent="0.25">
      <c r="A25" s="164">
        <v>45231</v>
      </c>
      <c r="B25" s="279">
        <v>35.54</v>
      </c>
      <c r="C25" s="269">
        <v>37.85</v>
      </c>
      <c r="D25" s="274">
        <v>36.56</v>
      </c>
      <c r="E25" s="108">
        <v>29.795000000000002</v>
      </c>
      <c r="F25" s="108">
        <v>43.398000000000003</v>
      </c>
      <c r="G25" s="108">
        <v>40.003</v>
      </c>
      <c r="H25" s="108">
        <v>52.005000000000003</v>
      </c>
      <c r="I25" s="108">
        <v>49.988</v>
      </c>
      <c r="J25" s="108">
        <v>54.844000000000001</v>
      </c>
      <c r="K25" s="108">
        <v>43.720999999999997</v>
      </c>
      <c r="L25" s="108">
        <v>36.058</v>
      </c>
      <c r="M25" s="108">
        <v>33.637</v>
      </c>
      <c r="N25" s="108">
        <v>34.689</v>
      </c>
      <c r="O25" s="108">
        <v>25.341999999999999</v>
      </c>
      <c r="P25" s="108">
        <v>30.943999999999999</v>
      </c>
      <c r="Q25" s="108">
        <v>39.430999999999997</v>
      </c>
      <c r="R25" s="108">
        <v>48.692999999999998</v>
      </c>
      <c r="S25" s="108">
        <v>55.683999999999997</v>
      </c>
      <c r="T25" s="108">
        <v>45.09</v>
      </c>
      <c r="U25" s="108">
        <v>42.634999999999998</v>
      </c>
      <c r="V25" s="108">
        <v>40.676000000000002</v>
      </c>
      <c r="W25" s="108">
        <v>36.973999999999997</v>
      </c>
      <c r="X25" s="108">
        <v>40.158000000000001</v>
      </c>
      <c r="Y25" s="108">
        <v>22.669</v>
      </c>
      <c r="Z25" s="108">
        <v>40.378999999999998</v>
      </c>
      <c r="AA25" s="108">
        <v>46.341999999999999</v>
      </c>
      <c r="AB25" s="108">
        <v>36.281999999999996</v>
      </c>
      <c r="AC25" s="108">
        <v>31.526</v>
      </c>
      <c r="AD25" s="108">
        <v>40.225999999999999</v>
      </c>
      <c r="AE25" s="108">
        <v>26.059000000000001</v>
      </c>
      <c r="AF25" s="108">
        <v>39.247999999999998</v>
      </c>
      <c r="AG25" s="108">
        <v>33.411999999999999</v>
      </c>
      <c r="AH25" s="110">
        <v>33.695999999999998</v>
      </c>
      <c r="AN25" s="130"/>
      <c r="AO25" s="130"/>
      <c r="AP25" s="130"/>
      <c r="AQ25" s="130"/>
      <c r="AR25" s="130"/>
      <c r="AS25" s="130"/>
      <c r="AT25" s="130"/>
      <c r="AU25" s="130"/>
      <c r="AV25" s="130"/>
      <c r="AW25" s="130"/>
      <c r="AX25" s="130"/>
      <c r="AY25" s="130"/>
    </row>
    <row r="26" spans="1:1005" ht="15" x14ac:dyDescent="0.25">
      <c r="A26" s="164">
        <v>45261</v>
      </c>
      <c r="B26" s="279">
        <v>32.21</v>
      </c>
      <c r="C26" s="269">
        <v>32.21</v>
      </c>
      <c r="D26" s="274">
        <v>32.21</v>
      </c>
      <c r="E26" s="108">
        <v>26.821000000000002</v>
      </c>
      <c r="F26" s="108">
        <v>36.648000000000003</v>
      </c>
      <c r="G26" s="108">
        <v>31.443999999999999</v>
      </c>
      <c r="H26" s="108">
        <v>47.936</v>
      </c>
      <c r="I26" s="108">
        <v>40.676000000000002</v>
      </c>
      <c r="J26" s="108">
        <v>41.417000000000002</v>
      </c>
      <c r="K26" s="108">
        <v>38.654000000000003</v>
      </c>
      <c r="L26" s="108">
        <v>32.110999999999997</v>
      </c>
      <c r="M26" s="108">
        <v>28.553000000000001</v>
      </c>
      <c r="N26" s="108">
        <v>28.506</v>
      </c>
      <c r="O26" s="108">
        <v>21.37</v>
      </c>
      <c r="P26" s="108">
        <v>28.279</v>
      </c>
      <c r="Q26" s="108">
        <v>30.707000000000001</v>
      </c>
      <c r="R26" s="108">
        <v>34.787999999999997</v>
      </c>
      <c r="S26" s="108">
        <v>37.832000000000001</v>
      </c>
      <c r="T26" s="108">
        <v>31.44</v>
      </c>
      <c r="U26" s="108">
        <v>37.787999999999997</v>
      </c>
      <c r="V26" s="108">
        <v>32.515999999999998</v>
      </c>
      <c r="W26" s="108">
        <v>30.712</v>
      </c>
      <c r="X26" s="108">
        <v>34.962000000000003</v>
      </c>
      <c r="Y26" s="108">
        <v>20.765999999999998</v>
      </c>
      <c r="Z26" s="108">
        <v>29.753</v>
      </c>
      <c r="AA26" s="108">
        <v>37.582999999999998</v>
      </c>
      <c r="AB26" s="108">
        <v>31.933</v>
      </c>
      <c r="AC26" s="108">
        <v>29.352</v>
      </c>
      <c r="AD26" s="108">
        <v>37.734999999999999</v>
      </c>
      <c r="AE26" s="108">
        <v>20.834</v>
      </c>
      <c r="AF26" s="108">
        <v>36.558</v>
      </c>
      <c r="AG26" s="108">
        <v>31.591000000000001</v>
      </c>
      <c r="AH26" s="110">
        <v>27.414999999999999</v>
      </c>
      <c r="AN26" s="130"/>
      <c r="AO26" s="130"/>
      <c r="AP26" s="130"/>
      <c r="AQ26" s="130"/>
      <c r="AR26" s="130"/>
      <c r="AS26" s="130"/>
      <c r="AT26" s="130"/>
      <c r="AU26" s="130"/>
      <c r="AV26" s="130"/>
      <c r="AW26" s="130"/>
      <c r="AX26" s="130"/>
      <c r="AY26" s="130"/>
    </row>
    <row r="27" spans="1:1005" ht="15" x14ac:dyDescent="0.25">
      <c r="A27" s="164">
        <v>45292</v>
      </c>
      <c r="B27" s="279">
        <v>30.7</v>
      </c>
      <c r="C27" s="269">
        <v>30.7</v>
      </c>
      <c r="D27" s="274">
        <v>30.7</v>
      </c>
      <c r="E27" s="108">
        <v>25.074999999999999</v>
      </c>
      <c r="F27" s="108">
        <v>33.341999999999999</v>
      </c>
      <c r="G27" s="108">
        <v>28.367000000000001</v>
      </c>
      <c r="H27" s="108">
        <v>40.368000000000002</v>
      </c>
      <c r="I27" s="108">
        <v>34.802</v>
      </c>
      <c r="J27" s="108">
        <v>36.505000000000003</v>
      </c>
      <c r="K27" s="108">
        <v>33.01</v>
      </c>
      <c r="L27" s="108">
        <v>31.995999999999999</v>
      </c>
      <c r="M27" s="108">
        <v>26.210999999999999</v>
      </c>
      <c r="N27" s="108">
        <v>25.003</v>
      </c>
      <c r="O27" s="108">
        <v>20.123999999999999</v>
      </c>
      <c r="P27" s="108">
        <v>25.271999999999998</v>
      </c>
      <c r="Q27" s="108">
        <v>29.622</v>
      </c>
      <c r="R27" s="108">
        <v>29.754999999999999</v>
      </c>
      <c r="S27" s="108">
        <v>31.663</v>
      </c>
      <c r="T27" s="108">
        <v>25.974</v>
      </c>
      <c r="U27" s="108">
        <v>34.034999999999997</v>
      </c>
      <c r="V27" s="108">
        <v>28.571999999999999</v>
      </c>
      <c r="W27" s="108">
        <v>27.928999999999998</v>
      </c>
      <c r="X27" s="108">
        <v>33.304000000000002</v>
      </c>
      <c r="Y27" s="108">
        <v>19.213000000000001</v>
      </c>
      <c r="Z27" s="108">
        <v>25.66</v>
      </c>
      <c r="AA27" s="108">
        <v>32.625999999999998</v>
      </c>
      <c r="AB27" s="108">
        <v>29.045999999999999</v>
      </c>
      <c r="AC27" s="108">
        <v>27.526</v>
      </c>
      <c r="AD27" s="108">
        <v>32.771999999999998</v>
      </c>
      <c r="AE27" s="108">
        <v>19.134</v>
      </c>
      <c r="AF27" s="108">
        <v>33.213999999999999</v>
      </c>
      <c r="AG27" s="108">
        <v>29.79</v>
      </c>
      <c r="AH27" s="110">
        <v>23.081</v>
      </c>
      <c r="AN27" s="130"/>
      <c r="AO27" s="130"/>
      <c r="AP27" s="130"/>
      <c r="AQ27" s="130"/>
      <c r="AR27" s="130"/>
      <c r="AS27" s="130"/>
      <c r="AT27" s="130"/>
      <c r="AU27" s="130"/>
      <c r="AV27" s="130"/>
      <c r="AW27" s="130"/>
      <c r="AX27" s="130"/>
      <c r="AY27" s="130"/>
    </row>
    <row r="28" spans="1:1005" ht="15" x14ac:dyDescent="0.25">
      <c r="A28" s="164">
        <v>45323</v>
      </c>
      <c r="B28" s="279">
        <v>28.77</v>
      </c>
      <c r="C28" s="269">
        <v>28.77</v>
      </c>
      <c r="D28" s="274">
        <v>28.77</v>
      </c>
      <c r="E28" s="108">
        <v>23.713000000000001</v>
      </c>
      <c r="F28" s="108">
        <v>28.951000000000001</v>
      </c>
      <c r="G28" s="108">
        <v>31.902999999999999</v>
      </c>
      <c r="H28" s="108">
        <v>40.540999999999997</v>
      </c>
      <c r="I28" s="108">
        <v>29.114999999999998</v>
      </c>
      <c r="J28" s="108">
        <v>32.18</v>
      </c>
      <c r="K28" s="108">
        <v>33.179000000000002</v>
      </c>
      <c r="L28" s="108">
        <v>32.997999999999998</v>
      </c>
      <c r="M28" s="108">
        <v>25.54</v>
      </c>
      <c r="N28" s="108">
        <v>21.818000000000001</v>
      </c>
      <c r="O28" s="108">
        <v>24.010999999999999</v>
      </c>
      <c r="P28" s="108">
        <v>22.398</v>
      </c>
      <c r="Q28" s="108">
        <v>26.776</v>
      </c>
      <c r="R28" s="108">
        <v>25.077999999999999</v>
      </c>
      <c r="S28" s="108">
        <v>32.31</v>
      </c>
      <c r="T28" s="108">
        <v>21.754000000000001</v>
      </c>
      <c r="U28" s="108">
        <v>31.138000000000002</v>
      </c>
      <c r="V28" s="108">
        <v>24.393999999999998</v>
      </c>
      <c r="W28" s="108">
        <v>23.853000000000002</v>
      </c>
      <c r="X28" s="108">
        <v>28.617000000000001</v>
      </c>
      <c r="Y28" s="108">
        <v>17.527000000000001</v>
      </c>
      <c r="Z28" s="108">
        <v>27.126999999999999</v>
      </c>
      <c r="AA28" s="108">
        <v>39.237000000000002</v>
      </c>
      <c r="AB28" s="108">
        <v>28.17</v>
      </c>
      <c r="AC28" s="108">
        <v>34.625999999999998</v>
      </c>
      <c r="AD28" s="108">
        <v>34.988999999999997</v>
      </c>
      <c r="AE28" s="108">
        <v>17.23</v>
      </c>
      <c r="AF28" s="108">
        <v>30.274999999999999</v>
      </c>
      <c r="AG28" s="108">
        <v>26.454999999999998</v>
      </c>
      <c r="AH28" s="110">
        <v>20.265000000000001</v>
      </c>
      <c r="AN28" s="130"/>
      <c r="AO28" s="130"/>
      <c r="AP28" s="130"/>
      <c r="AQ28" s="130"/>
      <c r="AR28" s="130"/>
      <c r="AS28" s="130"/>
      <c r="AT28" s="130"/>
      <c r="AU28" s="130"/>
      <c r="AV28" s="130"/>
      <c r="AW28" s="130"/>
      <c r="AX28" s="130"/>
      <c r="AY28" s="130"/>
      <c r="ALQ28" s="2" t="e">
        <v>#N/A</v>
      </c>
    </row>
    <row r="29" spans="1:1005" ht="15" x14ac:dyDescent="0.25">
      <c r="A29" s="164">
        <v>45352</v>
      </c>
      <c r="B29" s="279">
        <v>46.25</v>
      </c>
      <c r="C29" s="269">
        <v>46.25</v>
      </c>
      <c r="D29" s="274">
        <v>46.25</v>
      </c>
      <c r="E29" s="108">
        <v>41.316000000000003</v>
      </c>
      <c r="F29" s="108">
        <v>50.631999999999998</v>
      </c>
      <c r="G29" s="108">
        <v>61.968000000000004</v>
      </c>
      <c r="H29" s="108">
        <v>52.295000000000002</v>
      </c>
      <c r="I29" s="108">
        <v>59.439</v>
      </c>
      <c r="J29" s="108">
        <v>52.463999999999999</v>
      </c>
      <c r="K29" s="108">
        <v>50.466000000000001</v>
      </c>
      <c r="L29" s="108">
        <v>39.789000000000001</v>
      </c>
      <c r="M29" s="108">
        <v>37.28</v>
      </c>
      <c r="N29" s="108">
        <v>27.3</v>
      </c>
      <c r="O29" s="108">
        <v>39.094999999999999</v>
      </c>
      <c r="P29" s="108">
        <v>60.051000000000002</v>
      </c>
      <c r="Q29" s="108">
        <v>33.475999999999999</v>
      </c>
      <c r="R29" s="108">
        <v>35.448999999999998</v>
      </c>
      <c r="S29" s="108">
        <v>81.721999999999994</v>
      </c>
      <c r="T29" s="108">
        <v>23.998999999999999</v>
      </c>
      <c r="U29" s="108">
        <v>55.167000000000002</v>
      </c>
      <c r="V29" s="108">
        <v>28.199000000000002</v>
      </c>
      <c r="W29" s="108">
        <v>40.424999999999997</v>
      </c>
      <c r="X29" s="108">
        <v>52.15</v>
      </c>
      <c r="Y29" s="108">
        <v>25.484999999999999</v>
      </c>
      <c r="Z29" s="108">
        <v>38.323</v>
      </c>
      <c r="AA29" s="108">
        <v>68.119</v>
      </c>
      <c r="AB29" s="108">
        <v>48.631</v>
      </c>
      <c r="AC29" s="108">
        <v>78.355999999999995</v>
      </c>
      <c r="AD29" s="108">
        <v>36.770000000000003</v>
      </c>
      <c r="AE29" s="108">
        <v>26.97</v>
      </c>
      <c r="AF29" s="108">
        <v>45.47</v>
      </c>
      <c r="AG29" s="108">
        <v>31.727</v>
      </c>
      <c r="AH29" s="110">
        <v>35.819000000000003</v>
      </c>
      <c r="AN29" s="130"/>
      <c r="AO29" s="130"/>
      <c r="AP29" s="130"/>
      <c r="AQ29" s="130"/>
      <c r="AR29" s="130"/>
      <c r="AS29" s="130"/>
      <c r="AT29" s="130"/>
      <c r="AU29" s="130"/>
      <c r="AV29" s="130"/>
      <c r="AW29" s="130"/>
      <c r="AX29" s="130"/>
      <c r="AY29" s="130"/>
      <c r="ALQ29" s="2" t="e">
        <v>#N/A</v>
      </c>
    </row>
    <row r="30" spans="1:1005" ht="15" x14ac:dyDescent="0.25">
      <c r="A30" s="164">
        <v>45383</v>
      </c>
      <c r="B30" s="279">
        <v>99.53</v>
      </c>
      <c r="C30" s="269">
        <v>99.53</v>
      </c>
      <c r="D30" s="274">
        <v>99.53</v>
      </c>
      <c r="E30" s="108">
        <v>95.546000000000006</v>
      </c>
      <c r="F30" s="108">
        <v>94.948999999999998</v>
      </c>
      <c r="G30" s="108">
        <v>79.174999999999997</v>
      </c>
      <c r="H30" s="108">
        <v>125.883</v>
      </c>
      <c r="I30" s="108">
        <v>112.956</v>
      </c>
      <c r="J30" s="108">
        <v>86.786000000000001</v>
      </c>
      <c r="K30" s="108">
        <v>75.715000000000003</v>
      </c>
      <c r="L30" s="108">
        <v>108.696</v>
      </c>
      <c r="M30" s="108">
        <v>81.52</v>
      </c>
      <c r="N30" s="108">
        <v>67.224000000000004</v>
      </c>
      <c r="O30" s="108">
        <v>73.769000000000005</v>
      </c>
      <c r="P30" s="108">
        <v>139.93899999999999</v>
      </c>
      <c r="Q30" s="108">
        <v>84.076999999999998</v>
      </c>
      <c r="R30" s="108">
        <v>116.732</v>
      </c>
      <c r="S30" s="108">
        <v>138.14400000000001</v>
      </c>
      <c r="T30" s="108">
        <v>75.418000000000006</v>
      </c>
      <c r="U30" s="108">
        <v>85.466999999999999</v>
      </c>
      <c r="V30" s="108">
        <v>70.103999999999999</v>
      </c>
      <c r="W30" s="108">
        <v>96.971000000000004</v>
      </c>
      <c r="X30" s="108">
        <v>116.962</v>
      </c>
      <c r="Y30" s="108">
        <v>49.720999999999997</v>
      </c>
      <c r="Z30" s="108">
        <v>84.180999999999997</v>
      </c>
      <c r="AA30" s="108">
        <v>103.062</v>
      </c>
      <c r="AB30" s="108">
        <v>84.786000000000001</v>
      </c>
      <c r="AC30" s="108">
        <v>144.511</v>
      </c>
      <c r="AD30" s="108">
        <v>64.028000000000006</v>
      </c>
      <c r="AE30" s="108">
        <v>110.761</v>
      </c>
      <c r="AF30" s="108">
        <v>66.682000000000002</v>
      </c>
      <c r="AG30" s="108">
        <v>70.337999999999994</v>
      </c>
      <c r="AH30" s="110">
        <v>49.704000000000001</v>
      </c>
      <c r="AN30" s="130"/>
      <c r="AO30" s="130"/>
      <c r="AP30" s="130"/>
      <c r="AQ30" s="130"/>
      <c r="AR30" s="130"/>
      <c r="AS30" s="130"/>
      <c r="AT30" s="130"/>
      <c r="AU30" s="130"/>
      <c r="AV30" s="130"/>
      <c r="AW30" s="130"/>
      <c r="AX30" s="130"/>
      <c r="AY30" s="130"/>
      <c r="ALQ30" s="2" t="e">
        <v>#N/A</v>
      </c>
    </row>
    <row r="31" spans="1:1005" ht="15" x14ac:dyDescent="0.25">
      <c r="A31" s="164">
        <v>45413</v>
      </c>
      <c r="B31" s="279">
        <v>251.24</v>
      </c>
      <c r="C31" s="269">
        <v>251.24</v>
      </c>
      <c r="D31" s="274">
        <v>251.24</v>
      </c>
      <c r="E31" s="108">
        <v>331.25200000000001</v>
      </c>
      <c r="F31" s="108">
        <v>257.81099999999998</v>
      </c>
      <c r="G31" s="108">
        <v>310.608</v>
      </c>
      <c r="H31" s="108">
        <v>431.31299999999999</v>
      </c>
      <c r="I31" s="108">
        <v>413.99599999999998</v>
      </c>
      <c r="J31" s="108">
        <v>252.22300000000001</v>
      </c>
      <c r="K31" s="108">
        <v>285.40100000000001</v>
      </c>
      <c r="L31" s="108">
        <v>298.363</v>
      </c>
      <c r="M31" s="108">
        <v>316.30099999999999</v>
      </c>
      <c r="N31" s="108">
        <v>109.271</v>
      </c>
      <c r="O31" s="108">
        <v>201.315</v>
      </c>
      <c r="P31" s="108">
        <v>279.89100000000002</v>
      </c>
      <c r="Q31" s="108">
        <v>318.94900000000001</v>
      </c>
      <c r="R31" s="108">
        <v>287.26900000000001</v>
      </c>
      <c r="S31" s="108">
        <v>299.29700000000003</v>
      </c>
      <c r="T31" s="108">
        <v>328.88900000000001</v>
      </c>
      <c r="U31" s="108">
        <v>373.851</v>
      </c>
      <c r="V31" s="108">
        <v>152.298</v>
      </c>
      <c r="W31" s="108">
        <v>217.09200000000001</v>
      </c>
      <c r="X31" s="108">
        <v>181.27099999999999</v>
      </c>
      <c r="Y31" s="108">
        <v>124.938</v>
      </c>
      <c r="Z31" s="108">
        <v>281.41199999999998</v>
      </c>
      <c r="AA31" s="108">
        <v>212.018</v>
      </c>
      <c r="AB31" s="108">
        <v>208.09399999999999</v>
      </c>
      <c r="AC31" s="108">
        <v>305.12599999999998</v>
      </c>
      <c r="AD31" s="108">
        <v>195.69499999999999</v>
      </c>
      <c r="AE31" s="108">
        <v>252.85499999999999</v>
      </c>
      <c r="AF31" s="108">
        <v>222.73699999999999</v>
      </c>
      <c r="AG31" s="108">
        <v>153.25899999999999</v>
      </c>
      <c r="AH31" s="110">
        <v>191.67</v>
      </c>
      <c r="AN31" s="130"/>
      <c r="AO31" s="130"/>
      <c r="AP31" s="130"/>
      <c r="AQ31" s="130"/>
      <c r="AR31" s="130"/>
      <c r="AS31" s="130"/>
      <c r="AT31" s="130"/>
      <c r="AU31" s="130"/>
      <c r="AV31" s="130"/>
      <c r="AW31" s="130"/>
      <c r="AX31" s="130"/>
      <c r="AY31" s="130"/>
      <c r="ALQ31" s="2" t="e">
        <v>#N/A</v>
      </c>
    </row>
    <row r="32" spans="1:1005" ht="15" x14ac:dyDescent="0.25">
      <c r="A32" s="164">
        <v>45444</v>
      </c>
      <c r="B32" s="279">
        <v>292.8</v>
      </c>
      <c r="C32" s="269">
        <v>292.8</v>
      </c>
      <c r="D32" s="274">
        <v>292.8</v>
      </c>
      <c r="E32" s="108">
        <v>471.31400000000002</v>
      </c>
      <c r="F32" s="108">
        <v>252.73099999999999</v>
      </c>
      <c r="G32" s="108">
        <v>676.048</v>
      </c>
      <c r="H32" s="108">
        <v>352.452</v>
      </c>
      <c r="I32" s="108">
        <v>579.89499999999998</v>
      </c>
      <c r="J32" s="108">
        <v>257.029</v>
      </c>
      <c r="K32" s="108">
        <v>402.56900000000002</v>
      </c>
      <c r="L32" s="108">
        <v>182.815</v>
      </c>
      <c r="M32" s="108">
        <v>231.12100000000001</v>
      </c>
      <c r="N32" s="108">
        <v>66.251999999999995</v>
      </c>
      <c r="O32" s="108">
        <v>236.566</v>
      </c>
      <c r="P32" s="108">
        <v>166.62100000000001</v>
      </c>
      <c r="Q32" s="108">
        <v>337.44799999999998</v>
      </c>
      <c r="R32" s="108">
        <v>216.761</v>
      </c>
      <c r="S32" s="108">
        <v>212.47499999999999</v>
      </c>
      <c r="T32" s="108">
        <v>574.43899999999996</v>
      </c>
      <c r="U32" s="108">
        <v>306.41500000000002</v>
      </c>
      <c r="V32" s="108">
        <v>329.45299999999997</v>
      </c>
      <c r="W32" s="108">
        <v>517.19000000000005</v>
      </c>
      <c r="X32" s="108">
        <v>66.528000000000006</v>
      </c>
      <c r="Y32" s="108">
        <v>174.01499999999999</v>
      </c>
      <c r="Z32" s="108">
        <v>396.28199999999998</v>
      </c>
      <c r="AA32" s="108">
        <v>417.649</v>
      </c>
      <c r="AB32" s="108">
        <v>353.34300000000002</v>
      </c>
      <c r="AC32" s="108">
        <v>460.79</v>
      </c>
      <c r="AD32" s="108">
        <v>84.986999999999995</v>
      </c>
      <c r="AE32" s="108">
        <v>490.30399999999997</v>
      </c>
      <c r="AF32" s="108">
        <v>226.08600000000001</v>
      </c>
      <c r="AG32" s="108">
        <v>155.40600000000001</v>
      </c>
      <c r="AH32" s="110">
        <v>364.399</v>
      </c>
      <c r="AN32" s="130"/>
      <c r="AO32" s="130"/>
      <c r="AP32" s="130"/>
      <c r="AQ32" s="130"/>
      <c r="AR32" s="130"/>
      <c r="AS32" s="130"/>
      <c r="AT32" s="130"/>
      <c r="AU32" s="130"/>
      <c r="AV32" s="130"/>
      <c r="AW32" s="130"/>
      <c r="AX32" s="130"/>
      <c r="AY32" s="130"/>
      <c r="ALQ32" s="2" t="e">
        <v>#N/A</v>
      </c>
    </row>
    <row r="33" spans="1:1005" ht="15" x14ac:dyDescent="0.25">
      <c r="A33" s="164">
        <v>45474</v>
      </c>
      <c r="B33" s="280">
        <v>97.54</v>
      </c>
      <c r="C33" s="270">
        <v>97.54</v>
      </c>
      <c r="D33" s="274">
        <v>97.54</v>
      </c>
      <c r="E33" s="108">
        <v>204.125</v>
      </c>
      <c r="F33" s="108">
        <v>71.760999999999996</v>
      </c>
      <c r="G33" s="108">
        <v>487.93</v>
      </c>
      <c r="H33" s="108">
        <v>118.98399999999999</v>
      </c>
      <c r="I33" s="108">
        <v>193.49799999999999</v>
      </c>
      <c r="J33" s="108">
        <v>119.63200000000001</v>
      </c>
      <c r="K33" s="108">
        <v>251.23699999999999</v>
      </c>
      <c r="L33" s="108">
        <v>55.328000000000003</v>
      </c>
      <c r="M33" s="108">
        <v>64.695999999999998</v>
      </c>
      <c r="N33" s="108">
        <v>27.355</v>
      </c>
      <c r="O33" s="108">
        <v>60.783000000000001</v>
      </c>
      <c r="P33" s="108">
        <v>59.325000000000003</v>
      </c>
      <c r="Q33" s="108">
        <v>126.72799999999999</v>
      </c>
      <c r="R33" s="108">
        <v>77.643000000000001</v>
      </c>
      <c r="S33" s="108">
        <v>71.921000000000006</v>
      </c>
      <c r="T33" s="108">
        <v>238.07499999999999</v>
      </c>
      <c r="U33" s="108">
        <v>149.84899999999999</v>
      </c>
      <c r="V33" s="108">
        <v>80.504000000000005</v>
      </c>
      <c r="W33" s="108">
        <v>250.56200000000001</v>
      </c>
      <c r="X33" s="108">
        <v>31.928999999999998</v>
      </c>
      <c r="Y33" s="108">
        <v>60.286999999999999</v>
      </c>
      <c r="Z33" s="108">
        <v>114.292</v>
      </c>
      <c r="AA33" s="108">
        <v>129.99299999999999</v>
      </c>
      <c r="AB33" s="108">
        <v>106.099</v>
      </c>
      <c r="AC33" s="108">
        <v>144.268</v>
      </c>
      <c r="AD33" s="108">
        <v>35.814999999999998</v>
      </c>
      <c r="AE33" s="108">
        <v>294.75400000000002</v>
      </c>
      <c r="AF33" s="108">
        <v>65.905000000000001</v>
      </c>
      <c r="AG33" s="108">
        <v>62.878</v>
      </c>
      <c r="AH33" s="110">
        <v>207.56899999999999</v>
      </c>
      <c r="AN33" s="130"/>
      <c r="AO33" s="130"/>
      <c r="AP33" s="130"/>
      <c r="AQ33" s="130"/>
      <c r="AR33" s="130"/>
      <c r="AS33" s="130"/>
      <c r="AT33" s="130"/>
      <c r="AU33" s="130"/>
      <c r="AV33" s="130"/>
      <c r="AW33" s="130"/>
      <c r="AX33" s="130"/>
      <c r="AY33" s="130"/>
      <c r="ALQ33" s="2" t="e">
        <v>#N/A</v>
      </c>
    </row>
    <row r="34" spans="1:1005" ht="15" x14ac:dyDescent="0.25">
      <c r="A34" s="164">
        <v>45505</v>
      </c>
      <c r="B34" s="279">
        <v>62.68</v>
      </c>
      <c r="C34" s="269">
        <v>62.68</v>
      </c>
      <c r="D34" s="274">
        <v>62.68</v>
      </c>
      <c r="E34" s="108">
        <v>74.715999999999994</v>
      </c>
      <c r="F34" s="108">
        <v>46.713999999999999</v>
      </c>
      <c r="G34" s="108">
        <v>133.59100000000001</v>
      </c>
      <c r="H34" s="108">
        <v>58.597999999999999</v>
      </c>
      <c r="I34" s="108">
        <v>92.076999999999998</v>
      </c>
      <c r="J34" s="108">
        <v>56.844000000000001</v>
      </c>
      <c r="K34" s="108">
        <v>99.02</v>
      </c>
      <c r="L34" s="108">
        <v>49.2</v>
      </c>
      <c r="M34" s="108">
        <v>57.665999999999997</v>
      </c>
      <c r="N34" s="108">
        <v>24.292999999999999</v>
      </c>
      <c r="O34" s="108">
        <v>45.973999999999997</v>
      </c>
      <c r="P34" s="108">
        <v>41.584000000000003</v>
      </c>
      <c r="Q34" s="108">
        <v>63.884999999999998</v>
      </c>
      <c r="R34" s="108">
        <v>56.71</v>
      </c>
      <c r="S34" s="108">
        <v>54.081000000000003</v>
      </c>
      <c r="T34" s="108">
        <v>85.274000000000001</v>
      </c>
      <c r="U34" s="108">
        <v>60.082000000000001</v>
      </c>
      <c r="V34" s="108">
        <v>56.424999999999997</v>
      </c>
      <c r="W34" s="108">
        <v>75.828000000000003</v>
      </c>
      <c r="X34" s="108">
        <v>33.067</v>
      </c>
      <c r="Y34" s="108">
        <v>44.347999999999999</v>
      </c>
      <c r="Z34" s="108">
        <v>64.525999999999996</v>
      </c>
      <c r="AA34" s="108">
        <v>58.194000000000003</v>
      </c>
      <c r="AB34" s="108">
        <v>58.353999999999999</v>
      </c>
      <c r="AC34" s="108">
        <v>70.082999999999998</v>
      </c>
      <c r="AD34" s="108">
        <v>29.902999999999999</v>
      </c>
      <c r="AE34" s="108">
        <v>89.531999999999996</v>
      </c>
      <c r="AF34" s="108">
        <v>44.024000000000001</v>
      </c>
      <c r="AG34" s="108">
        <v>39.183999999999997</v>
      </c>
      <c r="AH34" s="110">
        <v>104.128</v>
      </c>
      <c r="AN34" s="130"/>
      <c r="AO34" s="130"/>
      <c r="AP34" s="130"/>
      <c r="AQ34" s="130"/>
      <c r="AR34" s="130"/>
      <c r="AS34" s="130"/>
      <c r="AT34" s="130"/>
      <c r="AU34" s="130"/>
      <c r="AV34" s="130"/>
      <c r="AW34" s="130"/>
      <c r="AX34" s="130"/>
      <c r="AY34" s="130"/>
      <c r="ALQ34" s="2" t="e">
        <v>#N/A</v>
      </c>
    </row>
    <row r="35" spans="1:1005" ht="15" x14ac:dyDescent="0.25">
      <c r="A35" s="164">
        <v>45536</v>
      </c>
      <c r="B35" s="279">
        <v>41.62</v>
      </c>
      <c r="C35" s="269">
        <v>41.62</v>
      </c>
      <c r="D35" s="274">
        <v>41.62</v>
      </c>
      <c r="E35" s="108">
        <v>54.116999999999997</v>
      </c>
      <c r="F35" s="108">
        <v>39.271000000000001</v>
      </c>
      <c r="G35" s="108">
        <v>70.959000000000003</v>
      </c>
      <c r="H35" s="108">
        <v>44.140999999999998</v>
      </c>
      <c r="I35" s="108">
        <v>66.17</v>
      </c>
      <c r="J35" s="108">
        <v>36.911000000000001</v>
      </c>
      <c r="K35" s="108">
        <v>54.011000000000003</v>
      </c>
      <c r="L35" s="108">
        <v>36.924999999999997</v>
      </c>
      <c r="M35" s="108">
        <v>34.741</v>
      </c>
      <c r="N35" s="108">
        <v>23.535</v>
      </c>
      <c r="O35" s="108">
        <v>66.180000000000007</v>
      </c>
      <c r="P35" s="108">
        <v>41.523000000000003</v>
      </c>
      <c r="Q35" s="108">
        <v>40.982999999999997</v>
      </c>
      <c r="R35" s="108">
        <v>41.753</v>
      </c>
      <c r="S35" s="108">
        <v>50.645000000000003</v>
      </c>
      <c r="T35" s="108">
        <v>49.424999999999997</v>
      </c>
      <c r="U35" s="108">
        <v>40.524000000000001</v>
      </c>
      <c r="V35" s="108">
        <v>32.465000000000003</v>
      </c>
      <c r="W35" s="108">
        <v>44.335000000000001</v>
      </c>
      <c r="X35" s="108">
        <v>26.831</v>
      </c>
      <c r="Y35" s="108">
        <v>60.454000000000001</v>
      </c>
      <c r="Z35" s="108">
        <v>58.834000000000003</v>
      </c>
      <c r="AA35" s="108">
        <v>42.203000000000003</v>
      </c>
      <c r="AB35" s="108">
        <v>39.305999999999997</v>
      </c>
      <c r="AC35" s="108">
        <v>43.235999999999997</v>
      </c>
      <c r="AD35" s="108">
        <v>24.556000000000001</v>
      </c>
      <c r="AE35" s="108">
        <v>47.103999999999999</v>
      </c>
      <c r="AF35" s="108">
        <v>40.658000000000001</v>
      </c>
      <c r="AG35" s="108">
        <v>30.071000000000002</v>
      </c>
      <c r="AH35" s="110">
        <v>84.305999999999997</v>
      </c>
      <c r="AN35" s="130"/>
      <c r="AO35" s="130"/>
      <c r="AP35" s="130"/>
      <c r="AQ35" s="130"/>
      <c r="AR35" s="130"/>
      <c r="AS35" s="130"/>
      <c r="AT35" s="130"/>
      <c r="AU35" s="130"/>
      <c r="AV35" s="130"/>
      <c r="AW35" s="130"/>
      <c r="AX35" s="130"/>
      <c r="AY35" s="130"/>
      <c r="ALQ35" s="2" t="e">
        <v>#N/A</v>
      </c>
    </row>
    <row r="36" spans="1:1005" ht="15" x14ac:dyDescent="0.25">
      <c r="A36" s="164">
        <v>45566</v>
      </c>
      <c r="B36" s="279">
        <v>38.61</v>
      </c>
      <c r="C36" s="269">
        <v>47.85</v>
      </c>
      <c r="D36" s="276">
        <v>43.2</v>
      </c>
      <c r="E36" s="108">
        <v>52.174999999999997</v>
      </c>
      <c r="F36" s="108">
        <v>52.088999999999999</v>
      </c>
      <c r="G36" s="108">
        <v>68.153000000000006</v>
      </c>
      <c r="H36" s="108">
        <v>61.779000000000003</v>
      </c>
      <c r="I36" s="108">
        <v>75.441999999999993</v>
      </c>
      <c r="J36" s="108">
        <v>54.665999999999997</v>
      </c>
      <c r="K36" s="108">
        <v>44.23</v>
      </c>
      <c r="L36" s="108">
        <v>37.316000000000003</v>
      </c>
      <c r="M36" s="108">
        <v>34.831000000000003</v>
      </c>
      <c r="N36" s="108">
        <v>38.845999999999997</v>
      </c>
      <c r="O36" s="108">
        <v>40.072000000000003</v>
      </c>
      <c r="P36" s="108">
        <v>42.000999999999998</v>
      </c>
      <c r="Q36" s="108">
        <v>62.273000000000003</v>
      </c>
      <c r="R36" s="108">
        <v>85.213999999999999</v>
      </c>
      <c r="S36" s="108">
        <v>57.119</v>
      </c>
      <c r="T36" s="108">
        <v>48.093000000000004</v>
      </c>
      <c r="U36" s="108">
        <v>45.673999999999999</v>
      </c>
      <c r="V36" s="108">
        <v>36.44</v>
      </c>
      <c r="W36" s="108">
        <v>48.048999999999999</v>
      </c>
      <c r="X36" s="108">
        <v>27.094999999999999</v>
      </c>
      <c r="Y36" s="108">
        <v>61.423000000000002</v>
      </c>
      <c r="Z36" s="108">
        <v>75.611000000000004</v>
      </c>
      <c r="AA36" s="108">
        <v>39.804000000000002</v>
      </c>
      <c r="AB36" s="108">
        <v>36.298000000000002</v>
      </c>
      <c r="AC36" s="108">
        <v>46.868000000000002</v>
      </c>
      <c r="AD36" s="108">
        <v>29.172999999999998</v>
      </c>
      <c r="AE36" s="110">
        <v>43.258000000000003</v>
      </c>
      <c r="AF36" s="108">
        <v>35.375999999999998</v>
      </c>
      <c r="AG36" s="109">
        <v>33.706000000000003</v>
      </c>
      <c r="AH36" s="109">
        <v>55.43</v>
      </c>
      <c r="AN36" s="130"/>
      <c r="AO36" s="130"/>
      <c r="AP36" s="130"/>
      <c r="AQ36" s="130"/>
      <c r="AR36" s="130"/>
      <c r="AS36" s="130"/>
      <c r="AT36" s="130"/>
      <c r="AU36" s="130"/>
      <c r="AV36" s="130"/>
      <c r="AW36" s="130"/>
      <c r="AX36" s="130"/>
      <c r="AY36" s="130"/>
      <c r="ALQ36" s="2" t="e">
        <v>#N/A</v>
      </c>
    </row>
    <row r="37" spans="1:1005" ht="15" x14ac:dyDescent="0.25">
      <c r="A37" s="164">
        <v>45597</v>
      </c>
      <c r="B37" s="281">
        <v>35.54</v>
      </c>
      <c r="C37" s="271">
        <v>37.85</v>
      </c>
      <c r="D37" s="276">
        <v>36.56</v>
      </c>
      <c r="E37" s="108">
        <v>42.863999999999997</v>
      </c>
      <c r="F37" s="108">
        <v>40.692</v>
      </c>
      <c r="G37" s="108">
        <v>51.783000000000001</v>
      </c>
      <c r="H37" s="108">
        <v>49.881</v>
      </c>
      <c r="I37" s="108">
        <v>55.517000000000003</v>
      </c>
      <c r="J37" s="108">
        <v>46.170999999999999</v>
      </c>
      <c r="K37" s="108">
        <v>36.122999999999998</v>
      </c>
      <c r="L37" s="108">
        <v>33.479999999999997</v>
      </c>
      <c r="M37" s="108">
        <v>34.165999999999997</v>
      </c>
      <c r="N37" s="108">
        <v>25.117999999999999</v>
      </c>
      <c r="O37" s="108">
        <v>30.442</v>
      </c>
      <c r="P37" s="108">
        <v>38.36</v>
      </c>
      <c r="Q37" s="108">
        <v>48.127000000000002</v>
      </c>
      <c r="R37" s="108">
        <v>56.540999999999997</v>
      </c>
      <c r="S37" s="108">
        <v>44.442</v>
      </c>
      <c r="T37" s="108">
        <v>42.393000000000001</v>
      </c>
      <c r="U37" s="108">
        <v>42.286000000000001</v>
      </c>
      <c r="V37" s="108">
        <v>37.594999999999999</v>
      </c>
      <c r="W37" s="108">
        <v>39.579000000000001</v>
      </c>
      <c r="X37" s="108">
        <v>23.588999999999999</v>
      </c>
      <c r="Y37" s="108">
        <v>39.402000000000001</v>
      </c>
      <c r="Z37" s="108">
        <v>45.454999999999998</v>
      </c>
      <c r="AA37" s="108">
        <v>36.768999999999998</v>
      </c>
      <c r="AB37" s="108">
        <v>31.684999999999999</v>
      </c>
      <c r="AC37" s="108">
        <v>40.74</v>
      </c>
      <c r="AD37" s="108">
        <v>28.254000000000001</v>
      </c>
      <c r="AE37" s="110">
        <v>38.380000000000003</v>
      </c>
      <c r="AF37" s="108">
        <v>33.183999999999997</v>
      </c>
      <c r="AG37" s="109">
        <v>34.216000000000001</v>
      </c>
      <c r="AH37" s="109">
        <v>39.985999999999997</v>
      </c>
      <c r="AN37" s="130"/>
      <c r="AO37" s="130"/>
      <c r="AP37" s="130"/>
      <c r="AQ37" s="130"/>
      <c r="AR37" s="130"/>
      <c r="AS37" s="130"/>
      <c r="AT37" s="130"/>
      <c r="AU37" s="130"/>
      <c r="AV37" s="130"/>
      <c r="AW37" s="130"/>
      <c r="AX37" s="130"/>
      <c r="AY37" s="130"/>
      <c r="ALQ37" s="2" t="e">
        <v>#N/A</v>
      </c>
    </row>
    <row r="38" spans="1:1005" ht="15" x14ac:dyDescent="0.25">
      <c r="A38" s="164">
        <v>45627</v>
      </c>
      <c r="B38" s="281">
        <v>32.21</v>
      </c>
      <c r="C38" s="271">
        <v>32.21</v>
      </c>
      <c r="D38" s="276">
        <v>32.21</v>
      </c>
      <c r="E38" s="108">
        <v>36.456000000000003</v>
      </c>
      <c r="F38" s="108">
        <v>32.085999999999999</v>
      </c>
      <c r="G38" s="108">
        <v>47.674999999999997</v>
      </c>
      <c r="H38" s="108">
        <v>40.511000000000003</v>
      </c>
      <c r="I38" s="108">
        <v>42.411999999999999</v>
      </c>
      <c r="J38" s="108">
        <v>40.935000000000002</v>
      </c>
      <c r="K38" s="108">
        <v>32.277999999999999</v>
      </c>
      <c r="L38" s="108">
        <v>28.677</v>
      </c>
      <c r="M38" s="108">
        <v>28.125</v>
      </c>
      <c r="N38" s="108">
        <v>21.173999999999999</v>
      </c>
      <c r="O38" s="108">
        <v>27.834</v>
      </c>
      <c r="P38" s="108">
        <v>29.916</v>
      </c>
      <c r="Q38" s="108">
        <v>34.802999999999997</v>
      </c>
      <c r="R38" s="108">
        <v>38.542000000000002</v>
      </c>
      <c r="S38" s="108">
        <v>31.58</v>
      </c>
      <c r="T38" s="108">
        <v>37.688000000000002</v>
      </c>
      <c r="U38" s="108">
        <v>34.058999999999997</v>
      </c>
      <c r="V38" s="108">
        <v>31.289000000000001</v>
      </c>
      <c r="W38" s="108">
        <v>34.543999999999997</v>
      </c>
      <c r="X38" s="108">
        <v>21.652999999999999</v>
      </c>
      <c r="Y38" s="108">
        <v>29.213000000000001</v>
      </c>
      <c r="Z38" s="108">
        <v>36.774999999999999</v>
      </c>
      <c r="AA38" s="108">
        <v>32.473999999999997</v>
      </c>
      <c r="AB38" s="108">
        <v>29.574000000000002</v>
      </c>
      <c r="AC38" s="108">
        <v>37.780999999999999</v>
      </c>
      <c r="AD38" s="108">
        <v>22.811</v>
      </c>
      <c r="AE38" s="110">
        <v>35.744</v>
      </c>
      <c r="AF38" s="108">
        <v>31.449000000000002</v>
      </c>
      <c r="AG38" s="109">
        <v>27.99</v>
      </c>
      <c r="AH38" s="109">
        <v>33.866</v>
      </c>
      <c r="AN38" s="130"/>
      <c r="AO38" s="130"/>
      <c r="AP38" s="130"/>
      <c r="AQ38" s="130"/>
      <c r="AR38" s="130"/>
      <c r="AS38" s="130"/>
      <c r="AT38" s="130"/>
      <c r="AU38" s="130"/>
      <c r="AV38" s="130"/>
      <c r="AW38" s="130"/>
      <c r="AX38" s="130"/>
      <c r="AY38" s="130"/>
      <c r="ALQ38" s="2" t="e">
        <v>#N/A</v>
      </c>
    </row>
    <row r="39" spans="1:1005" ht="15" x14ac:dyDescent="0.25">
      <c r="A39" s="164">
        <v>45658</v>
      </c>
      <c r="B39" s="281">
        <v>30.7</v>
      </c>
      <c r="C39" s="271">
        <v>30.7</v>
      </c>
      <c r="D39" s="276">
        <v>30.7</v>
      </c>
      <c r="E39" s="108">
        <v>33.209000000000003</v>
      </c>
      <c r="F39" s="108">
        <v>28.954000000000001</v>
      </c>
      <c r="G39" s="108">
        <v>40.286999999999999</v>
      </c>
      <c r="H39" s="108">
        <v>34.853000000000002</v>
      </c>
      <c r="I39" s="108">
        <v>37.601999999999997</v>
      </c>
      <c r="J39" s="108">
        <v>34.981999999999999</v>
      </c>
      <c r="K39" s="108">
        <v>32.377000000000002</v>
      </c>
      <c r="L39" s="108">
        <v>26.364000000000001</v>
      </c>
      <c r="M39" s="108">
        <v>24.745999999999999</v>
      </c>
      <c r="N39" s="108">
        <v>19.946999999999999</v>
      </c>
      <c r="O39" s="108">
        <v>24.905000000000001</v>
      </c>
      <c r="P39" s="108">
        <v>29.068999999999999</v>
      </c>
      <c r="Q39" s="108">
        <v>29.957000000000001</v>
      </c>
      <c r="R39" s="108">
        <v>32.292000000000002</v>
      </c>
      <c r="S39" s="108">
        <v>26.292000000000002</v>
      </c>
      <c r="T39" s="108">
        <v>34.073</v>
      </c>
      <c r="U39" s="108">
        <v>30.084</v>
      </c>
      <c r="V39" s="108">
        <v>28.448</v>
      </c>
      <c r="W39" s="108">
        <v>32.978999999999999</v>
      </c>
      <c r="X39" s="108">
        <v>20.079000000000001</v>
      </c>
      <c r="Y39" s="108">
        <v>25.286999999999999</v>
      </c>
      <c r="Z39" s="108">
        <v>31.89</v>
      </c>
      <c r="AA39" s="108">
        <v>29.562000000000001</v>
      </c>
      <c r="AB39" s="108">
        <v>27.718</v>
      </c>
      <c r="AC39" s="108">
        <v>33.113</v>
      </c>
      <c r="AD39" s="108">
        <v>20.931999999999999</v>
      </c>
      <c r="AE39" s="110">
        <v>32.518999999999998</v>
      </c>
      <c r="AF39" s="108">
        <v>29.422000000000001</v>
      </c>
      <c r="AG39" s="109">
        <v>23.661000000000001</v>
      </c>
      <c r="AH39" s="109">
        <v>30.841000000000001</v>
      </c>
      <c r="AN39" s="130"/>
      <c r="AO39" s="130"/>
      <c r="AP39" s="130"/>
      <c r="AQ39" s="130"/>
      <c r="AR39" s="130"/>
      <c r="AS39" s="130"/>
      <c r="AT39" s="130"/>
      <c r="AU39" s="130"/>
      <c r="AV39" s="130"/>
      <c r="AW39" s="130"/>
      <c r="AX39" s="130"/>
      <c r="AY39" s="130"/>
      <c r="ALQ39" s="2" t="e">
        <v>#N/A</v>
      </c>
    </row>
    <row r="40" spans="1:1005" ht="15" x14ac:dyDescent="0.25">
      <c r="A40" s="164">
        <v>45689</v>
      </c>
      <c r="B40" s="281">
        <v>28.77</v>
      </c>
      <c r="C40" s="271">
        <v>28.77</v>
      </c>
      <c r="D40" s="276">
        <v>28.77</v>
      </c>
      <c r="E40" s="108">
        <v>27.902999999999999</v>
      </c>
      <c r="F40" s="108">
        <v>30.994</v>
      </c>
      <c r="G40" s="108">
        <v>39.286000000000001</v>
      </c>
      <c r="H40" s="108">
        <v>28.245000000000001</v>
      </c>
      <c r="I40" s="108">
        <v>32.051000000000002</v>
      </c>
      <c r="J40" s="108">
        <v>33.700000000000003</v>
      </c>
      <c r="K40" s="108">
        <v>32.039000000000001</v>
      </c>
      <c r="L40" s="108">
        <v>24.908999999999999</v>
      </c>
      <c r="M40" s="108">
        <v>20.885000000000002</v>
      </c>
      <c r="N40" s="108">
        <v>23.132999999999999</v>
      </c>
      <c r="O40" s="108">
        <v>21.382999999999999</v>
      </c>
      <c r="P40" s="108">
        <v>25.367000000000001</v>
      </c>
      <c r="Q40" s="108">
        <v>24.462</v>
      </c>
      <c r="R40" s="108">
        <v>31.777000000000001</v>
      </c>
      <c r="S40" s="108">
        <v>21.321999999999999</v>
      </c>
      <c r="T40" s="108">
        <v>30.082000000000001</v>
      </c>
      <c r="U40" s="108">
        <v>24.873999999999999</v>
      </c>
      <c r="V40" s="108">
        <v>23.437999999999999</v>
      </c>
      <c r="W40" s="108">
        <v>27.385000000000002</v>
      </c>
      <c r="X40" s="108">
        <v>17.614000000000001</v>
      </c>
      <c r="Y40" s="108">
        <v>26.137</v>
      </c>
      <c r="Z40" s="108">
        <v>37.322000000000003</v>
      </c>
      <c r="AA40" s="108">
        <v>27.754999999999999</v>
      </c>
      <c r="AB40" s="108">
        <v>33.880000000000003</v>
      </c>
      <c r="AC40" s="108">
        <v>34.313000000000002</v>
      </c>
      <c r="AD40" s="108">
        <v>18.149000000000001</v>
      </c>
      <c r="AE40" s="110">
        <v>28.716999999999999</v>
      </c>
      <c r="AF40" s="108">
        <v>25.472999999999999</v>
      </c>
      <c r="AG40" s="109">
        <v>20.143000000000001</v>
      </c>
      <c r="AH40" s="109">
        <v>26.797000000000001</v>
      </c>
      <c r="AN40" s="130"/>
      <c r="AO40" s="130"/>
      <c r="AP40" s="130"/>
      <c r="AQ40" s="130"/>
      <c r="AR40" s="130"/>
      <c r="AS40" s="130"/>
      <c r="AT40" s="130"/>
      <c r="AU40" s="130"/>
      <c r="AV40" s="130"/>
      <c r="AW40" s="130"/>
      <c r="AX40" s="130"/>
      <c r="AY40" s="130"/>
      <c r="ALQ40" s="2" t="e">
        <v>#N/A</v>
      </c>
    </row>
    <row r="41" spans="1:1005" ht="15" x14ac:dyDescent="0.25">
      <c r="A41" s="164">
        <v>45717</v>
      </c>
      <c r="B41" s="281">
        <v>46.25</v>
      </c>
      <c r="C41" s="271">
        <v>46.25</v>
      </c>
      <c r="D41" s="276">
        <v>46.25</v>
      </c>
      <c r="E41" s="108">
        <v>50.593000000000004</v>
      </c>
      <c r="F41" s="108">
        <v>62.543999999999997</v>
      </c>
      <c r="G41" s="108">
        <v>52.298999999999999</v>
      </c>
      <c r="H41" s="108">
        <v>59.604999999999997</v>
      </c>
      <c r="I41" s="108">
        <v>53.710999999999999</v>
      </c>
      <c r="J41" s="108">
        <v>51.704000000000001</v>
      </c>
      <c r="K41" s="108">
        <v>40.078000000000003</v>
      </c>
      <c r="L41" s="108">
        <v>37.545000000000002</v>
      </c>
      <c r="M41" s="108">
        <v>27.19</v>
      </c>
      <c r="N41" s="108">
        <v>38.359000000000002</v>
      </c>
      <c r="O41" s="108">
        <v>59.508000000000003</v>
      </c>
      <c r="P41" s="108">
        <v>32.99</v>
      </c>
      <c r="Q41" s="108">
        <v>35.753999999999998</v>
      </c>
      <c r="R41" s="108">
        <v>81.412000000000006</v>
      </c>
      <c r="S41" s="108">
        <v>24.344999999999999</v>
      </c>
      <c r="T41" s="108">
        <v>55.23</v>
      </c>
      <c r="U41" s="108">
        <v>29.692</v>
      </c>
      <c r="V41" s="108">
        <v>40.430999999999997</v>
      </c>
      <c r="W41" s="108">
        <v>51.886000000000003</v>
      </c>
      <c r="X41" s="108">
        <v>26.315000000000001</v>
      </c>
      <c r="Y41" s="108">
        <v>38.161000000000001</v>
      </c>
      <c r="Z41" s="108">
        <v>64.638999999999996</v>
      </c>
      <c r="AA41" s="108">
        <v>49.231000000000002</v>
      </c>
      <c r="AB41" s="108">
        <v>78.638000000000005</v>
      </c>
      <c r="AC41" s="108">
        <v>37.222000000000001</v>
      </c>
      <c r="AD41" s="108">
        <v>27.856999999999999</v>
      </c>
      <c r="AE41" s="110">
        <v>44.945999999999998</v>
      </c>
      <c r="AF41" s="108">
        <v>31.643999999999998</v>
      </c>
      <c r="AG41" s="109">
        <v>36.463999999999999</v>
      </c>
      <c r="AH41" s="109">
        <v>46.512</v>
      </c>
      <c r="AN41" s="130"/>
      <c r="AO41" s="130"/>
      <c r="AP41" s="130"/>
      <c r="AQ41" s="130"/>
      <c r="AR41" s="130"/>
      <c r="AS41" s="130"/>
      <c r="AT41" s="130"/>
      <c r="AU41" s="130"/>
      <c r="AV41" s="130"/>
      <c r="AW41" s="130"/>
      <c r="AX41" s="130"/>
      <c r="AY41" s="130"/>
      <c r="ALQ41" s="2" t="e">
        <v>#N/A</v>
      </c>
    </row>
    <row r="42" spans="1:1005" ht="15" x14ac:dyDescent="0.25">
      <c r="A42" s="164">
        <v>45748</v>
      </c>
      <c r="B42" s="281">
        <v>99.53</v>
      </c>
      <c r="C42" s="271">
        <v>99.53</v>
      </c>
      <c r="D42" s="276">
        <v>99.53</v>
      </c>
      <c r="E42" s="108">
        <v>94.936999999999998</v>
      </c>
      <c r="F42" s="109">
        <v>75.063999999999993</v>
      </c>
      <c r="G42" s="109">
        <v>125.696</v>
      </c>
      <c r="H42" s="109">
        <v>113.261</v>
      </c>
      <c r="I42" s="109">
        <v>88.353999999999999</v>
      </c>
      <c r="J42" s="109">
        <v>74.593999999999994</v>
      </c>
      <c r="K42" s="109">
        <v>108.571</v>
      </c>
      <c r="L42" s="109">
        <v>81.91</v>
      </c>
      <c r="M42" s="109">
        <v>66.92</v>
      </c>
      <c r="N42" s="109">
        <v>71.757000000000005</v>
      </c>
      <c r="O42" s="109">
        <v>138.80799999999999</v>
      </c>
      <c r="P42" s="109">
        <v>83.262</v>
      </c>
      <c r="Q42" s="109">
        <v>116.623</v>
      </c>
      <c r="R42" s="109">
        <v>132.85900000000001</v>
      </c>
      <c r="S42" s="109">
        <v>76.025000000000006</v>
      </c>
      <c r="T42" s="109">
        <v>85.825000000000003</v>
      </c>
      <c r="U42" s="109">
        <v>72.378</v>
      </c>
      <c r="V42" s="109">
        <v>95.7</v>
      </c>
      <c r="W42" s="109">
        <v>116.58799999999999</v>
      </c>
      <c r="X42" s="109">
        <v>50.929000000000002</v>
      </c>
      <c r="Y42" s="109">
        <v>83.843000000000004</v>
      </c>
      <c r="Z42" s="109">
        <v>102.604</v>
      </c>
      <c r="AA42" s="109">
        <v>85.878</v>
      </c>
      <c r="AB42" s="109">
        <v>144.68199999999999</v>
      </c>
      <c r="AC42" s="109">
        <v>64.775999999999996</v>
      </c>
      <c r="AD42" s="109">
        <v>105.996</v>
      </c>
      <c r="AE42" s="110">
        <v>66.292000000000002</v>
      </c>
      <c r="AF42" s="109">
        <v>70.391000000000005</v>
      </c>
      <c r="AG42" s="109">
        <v>50.744</v>
      </c>
      <c r="AH42" s="109">
        <v>53.338000000000001</v>
      </c>
      <c r="AN42" s="130"/>
      <c r="AO42" s="130"/>
      <c r="AP42" s="130"/>
      <c r="AQ42" s="130"/>
      <c r="AR42" s="130"/>
      <c r="AS42" s="130"/>
      <c r="AT42" s="130"/>
      <c r="AU42" s="130"/>
      <c r="AV42" s="130"/>
      <c r="AW42" s="130"/>
      <c r="AX42" s="130"/>
      <c r="AY42" s="130"/>
      <c r="ALQ42" s="2" t="e">
        <v>#N/A</v>
      </c>
    </row>
    <row r="43" spans="1:1005" ht="15" x14ac:dyDescent="0.25">
      <c r="A43" s="164">
        <v>45778</v>
      </c>
      <c r="B43" s="281">
        <v>251.24</v>
      </c>
      <c r="C43" s="271">
        <v>251.24</v>
      </c>
      <c r="D43" s="276">
        <v>251.24</v>
      </c>
      <c r="E43" s="108">
        <v>256.94600000000003</v>
      </c>
      <c r="F43" s="109">
        <v>301.178</v>
      </c>
      <c r="G43" s="109">
        <v>429.529</v>
      </c>
      <c r="H43" s="109">
        <v>413.02300000000002</v>
      </c>
      <c r="I43" s="109">
        <v>252.65299999999999</v>
      </c>
      <c r="J43" s="109">
        <v>281.43799999999999</v>
      </c>
      <c r="K43" s="109">
        <v>297.25400000000002</v>
      </c>
      <c r="L43" s="109">
        <v>315.76600000000002</v>
      </c>
      <c r="M43" s="109">
        <v>108.60299999999999</v>
      </c>
      <c r="N43" s="109">
        <v>186.89099999999999</v>
      </c>
      <c r="O43" s="109">
        <v>278.46199999999999</v>
      </c>
      <c r="P43" s="109">
        <v>317.19</v>
      </c>
      <c r="Q43" s="109">
        <v>286.71199999999999</v>
      </c>
      <c r="R43" s="109">
        <v>299.01900000000001</v>
      </c>
      <c r="S43" s="109">
        <v>329.38900000000001</v>
      </c>
      <c r="T43" s="109">
        <v>372.19299999999998</v>
      </c>
      <c r="U43" s="109">
        <v>153.55199999999999</v>
      </c>
      <c r="V43" s="109">
        <v>206.84299999999999</v>
      </c>
      <c r="W43" s="109">
        <v>180.73500000000001</v>
      </c>
      <c r="X43" s="109">
        <v>125.758</v>
      </c>
      <c r="Y43" s="109">
        <v>280.09100000000001</v>
      </c>
      <c r="Z43" s="109">
        <v>204.40100000000001</v>
      </c>
      <c r="AA43" s="109">
        <v>208.33600000000001</v>
      </c>
      <c r="AB43" s="109">
        <v>304.74599999999998</v>
      </c>
      <c r="AC43" s="109">
        <v>195.209</v>
      </c>
      <c r="AD43" s="109">
        <v>257.94099999999997</v>
      </c>
      <c r="AE43" s="110">
        <v>221.32900000000001</v>
      </c>
      <c r="AF43" s="109">
        <v>153.066</v>
      </c>
      <c r="AG43" s="109">
        <v>192.21600000000001</v>
      </c>
      <c r="AH43" s="109">
        <v>170.09299999999999</v>
      </c>
      <c r="AN43" s="130"/>
      <c r="AO43" s="130"/>
      <c r="AP43" s="130"/>
      <c r="AQ43" s="130"/>
      <c r="AR43" s="130"/>
      <c r="AS43" s="130"/>
      <c r="AT43" s="130"/>
      <c r="AU43" s="130"/>
      <c r="AV43" s="130"/>
      <c r="AW43" s="130"/>
      <c r="AX43" s="130"/>
      <c r="AY43" s="130"/>
      <c r="ALQ43" s="2" t="e">
        <v>#N/A</v>
      </c>
    </row>
    <row r="44" spans="1:1005" ht="15" x14ac:dyDescent="0.25">
      <c r="A44" s="164">
        <v>45809</v>
      </c>
      <c r="B44" s="281">
        <v>292.8</v>
      </c>
      <c r="C44" s="271">
        <v>292.8</v>
      </c>
      <c r="D44" s="276">
        <v>292.8</v>
      </c>
      <c r="E44" s="108">
        <v>251.56200000000001</v>
      </c>
      <c r="F44" s="109">
        <v>666.38699999999994</v>
      </c>
      <c r="G44" s="109">
        <v>351.41</v>
      </c>
      <c r="H44" s="109">
        <v>578.67999999999995</v>
      </c>
      <c r="I44" s="109">
        <v>256.64299999999997</v>
      </c>
      <c r="J44" s="109">
        <v>401.392</v>
      </c>
      <c r="K44" s="109">
        <v>182.37799999999999</v>
      </c>
      <c r="L44" s="109">
        <v>230.55699999999999</v>
      </c>
      <c r="M44" s="109">
        <v>65.831999999999994</v>
      </c>
      <c r="N44" s="109">
        <v>247.76</v>
      </c>
      <c r="O44" s="109">
        <v>165.863</v>
      </c>
      <c r="P44" s="109">
        <v>336.02100000000002</v>
      </c>
      <c r="Q44" s="109">
        <v>216.10499999999999</v>
      </c>
      <c r="R44" s="109">
        <v>215.78399999999999</v>
      </c>
      <c r="S44" s="109">
        <v>573.92200000000003</v>
      </c>
      <c r="T44" s="109">
        <v>304.86099999999999</v>
      </c>
      <c r="U44" s="109">
        <v>329.30900000000003</v>
      </c>
      <c r="V44" s="109">
        <v>512.36800000000005</v>
      </c>
      <c r="W44" s="109">
        <v>66.141000000000005</v>
      </c>
      <c r="X44" s="109">
        <v>174.02799999999999</v>
      </c>
      <c r="Y44" s="109">
        <v>394.63200000000001</v>
      </c>
      <c r="Z44" s="109">
        <v>414.62799999999999</v>
      </c>
      <c r="AA44" s="109">
        <v>352.95100000000002</v>
      </c>
      <c r="AB44" s="109">
        <v>460.02600000000001</v>
      </c>
      <c r="AC44" s="109">
        <v>84.852000000000004</v>
      </c>
      <c r="AD44" s="109">
        <v>477.56700000000001</v>
      </c>
      <c r="AE44" s="110">
        <v>224.864</v>
      </c>
      <c r="AF44" s="109">
        <v>154.96299999999999</v>
      </c>
      <c r="AG44" s="109">
        <v>363.67200000000003</v>
      </c>
      <c r="AH44" s="109">
        <v>463.69</v>
      </c>
      <c r="AN44" s="130"/>
      <c r="AO44" s="130"/>
      <c r="AP44" s="130"/>
      <c r="AQ44" s="130"/>
      <c r="AR44" s="130"/>
      <c r="AS44" s="130"/>
      <c r="AT44" s="130"/>
      <c r="AU44" s="130"/>
      <c r="AV44" s="130"/>
      <c r="AW44" s="130"/>
      <c r="AX44" s="130"/>
      <c r="AY44" s="130"/>
      <c r="ALQ44" s="2" t="e">
        <v>#N/A</v>
      </c>
    </row>
    <row r="45" spans="1:1005" ht="15" x14ac:dyDescent="0.25">
      <c r="A45" s="164">
        <v>45839</v>
      </c>
      <c r="B45" s="281">
        <v>97.54</v>
      </c>
      <c r="C45" s="271">
        <v>97.54</v>
      </c>
      <c r="D45" s="276">
        <v>97.54</v>
      </c>
      <c r="E45" s="108">
        <v>71.153000000000006</v>
      </c>
      <c r="F45" s="108">
        <v>501.38299999999998</v>
      </c>
      <c r="G45" s="109">
        <v>118.309</v>
      </c>
      <c r="H45" s="109">
        <v>192.726</v>
      </c>
      <c r="I45" s="109">
        <v>119.211</v>
      </c>
      <c r="J45" s="109">
        <v>260.40300000000002</v>
      </c>
      <c r="K45" s="109">
        <v>54.997</v>
      </c>
      <c r="L45" s="109">
        <v>64.305000000000007</v>
      </c>
      <c r="M45" s="109">
        <v>26.991</v>
      </c>
      <c r="N45" s="109">
        <v>61.52</v>
      </c>
      <c r="O45" s="109">
        <v>58.741999999999997</v>
      </c>
      <c r="P45" s="109">
        <v>125.76600000000001</v>
      </c>
      <c r="Q45" s="109">
        <v>77.123999999999995</v>
      </c>
      <c r="R45" s="109">
        <v>73.152000000000001</v>
      </c>
      <c r="S45" s="109">
        <v>237.55199999999999</v>
      </c>
      <c r="T45" s="109">
        <v>149.19999999999999</v>
      </c>
      <c r="U45" s="109">
        <v>80.537000000000006</v>
      </c>
      <c r="V45" s="109">
        <v>262.29500000000002</v>
      </c>
      <c r="W45" s="109">
        <v>31.35</v>
      </c>
      <c r="X45" s="109">
        <v>60.151000000000003</v>
      </c>
      <c r="Y45" s="109">
        <v>113.422</v>
      </c>
      <c r="Z45" s="109">
        <v>134.547</v>
      </c>
      <c r="AA45" s="109">
        <v>105.852</v>
      </c>
      <c r="AB45" s="109">
        <v>143.773</v>
      </c>
      <c r="AC45" s="109">
        <v>35.527000000000001</v>
      </c>
      <c r="AD45" s="109">
        <v>309.83999999999997</v>
      </c>
      <c r="AE45" s="110">
        <v>65.210999999999999</v>
      </c>
      <c r="AF45" s="109">
        <v>62.201999999999998</v>
      </c>
      <c r="AG45" s="109">
        <v>206.792</v>
      </c>
      <c r="AH45" s="109">
        <v>247.06800000000001</v>
      </c>
      <c r="AN45" s="130"/>
      <c r="AO45" s="130"/>
      <c r="AP45" s="130"/>
      <c r="AQ45" s="130"/>
      <c r="AR45" s="130"/>
      <c r="AS45" s="130"/>
      <c r="AT45" s="130"/>
      <c r="AU45" s="130"/>
      <c r="AV45" s="130"/>
      <c r="AW45" s="130"/>
      <c r="AX45" s="130"/>
      <c r="AY45" s="130"/>
      <c r="ALQ45" s="2" t="e">
        <v>#N/A</v>
      </c>
    </row>
    <row r="46" spans="1:1005" ht="15" x14ac:dyDescent="0.25">
      <c r="A46" s="164">
        <v>45870</v>
      </c>
      <c r="B46" s="281">
        <v>62.68</v>
      </c>
      <c r="C46" s="271">
        <v>62.68</v>
      </c>
      <c r="D46" s="276">
        <v>62.68</v>
      </c>
      <c r="E46" s="108">
        <v>46.618000000000002</v>
      </c>
      <c r="F46" s="108">
        <v>138.214</v>
      </c>
      <c r="G46" s="109">
        <v>58.537999999999997</v>
      </c>
      <c r="H46" s="109">
        <v>92.033000000000001</v>
      </c>
      <c r="I46" s="109">
        <v>57.271999999999998</v>
      </c>
      <c r="J46" s="109">
        <v>103.05</v>
      </c>
      <c r="K46" s="109">
        <v>49.264000000000003</v>
      </c>
      <c r="L46" s="109">
        <v>57.691000000000003</v>
      </c>
      <c r="M46" s="109">
        <v>24.106999999999999</v>
      </c>
      <c r="N46" s="109">
        <v>46.058</v>
      </c>
      <c r="O46" s="109">
        <v>41.444000000000003</v>
      </c>
      <c r="P46" s="109">
        <v>63.62</v>
      </c>
      <c r="Q46" s="109">
        <v>56.767000000000003</v>
      </c>
      <c r="R46" s="109">
        <v>54.884999999999998</v>
      </c>
      <c r="S46" s="109">
        <v>85.372</v>
      </c>
      <c r="T46" s="109">
        <v>60.023000000000003</v>
      </c>
      <c r="U46" s="109">
        <v>57.079000000000001</v>
      </c>
      <c r="V46" s="109">
        <v>77.578999999999994</v>
      </c>
      <c r="W46" s="109">
        <v>32.895000000000003</v>
      </c>
      <c r="X46" s="109">
        <v>44.667999999999999</v>
      </c>
      <c r="Y46" s="109">
        <v>64.350999999999999</v>
      </c>
      <c r="Z46" s="109">
        <v>58.534999999999997</v>
      </c>
      <c r="AA46" s="109">
        <v>58.54</v>
      </c>
      <c r="AB46" s="109">
        <v>70.134</v>
      </c>
      <c r="AC46" s="109">
        <v>30.082999999999998</v>
      </c>
      <c r="AD46" s="109">
        <v>92.171999999999997</v>
      </c>
      <c r="AE46" s="110">
        <v>43.732999999999997</v>
      </c>
      <c r="AF46" s="109">
        <v>39.122999999999998</v>
      </c>
      <c r="AG46" s="109">
        <v>104.199</v>
      </c>
      <c r="AH46" s="109">
        <v>97.046000000000006</v>
      </c>
      <c r="AN46" s="130"/>
      <c r="AO46" s="130"/>
      <c r="AP46" s="130"/>
      <c r="AQ46" s="130"/>
      <c r="AR46" s="130"/>
      <c r="AS46" s="130"/>
      <c r="AT46" s="130"/>
      <c r="AU46" s="130"/>
      <c r="AV46" s="130"/>
      <c r="AW46" s="130"/>
      <c r="AX46" s="130"/>
      <c r="AY46" s="130"/>
      <c r="ALQ46" s="2" t="e">
        <v>#N/A</v>
      </c>
    </row>
    <row r="47" spans="1:1005" ht="15" x14ac:dyDescent="0.25">
      <c r="A47" s="164">
        <v>45901</v>
      </c>
      <c r="B47" s="281">
        <v>41.62</v>
      </c>
      <c r="C47" s="271">
        <v>41.62</v>
      </c>
      <c r="D47" s="276">
        <v>41.62</v>
      </c>
      <c r="E47" s="108">
        <v>39.142000000000003</v>
      </c>
      <c r="F47" s="108">
        <v>69.706000000000003</v>
      </c>
      <c r="G47" s="109">
        <v>44.063000000000002</v>
      </c>
      <c r="H47" s="109">
        <v>66.105000000000004</v>
      </c>
      <c r="I47" s="109">
        <v>37.279000000000003</v>
      </c>
      <c r="J47" s="109">
        <v>55.305999999999997</v>
      </c>
      <c r="K47" s="109">
        <v>36.954000000000001</v>
      </c>
      <c r="L47" s="109">
        <v>34.74</v>
      </c>
      <c r="M47" s="109">
        <v>23.39</v>
      </c>
      <c r="N47" s="109">
        <v>65.944999999999993</v>
      </c>
      <c r="O47" s="109">
        <v>41.348999999999997</v>
      </c>
      <c r="P47" s="109">
        <v>40.722000000000001</v>
      </c>
      <c r="Q47" s="109">
        <v>41.798999999999999</v>
      </c>
      <c r="R47" s="109">
        <v>50.375999999999998</v>
      </c>
      <c r="S47" s="109">
        <v>49.465000000000003</v>
      </c>
      <c r="T47" s="109">
        <v>40.444000000000003</v>
      </c>
      <c r="U47" s="109">
        <v>32.94</v>
      </c>
      <c r="V47" s="109">
        <v>44.749000000000002</v>
      </c>
      <c r="W47" s="109">
        <v>26.629000000000001</v>
      </c>
      <c r="X47" s="109">
        <v>60.756</v>
      </c>
      <c r="Y47" s="109">
        <v>58.664000000000001</v>
      </c>
      <c r="Z47" s="109">
        <v>42.131</v>
      </c>
      <c r="AA47" s="109">
        <v>39.447000000000003</v>
      </c>
      <c r="AB47" s="109">
        <v>43.244999999999997</v>
      </c>
      <c r="AC47" s="109">
        <v>24.620999999999999</v>
      </c>
      <c r="AD47" s="109">
        <v>47.956000000000003</v>
      </c>
      <c r="AE47" s="110">
        <v>40.35</v>
      </c>
      <c r="AF47" s="109">
        <v>29.913</v>
      </c>
      <c r="AG47" s="109">
        <v>84.445999999999998</v>
      </c>
      <c r="AH47" s="109">
        <v>47.396000000000001</v>
      </c>
      <c r="AN47" s="130"/>
      <c r="AO47" s="130"/>
      <c r="AP47" s="130"/>
      <c r="AQ47" s="130"/>
      <c r="AR47" s="130"/>
      <c r="AS47" s="130"/>
      <c r="AT47" s="130"/>
      <c r="AU47" s="130"/>
      <c r="AV47" s="130"/>
      <c r="AW47" s="130"/>
      <c r="AX47" s="130"/>
      <c r="AY47" s="130"/>
      <c r="ALQ47" s="2" t="e">
        <v>#N/A</v>
      </c>
    </row>
    <row r="48" spans="1:1005" ht="15" x14ac:dyDescent="0.25">
      <c r="A48" s="164">
        <v>45931</v>
      </c>
      <c r="B48" s="281">
        <v>38.61</v>
      </c>
      <c r="C48" s="271">
        <v>47.85</v>
      </c>
      <c r="D48" s="276">
        <v>43.2</v>
      </c>
      <c r="E48" s="108">
        <v>51.927999999999997</v>
      </c>
      <c r="F48" s="108">
        <v>71.120999999999995</v>
      </c>
      <c r="G48" s="109">
        <v>61.664000000000001</v>
      </c>
      <c r="H48" s="109">
        <v>75.355999999999995</v>
      </c>
      <c r="I48" s="109">
        <v>54.999000000000002</v>
      </c>
      <c r="J48" s="109">
        <v>45.149000000000001</v>
      </c>
      <c r="K48" s="109">
        <v>37.311</v>
      </c>
      <c r="L48" s="109">
        <v>34.811999999999998</v>
      </c>
      <c r="M48" s="109">
        <v>38.667000000000002</v>
      </c>
      <c r="N48" s="109">
        <v>40.588000000000001</v>
      </c>
      <c r="O48" s="109">
        <v>41.808</v>
      </c>
      <c r="P48" s="109">
        <v>61.965000000000003</v>
      </c>
      <c r="Q48" s="109">
        <v>85.225999999999999</v>
      </c>
      <c r="R48" s="109">
        <v>57.643000000000001</v>
      </c>
      <c r="S48" s="109">
        <v>48.103999999999999</v>
      </c>
      <c r="T48" s="109">
        <v>45.603000000000002</v>
      </c>
      <c r="U48" s="109">
        <v>36.975999999999999</v>
      </c>
      <c r="V48" s="109">
        <v>48.052</v>
      </c>
      <c r="W48" s="109">
        <v>26.934000000000001</v>
      </c>
      <c r="X48" s="109">
        <v>61.664999999999999</v>
      </c>
      <c r="Y48" s="109">
        <v>75.376000000000005</v>
      </c>
      <c r="Z48" s="109">
        <v>39.412999999999997</v>
      </c>
      <c r="AA48" s="109">
        <v>36.381</v>
      </c>
      <c r="AB48" s="109">
        <v>46.841000000000001</v>
      </c>
      <c r="AC48" s="109">
        <v>29.283000000000001</v>
      </c>
      <c r="AD48" s="109">
        <v>43.640999999999998</v>
      </c>
      <c r="AE48" s="110">
        <v>35.072000000000003</v>
      </c>
      <c r="AF48" s="109">
        <v>33.56</v>
      </c>
      <c r="AG48" s="109">
        <v>55.572000000000003</v>
      </c>
      <c r="AH48" s="109">
        <v>41.83</v>
      </c>
      <c r="AN48" s="130"/>
      <c r="AO48" s="130"/>
      <c r="AP48" s="130"/>
      <c r="AQ48" s="130"/>
      <c r="AR48" s="130"/>
      <c r="AS48" s="130"/>
      <c r="AT48" s="130"/>
      <c r="AU48" s="130"/>
      <c r="AV48" s="130"/>
      <c r="AW48" s="130"/>
      <c r="AX48" s="130"/>
      <c r="AY48" s="130"/>
      <c r="ALQ48" s="2" t="e">
        <v>#N/A</v>
      </c>
    </row>
    <row r="49" spans="1:1005" ht="15" x14ac:dyDescent="0.25">
      <c r="A49" s="164">
        <v>45962</v>
      </c>
      <c r="B49" s="281">
        <v>35.54</v>
      </c>
      <c r="C49" s="271">
        <v>37.85</v>
      </c>
      <c r="D49" s="276">
        <v>36.56</v>
      </c>
      <c r="E49" s="108">
        <v>40.661999999999999</v>
      </c>
      <c r="F49" s="108">
        <v>52.185000000000002</v>
      </c>
      <c r="G49" s="109">
        <v>49.865000000000002</v>
      </c>
      <c r="H49" s="109">
        <v>55.517000000000003</v>
      </c>
      <c r="I49" s="109">
        <v>46.606000000000002</v>
      </c>
      <c r="J49" s="109">
        <v>36.817</v>
      </c>
      <c r="K49" s="109">
        <v>33.587000000000003</v>
      </c>
      <c r="L49" s="109">
        <v>34.232999999999997</v>
      </c>
      <c r="M49" s="109">
        <v>25.059000000000001</v>
      </c>
      <c r="N49" s="109">
        <v>30.52</v>
      </c>
      <c r="O49" s="109">
        <v>38.268999999999998</v>
      </c>
      <c r="P49" s="109">
        <v>47.966000000000001</v>
      </c>
      <c r="Q49" s="109">
        <v>56.637999999999998</v>
      </c>
      <c r="R49" s="109">
        <v>45.758000000000003</v>
      </c>
      <c r="S49" s="109">
        <v>42.499000000000002</v>
      </c>
      <c r="T49" s="109">
        <v>42.28</v>
      </c>
      <c r="U49" s="109">
        <v>38.155000000000001</v>
      </c>
      <c r="V49" s="109">
        <v>39.941000000000003</v>
      </c>
      <c r="W49" s="109">
        <v>23.497</v>
      </c>
      <c r="X49" s="109">
        <v>39.698999999999998</v>
      </c>
      <c r="Y49" s="109">
        <v>45.39</v>
      </c>
      <c r="Z49" s="109">
        <v>36.798000000000002</v>
      </c>
      <c r="AA49" s="109">
        <v>31.863</v>
      </c>
      <c r="AB49" s="109">
        <v>40.802</v>
      </c>
      <c r="AC49" s="109">
        <v>28.4</v>
      </c>
      <c r="AD49" s="109">
        <v>38.899000000000001</v>
      </c>
      <c r="AE49" s="110">
        <v>32.976999999999997</v>
      </c>
      <c r="AF49" s="109">
        <v>34.165999999999997</v>
      </c>
      <c r="AG49" s="109">
        <v>40.201000000000001</v>
      </c>
      <c r="AH49" s="109">
        <v>36.517000000000003</v>
      </c>
      <c r="AN49" s="130"/>
      <c r="AO49" s="130"/>
      <c r="AP49" s="130"/>
      <c r="AQ49" s="130"/>
      <c r="AR49" s="130"/>
      <c r="AS49" s="130"/>
      <c r="AT49" s="130"/>
      <c r="AU49" s="130"/>
      <c r="AV49" s="130"/>
      <c r="AW49" s="130"/>
      <c r="AX49" s="130"/>
      <c r="AY49" s="130"/>
      <c r="ALQ49" s="2" t="e">
        <v>#N/A</v>
      </c>
    </row>
    <row r="50" spans="1:1005" ht="15" x14ac:dyDescent="0.25">
      <c r="A50" s="164">
        <v>45992</v>
      </c>
      <c r="B50" s="281">
        <v>32.21</v>
      </c>
      <c r="C50" s="271">
        <v>32.21</v>
      </c>
      <c r="D50" s="276">
        <v>32.21</v>
      </c>
      <c r="E50" s="108">
        <v>32.033999999999999</v>
      </c>
      <c r="F50" s="108">
        <v>48.101999999999997</v>
      </c>
      <c r="G50" s="109">
        <v>40.487000000000002</v>
      </c>
      <c r="H50" s="109">
        <v>42.405000000000001</v>
      </c>
      <c r="I50" s="109">
        <v>41.32</v>
      </c>
      <c r="J50" s="109">
        <v>32.832999999999998</v>
      </c>
      <c r="K50" s="109">
        <v>28.754000000000001</v>
      </c>
      <c r="L50" s="109">
        <v>28.175000000000001</v>
      </c>
      <c r="M50" s="109">
        <v>21.102</v>
      </c>
      <c r="N50" s="109">
        <v>27.888000000000002</v>
      </c>
      <c r="O50" s="109">
        <v>29.823</v>
      </c>
      <c r="P50" s="109">
        <v>34.643999999999998</v>
      </c>
      <c r="Q50" s="109">
        <v>38.625999999999998</v>
      </c>
      <c r="R50" s="109">
        <v>32.055</v>
      </c>
      <c r="S50" s="109">
        <v>37.768000000000001</v>
      </c>
      <c r="T50" s="109">
        <v>34.055</v>
      </c>
      <c r="U50" s="109">
        <v>31.815000000000001</v>
      </c>
      <c r="V50" s="109">
        <v>34.762999999999998</v>
      </c>
      <c r="W50" s="109">
        <v>21.556000000000001</v>
      </c>
      <c r="X50" s="109">
        <v>29.468</v>
      </c>
      <c r="Y50" s="109">
        <v>36.694000000000003</v>
      </c>
      <c r="Z50" s="109">
        <v>32.411000000000001</v>
      </c>
      <c r="AA50" s="109">
        <v>29.725000000000001</v>
      </c>
      <c r="AB50" s="109">
        <v>37.823999999999998</v>
      </c>
      <c r="AC50" s="109">
        <v>22.939</v>
      </c>
      <c r="AD50" s="109">
        <v>36.231000000000002</v>
      </c>
      <c r="AE50" s="110">
        <v>31.242999999999999</v>
      </c>
      <c r="AF50" s="109">
        <v>27.931999999999999</v>
      </c>
      <c r="AG50" s="109">
        <v>34.052</v>
      </c>
      <c r="AH50" s="109">
        <v>33.49</v>
      </c>
      <c r="AN50" s="130"/>
      <c r="AO50" s="130"/>
      <c r="AP50" s="130"/>
      <c r="AQ50" s="130"/>
      <c r="AR50" s="130"/>
      <c r="AS50" s="130"/>
      <c r="AT50" s="130"/>
      <c r="AU50" s="130"/>
      <c r="AV50" s="130"/>
      <c r="AW50" s="130"/>
      <c r="AX50" s="130"/>
      <c r="AY50" s="130"/>
      <c r="ALQ50" s="2" t="e">
        <v>#N/A</v>
      </c>
    </row>
    <row r="51" spans="1:1005" ht="15" x14ac:dyDescent="0.25">
      <c r="A51" s="164">
        <v>46023</v>
      </c>
      <c r="B51" s="281">
        <v>30.7</v>
      </c>
      <c r="C51" s="271">
        <v>30.7</v>
      </c>
      <c r="D51" s="276">
        <v>30.7</v>
      </c>
      <c r="E51" s="108">
        <v>28.907</v>
      </c>
      <c r="F51" s="108">
        <v>40.515999999999998</v>
      </c>
      <c r="G51" s="109">
        <v>34.832999999999998</v>
      </c>
      <c r="H51" s="109">
        <v>37.597999999999999</v>
      </c>
      <c r="I51" s="109">
        <v>35.329000000000001</v>
      </c>
      <c r="J51" s="109">
        <v>32.695</v>
      </c>
      <c r="K51" s="109">
        <v>26.437000000000001</v>
      </c>
      <c r="L51" s="109">
        <v>24.792999999999999</v>
      </c>
      <c r="M51" s="109">
        <v>19.882999999999999</v>
      </c>
      <c r="N51" s="109">
        <v>24.920999999999999</v>
      </c>
      <c r="O51" s="109">
        <v>28.984000000000002</v>
      </c>
      <c r="P51" s="109">
        <v>29.812000000000001</v>
      </c>
      <c r="Q51" s="109">
        <v>32.369</v>
      </c>
      <c r="R51" s="109">
        <v>26.533000000000001</v>
      </c>
      <c r="S51" s="109">
        <v>34.148000000000003</v>
      </c>
      <c r="T51" s="109">
        <v>30.08</v>
      </c>
      <c r="U51" s="109">
        <v>28.931999999999999</v>
      </c>
      <c r="V51" s="109">
        <v>33.125999999999998</v>
      </c>
      <c r="W51" s="109">
        <v>19.991</v>
      </c>
      <c r="X51" s="109">
        <v>25.515000000000001</v>
      </c>
      <c r="Y51" s="109">
        <v>31.815999999999999</v>
      </c>
      <c r="Z51" s="109">
        <v>29.477</v>
      </c>
      <c r="AA51" s="109">
        <v>27.856000000000002</v>
      </c>
      <c r="AB51" s="109">
        <v>33.155000000000001</v>
      </c>
      <c r="AC51" s="109">
        <v>21.050999999999998</v>
      </c>
      <c r="AD51" s="109">
        <v>32.918999999999997</v>
      </c>
      <c r="AE51" s="110">
        <v>29.231000000000002</v>
      </c>
      <c r="AF51" s="109">
        <v>23.606999999999999</v>
      </c>
      <c r="AG51" s="109">
        <v>31.015999999999998</v>
      </c>
      <c r="AH51" s="109">
        <v>32.356999999999999</v>
      </c>
      <c r="AN51" s="130"/>
      <c r="AO51" s="130"/>
      <c r="AP51" s="130"/>
      <c r="AQ51" s="130"/>
      <c r="AR51" s="130"/>
      <c r="AS51" s="130"/>
      <c r="AT51" s="130"/>
      <c r="AU51" s="130"/>
      <c r="AV51" s="130"/>
      <c r="AW51" s="130"/>
      <c r="AX51" s="130"/>
      <c r="AY51" s="130"/>
      <c r="ALQ51" s="2" t="e">
        <v>#N/A</v>
      </c>
    </row>
    <row r="52" spans="1:1005" ht="15" x14ac:dyDescent="0.25">
      <c r="A52" s="164">
        <v>46054</v>
      </c>
      <c r="B52" s="281">
        <v>28.77</v>
      </c>
      <c r="C52" s="271">
        <v>28.77</v>
      </c>
      <c r="D52" s="276">
        <v>28.77</v>
      </c>
      <c r="E52" s="108">
        <v>30.952999999999999</v>
      </c>
      <c r="F52" s="108">
        <v>39.097000000000001</v>
      </c>
      <c r="G52" s="109">
        <v>28.228999999999999</v>
      </c>
      <c r="H52" s="109">
        <v>32.048000000000002</v>
      </c>
      <c r="I52" s="109">
        <v>34.008000000000003</v>
      </c>
      <c r="J52" s="109">
        <v>32.44</v>
      </c>
      <c r="K52" s="109">
        <v>24.983000000000001</v>
      </c>
      <c r="L52" s="109">
        <v>20.927</v>
      </c>
      <c r="M52" s="109">
        <v>23.085000000000001</v>
      </c>
      <c r="N52" s="109">
        <v>21.239000000000001</v>
      </c>
      <c r="O52" s="109">
        <v>25.297000000000001</v>
      </c>
      <c r="P52" s="109">
        <v>24.341999999999999</v>
      </c>
      <c r="Q52" s="109">
        <v>31.852</v>
      </c>
      <c r="R52" s="109">
        <v>21.494</v>
      </c>
      <c r="S52" s="109">
        <v>30.146000000000001</v>
      </c>
      <c r="T52" s="109">
        <v>24.872</v>
      </c>
      <c r="U52" s="109">
        <v>23.838999999999999</v>
      </c>
      <c r="V52" s="109">
        <v>27.478999999999999</v>
      </c>
      <c r="W52" s="109">
        <v>17.541</v>
      </c>
      <c r="X52" s="109">
        <v>26.353000000000002</v>
      </c>
      <c r="Y52" s="109">
        <v>37.258000000000003</v>
      </c>
      <c r="Z52" s="109">
        <v>27.414000000000001</v>
      </c>
      <c r="AA52" s="109">
        <v>34.014000000000003</v>
      </c>
      <c r="AB52" s="109">
        <v>34.354999999999997</v>
      </c>
      <c r="AC52" s="109">
        <v>18.251000000000001</v>
      </c>
      <c r="AD52" s="109">
        <v>29.010999999999999</v>
      </c>
      <c r="AE52" s="110">
        <v>25.312000000000001</v>
      </c>
      <c r="AF52" s="109">
        <v>20.100999999999999</v>
      </c>
      <c r="AG52" s="109">
        <v>26.946999999999999</v>
      </c>
      <c r="AH52" s="109">
        <v>26.056000000000001</v>
      </c>
      <c r="AN52" s="130"/>
      <c r="AO52" s="130"/>
      <c r="AP52" s="130"/>
      <c r="AQ52" s="130"/>
      <c r="AR52" s="130"/>
      <c r="AS52" s="130"/>
      <c r="AT52" s="130"/>
      <c r="AU52" s="130"/>
      <c r="AV52" s="130"/>
      <c r="AW52" s="130"/>
      <c r="AX52" s="130"/>
      <c r="AY52" s="130"/>
      <c r="ALQ52" s="2" t="e">
        <v>#N/A</v>
      </c>
    </row>
    <row r="53" spans="1:1005" ht="15" x14ac:dyDescent="0.25">
      <c r="A53" s="164">
        <v>46082</v>
      </c>
      <c r="B53" s="281">
        <v>46.25</v>
      </c>
      <c r="C53" s="271">
        <v>46.25</v>
      </c>
      <c r="D53" s="276">
        <v>46.25</v>
      </c>
      <c r="E53" s="108">
        <v>62.493000000000002</v>
      </c>
      <c r="F53" s="108">
        <v>51.994</v>
      </c>
      <c r="G53" s="109">
        <v>59.591000000000001</v>
      </c>
      <c r="H53" s="109">
        <v>53.707999999999998</v>
      </c>
      <c r="I53" s="109">
        <v>52.058999999999997</v>
      </c>
      <c r="J53" s="109">
        <v>39.831000000000003</v>
      </c>
      <c r="K53" s="109">
        <v>37.639000000000003</v>
      </c>
      <c r="L53" s="109">
        <v>27.24</v>
      </c>
      <c r="M53" s="109">
        <v>38.316000000000003</v>
      </c>
      <c r="N53" s="109">
        <v>58.036000000000001</v>
      </c>
      <c r="O53" s="109">
        <v>32.917999999999999</v>
      </c>
      <c r="P53" s="109">
        <v>35.622999999999998</v>
      </c>
      <c r="Q53" s="109">
        <v>81.522000000000006</v>
      </c>
      <c r="R53" s="109">
        <v>23.838999999999999</v>
      </c>
      <c r="S53" s="109">
        <v>55.322000000000003</v>
      </c>
      <c r="T53" s="109">
        <v>29.696999999999999</v>
      </c>
      <c r="U53" s="109">
        <v>40.96</v>
      </c>
      <c r="V53" s="109">
        <v>50.192999999999998</v>
      </c>
      <c r="W53" s="109">
        <v>26.239000000000001</v>
      </c>
      <c r="X53" s="109">
        <v>38.411000000000001</v>
      </c>
      <c r="Y53" s="109">
        <v>64.554000000000002</v>
      </c>
      <c r="Z53" s="109">
        <v>48.545999999999999</v>
      </c>
      <c r="AA53" s="109">
        <v>78.861999999999995</v>
      </c>
      <c r="AB53" s="109">
        <v>37.262</v>
      </c>
      <c r="AC53" s="109">
        <v>27.984999999999999</v>
      </c>
      <c r="AD53" s="109">
        <v>44.677999999999997</v>
      </c>
      <c r="AE53" s="110">
        <v>31.472000000000001</v>
      </c>
      <c r="AF53" s="109">
        <v>36.426000000000002</v>
      </c>
      <c r="AG53" s="109">
        <v>46.704000000000001</v>
      </c>
      <c r="AH53" s="109">
        <v>27.946000000000002</v>
      </c>
      <c r="AN53" s="130"/>
      <c r="AO53" s="130"/>
      <c r="AP53" s="130"/>
      <c r="AQ53" s="130"/>
      <c r="AR53" s="130"/>
      <c r="AS53" s="130"/>
      <c r="AT53" s="130"/>
      <c r="AU53" s="130"/>
      <c r="AV53" s="130"/>
      <c r="AW53" s="130"/>
      <c r="AX53" s="130"/>
      <c r="AY53" s="130"/>
      <c r="ALQ53" s="2" t="e">
        <v>#N/A</v>
      </c>
    </row>
    <row r="54" spans="1:1005" ht="15" x14ac:dyDescent="0.25">
      <c r="A54" s="164">
        <v>46113</v>
      </c>
      <c r="B54" s="281">
        <v>99.53</v>
      </c>
      <c r="C54" s="271">
        <v>99.53</v>
      </c>
      <c r="D54" s="276">
        <v>99.53</v>
      </c>
      <c r="E54" s="108">
        <v>75.022000000000006</v>
      </c>
      <c r="F54" s="109">
        <v>123.703</v>
      </c>
      <c r="G54" s="109">
        <v>113.233</v>
      </c>
      <c r="H54" s="109">
        <v>88.361000000000004</v>
      </c>
      <c r="I54" s="109">
        <v>74.962999999999994</v>
      </c>
      <c r="J54" s="109">
        <v>103.69799999999999</v>
      </c>
      <c r="K54" s="109">
        <v>81.995000000000005</v>
      </c>
      <c r="L54" s="109">
        <v>66.968000000000004</v>
      </c>
      <c r="M54" s="109">
        <v>71.673000000000002</v>
      </c>
      <c r="N54" s="109">
        <v>136.22399999999999</v>
      </c>
      <c r="O54" s="109">
        <v>83.159000000000006</v>
      </c>
      <c r="P54" s="109">
        <v>116.396</v>
      </c>
      <c r="Q54" s="109">
        <v>132.93199999999999</v>
      </c>
      <c r="R54" s="109">
        <v>73.766000000000005</v>
      </c>
      <c r="S54" s="109">
        <v>85.932000000000002</v>
      </c>
      <c r="T54" s="109">
        <v>72.372</v>
      </c>
      <c r="U54" s="109">
        <v>96.447999999999993</v>
      </c>
      <c r="V54" s="109">
        <v>115.31100000000001</v>
      </c>
      <c r="W54" s="109">
        <v>50.845999999999997</v>
      </c>
      <c r="X54" s="109">
        <v>84.17</v>
      </c>
      <c r="Y54" s="109">
        <v>102.494</v>
      </c>
      <c r="Z54" s="109">
        <v>83.828999999999994</v>
      </c>
      <c r="AA54" s="109">
        <v>144.94800000000001</v>
      </c>
      <c r="AB54" s="109">
        <v>64.825999999999993</v>
      </c>
      <c r="AC54" s="109">
        <v>106.251</v>
      </c>
      <c r="AD54" s="109">
        <v>64.319999999999993</v>
      </c>
      <c r="AE54" s="110">
        <v>70.191000000000003</v>
      </c>
      <c r="AF54" s="109">
        <v>50.680999999999997</v>
      </c>
      <c r="AG54" s="109">
        <v>53.53</v>
      </c>
      <c r="AH54" s="109">
        <v>53.228999999999999</v>
      </c>
      <c r="AN54" s="130"/>
      <c r="AO54" s="130"/>
      <c r="AP54" s="130"/>
      <c r="AQ54" s="130"/>
      <c r="AR54" s="130"/>
      <c r="AS54" s="130"/>
      <c r="AT54" s="130"/>
      <c r="AU54" s="130"/>
      <c r="AV54" s="130"/>
      <c r="AW54" s="130"/>
      <c r="AX54" s="130"/>
      <c r="AY54" s="130"/>
      <c r="ALQ54" s="2" t="e">
        <v>#N/A</v>
      </c>
    </row>
    <row r="55" spans="1:1005" ht="15" x14ac:dyDescent="0.25">
      <c r="A55" s="164">
        <v>46143</v>
      </c>
      <c r="B55" s="281">
        <v>251.24</v>
      </c>
      <c r="C55" s="271">
        <v>251.24</v>
      </c>
      <c r="D55" s="276">
        <v>251.24</v>
      </c>
      <c r="E55" s="108">
        <v>301.04000000000002</v>
      </c>
      <c r="F55" s="109">
        <v>423.79500000000002</v>
      </c>
      <c r="G55" s="109">
        <v>412.88099999999997</v>
      </c>
      <c r="H55" s="109">
        <v>252.66399999999999</v>
      </c>
      <c r="I55" s="109">
        <v>281.88499999999999</v>
      </c>
      <c r="J55" s="109">
        <v>293.73899999999998</v>
      </c>
      <c r="K55" s="109">
        <v>315.82</v>
      </c>
      <c r="L55" s="109">
        <v>108.634</v>
      </c>
      <c r="M55" s="109">
        <v>186.727</v>
      </c>
      <c r="N55" s="109">
        <v>275.24200000000002</v>
      </c>
      <c r="O55" s="109">
        <v>316.98700000000002</v>
      </c>
      <c r="P55" s="109">
        <v>286.51799999999997</v>
      </c>
      <c r="Q55" s="109">
        <v>299.048</v>
      </c>
      <c r="R55" s="109">
        <v>315.44200000000001</v>
      </c>
      <c r="S55" s="109">
        <v>372.32299999999998</v>
      </c>
      <c r="T55" s="109">
        <v>153.52799999999999</v>
      </c>
      <c r="U55" s="109">
        <v>207.51300000000001</v>
      </c>
      <c r="V55" s="109">
        <v>180.50299999999999</v>
      </c>
      <c r="W55" s="109">
        <v>125.629</v>
      </c>
      <c r="X55" s="109">
        <v>280.46899999999999</v>
      </c>
      <c r="Y55" s="109">
        <v>204.26</v>
      </c>
      <c r="Z55" s="109">
        <v>202.75800000000001</v>
      </c>
      <c r="AA55" s="109">
        <v>304.964</v>
      </c>
      <c r="AB55" s="109">
        <v>195.22900000000001</v>
      </c>
      <c r="AC55" s="109">
        <v>258.12200000000001</v>
      </c>
      <c r="AD55" s="109">
        <v>213.494</v>
      </c>
      <c r="AE55" s="110">
        <v>152.88399999999999</v>
      </c>
      <c r="AF55" s="109">
        <v>192.00200000000001</v>
      </c>
      <c r="AG55" s="109">
        <v>170.291</v>
      </c>
      <c r="AH55" s="109">
        <v>502.84899999999999</v>
      </c>
      <c r="AN55" s="130"/>
      <c r="AO55" s="130"/>
      <c r="AP55" s="130"/>
      <c r="AQ55" s="130"/>
      <c r="AR55" s="130"/>
      <c r="AS55" s="130"/>
      <c r="AT55" s="130"/>
      <c r="AU55" s="130"/>
      <c r="AV55" s="130"/>
      <c r="AW55" s="130"/>
      <c r="AX55" s="130"/>
      <c r="AY55" s="130"/>
      <c r="ALQ55" s="2" t="e">
        <v>#N/A</v>
      </c>
    </row>
    <row r="56" spans="1:1005" ht="15" x14ac:dyDescent="0.25">
      <c r="A56" s="164">
        <v>46174</v>
      </c>
      <c r="B56" s="281">
        <v>292.8</v>
      </c>
      <c r="C56" s="271">
        <v>292.8</v>
      </c>
      <c r="D56" s="276">
        <v>292.8</v>
      </c>
      <c r="E56" s="108">
        <v>666.25599999999997</v>
      </c>
      <c r="F56" s="109">
        <v>351.76900000000001</v>
      </c>
      <c r="G56" s="109">
        <v>578.62300000000005</v>
      </c>
      <c r="H56" s="109">
        <v>256.637</v>
      </c>
      <c r="I56" s="109">
        <v>401.52100000000002</v>
      </c>
      <c r="J56" s="109">
        <v>190.28800000000001</v>
      </c>
      <c r="K56" s="109">
        <v>230.595</v>
      </c>
      <c r="L56" s="109">
        <v>65.861000000000004</v>
      </c>
      <c r="M56" s="109">
        <v>247.65899999999999</v>
      </c>
      <c r="N56" s="109">
        <v>169.91800000000001</v>
      </c>
      <c r="O56" s="109">
        <v>335.91800000000001</v>
      </c>
      <c r="P56" s="109">
        <v>216.00200000000001</v>
      </c>
      <c r="Q56" s="109">
        <v>215.81700000000001</v>
      </c>
      <c r="R56" s="109">
        <v>574.452</v>
      </c>
      <c r="S56" s="109">
        <v>304.90899999999999</v>
      </c>
      <c r="T56" s="109">
        <v>329.28899999999999</v>
      </c>
      <c r="U56" s="109">
        <v>512.69799999999998</v>
      </c>
      <c r="V56" s="109">
        <v>67.715000000000003</v>
      </c>
      <c r="W56" s="109">
        <v>173.941</v>
      </c>
      <c r="X56" s="109">
        <v>394.82900000000001</v>
      </c>
      <c r="Y56" s="109">
        <v>414.53899999999999</v>
      </c>
      <c r="Z56" s="109">
        <v>353.62799999999999</v>
      </c>
      <c r="AA56" s="109">
        <v>460.11700000000002</v>
      </c>
      <c r="AB56" s="109">
        <v>84.863</v>
      </c>
      <c r="AC56" s="109">
        <v>477.61</v>
      </c>
      <c r="AD56" s="109">
        <v>231.505</v>
      </c>
      <c r="AE56" s="110">
        <v>154.84100000000001</v>
      </c>
      <c r="AF56" s="109">
        <v>363.572</v>
      </c>
      <c r="AG56" s="109">
        <v>463.76900000000001</v>
      </c>
      <c r="AH56" s="109">
        <v>787.40200000000004</v>
      </c>
      <c r="AN56" s="130"/>
      <c r="AO56" s="130"/>
      <c r="AP56" s="130"/>
      <c r="AQ56" s="130"/>
      <c r="AR56" s="130"/>
      <c r="AS56" s="130"/>
      <c r="AT56" s="130"/>
      <c r="AU56" s="130"/>
      <c r="AV56" s="130"/>
      <c r="AW56" s="130"/>
      <c r="AX56" s="130"/>
      <c r="AY56" s="130"/>
      <c r="ALQ56" s="2" t="e">
        <v>#N/A</v>
      </c>
    </row>
    <row r="57" spans="1:1005" ht="15" x14ac:dyDescent="0.25">
      <c r="A57" s="164">
        <v>46204</v>
      </c>
      <c r="B57" s="281">
        <v>97.54</v>
      </c>
      <c r="C57" s="271">
        <v>97.54</v>
      </c>
      <c r="D57" s="276">
        <v>97.54</v>
      </c>
      <c r="E57" s="108">
        <v>501.34500000000003</v>
      </c>
      <c r="F57" s="108">
        <v>123.669</v>
      </c>
      <c r="G57" s="109">
        <v>192.72</v>
      </c>
      <c r="H57" s="109">
        <v>119.212</v>
      </c>
      <c r="I57" s="109">
        <v>260.56</v>
      </c>
      <c r="J57" s="109">
        <v>56.124000000000002</v>
      </c>
      <c r="K57" s="109">
        <v>64.350999999999999</v>
      </c>
      <c r="L57" s="109">
        <v>27.007000000000001</v>
      </c>
      <c r="M57" s="109">
        <v>61.494999999999997</v>
      </c>
      <c r="N57" s="109">
        <v>59.29</v>
      </c>
      <c r="O57" s="109">
        <v>125.72799999999999</v>
      </c>
      <c r="P57" s="109">
        <v>77.046000000000006</v>
      </c>
      <c r="Q57" s="109">
        <v>73.191999999999993</v>
      </c>
      <c r="R57" s="109">
        <v>249.06100000000001</v>
      </c>
      <c r="S57" s="109">
        <v>149.24</v>
      </c>
      <c r="T57" s="109">
        <v>80.534000000000006</v>
      </c>
      <c r="U57" s="109">
        <v>262.52999999999997</v>
      </c>
      <c r="V57" s="109">
        <v>31.835999999999999</v>
      </c>
      <c r="W57" s="109">
        <v>60.101999999999997</v>
      </c>
      <c r="X57" s="109">
        <v>113.54</v>
      </c>
      <c r="Y57" s="109">
        <v>134.50700000000001</v>
      </c>
      <c r="Z57" s="109">
        <v>109.063</v>
      </c>
      <c r="AA57" s="109">
        <v>143.84100000000001</v>
      </c>
      <c r="AB57" s="109">
        <v>35.552999999999997</v>
      </c>
      <c r="AC57" s="109">
        <v>309.88799999999998</v>
      </c>
      <c r="AD57" s="109">
        <v>66.510000000000005</v>
      </c>
      <c r="AE57" s="110">
        <v>62.097000000000001</v>
      </c>
      <c r="AF57" s="109">
        <v>206.755</v>
      </c>
      <c r="AG57" s="109">
        <v>247.16499999999999</v>
      </c>
      <c r="AH57" s="109">
        <v>375.25599999999997</v>
      </c>
      <c r="AN57" s="130"/>
      <c r="AO57" s="130"/>
      <c r="AP57" s="130"/>
      <c r="AQ57" s="130"/>
      <c r="AR57" s="130"/>
      <c r="AS57" s="130"/>
      <c r="AT57" s="130"/>
      <c r="AU57" s="130"/>
      <c r="AV57" s="130"/>
      <c r="AW57" s="130"/>
      <c r="AX57" s="130"/>
      <c r="AY57" s="130"/>
      <c r="ALQ57" s="2" t="e">
        <v>#N/A</v>
      </c>
    </row>
    <row r="58" spans="1:1005" ht="15" x14ac:dyDescent="0.25">
      <c r="A58" s="164">
        <v>46235</v>
      </c>
      <c r="B58" s="281">
        <v>62.68</v>
      </c>
      <c r="C58" s="271">
        <v>62.68</v>
      </c>
      <c r="D58" s="276">
        <v>62.68</v>
      </c>
      <c r="E58" s="108">
        <v>138.19499999999999</v>
      </c>
      <c r="F58" s="108">
        <v>59.463999999999999</v>
      </c>
      <c r="G58" s="109">
        <v>92.031999999999996</v>
      </c>
      <c r="H58" s="109">
        <v>57.274999999999999</v>
      </c>
      <c r="I58" s="109">
        <v>103.199</v>
      </c>
      <c r="J58" s="109">
        <v>49.506999999999998</v>
      </c>
      <c r="K58" s="109">
        <v>57.734999999999999</v>
      </c>
      <c r="L58" s="109">
        <v>24.135999999999999</v>
      </c>
      <c r="M58" s="109">
        <v>46.036000000000001</v>
      </c>
      <c r="N58" s="109">
        <v>41.878999999999998</v>
      </c>
      <c r="O58" s="109">
        <v>63.594999999999999</v>
      </c>
      <c r="P58" s="109">
        <v>56.698999999999998</v>
      </c>
      <c r="Q58" s="109">
        <v>54.924999999999997</v>
      </c>
      <c r="R58" s="109">
        <v>87.515000000000001</v>
      </c>
      <c r="S58" s="109">
        <v>60.058999999999997</v>
      </c>
      <c r="T58" s="109">
        <v>57.075000000000003</v>
      </c>
      <c r="U58" s="109">
        <v>77.763999999999996</v>
      </c>
      <c r="V58" s="109">
        <v>33.006</v>
      </c>
      <c r="W58" s="109">
        <v>44.627000000000002</v>
      </c>
      <c r="X58" s="109">
        <v>64.441999999999993</v>
      </c>
      <c r="Y58" s="109">
        <v>58.503999999999998</v>
      </c>
      <c r="Z58" s="109">
        <v>58.674999999999997</v>
      </c>
      <c r="AA58" s="109">
        <v>70.191999999999993</v>
      </c>
      <c r="AB58" s="109">
        <v>30.105</v>
      </c>
      <c r="AC58" s="109">
        <v>92.218000000000004</v>
      </c>
      <c r="AD58" s="109">
        <v>44.344999999999999</v>
      </c>
      <c r="AE58" s="110">
        <v>39.029000000000003</v>
      </c>
      <c r="AF58" s="109">
        <v>104.16800000000001</v>
      </c>
      <c r="AG58" s="109">
        <v>97.135999999999996</v>
      </c>
      <c r="AH58" s="109">
        <v>140.435</v>
      </c>
      <c r="AN58" s="130"/>
      <c r="AO58" s="130"/>
      <c r="AP58" s="130"/>
      <c r="AQ58" s="130"/>
      <c r="AR58" s="130"/>
      <c r="AS58" s="130"/>
      <c r="AT58" s="130"/>
      <c r="AU58" s="130"/>
      <c r="AV58" s="130"/>
      <c r="AW58" s="130"/>
      <c r="AX58" s="130"/>
      <c r="AY58" s="130"/>
      <c r="ALQ58" s="2" t="e">
        <v>#N/A</v>
      </c>
    </row>
    <row r="59" spans="1:1005" ht="15" x14ac:dyDescent="0.25">
      <c r="A59" s="164">
        <v>46266</v>
      </c>
      <c r="B59" s="281">
        <v>41.62</v>
      </c>
      <c r="C59" s="271">
        <v>41.62</v>
      </c>
      <c r="D59" s="276">
        <v>41.62</v>
      </c>
      <c r="E59" s="108">
        <v>69.691000000000003</v>
      </c>
      <c r="F59" s="108">
        <v>44.152000000000001</v>
      </c>
      <c r="G59" s="109">
        <v>66.103999999999999</v>
      </c>
      <c r="H59" s="109">
        <v>37.281999999999996</v>
      </c>
      <c r="I59" s="109">
        <v>55.436</v>
      </c>
      <c r="J59" s="109">
        <v>37.597000000000001</v>
      </c>
      <c r="K59" s="109">
        <v>34.779000000000003</v>
      </c>
      <c r="L59" s="109">
        <v>23.420999999999999</v>
      </c>
      <c r="M59" s="109">
        <v>65.927000000000007</v>
      </c>
      <c r="N59" s="109">
        <v>40.543999999999997</v>
      </c>
      <c r="O59" s="109">
        <v>40.701999999999998</v>
      </c>
      <c r="P59" s="109">
        <v>41.74</v>
      </c>
      <c r="Q59" s="109">
        <v>50.42</v>
      </c>
      <c r="R59" s="109">
        <v>49.87</v>
      </c>
      <c r="S59" s="109">
        <v>40.476999999999997</v>
      </c>
      <c r="T59" s="109">
        <v>32.935000000000002</v>
      </c>
      <c r="U59" s="109">
        <v>44.917000000000002</v>
      </c>
      <c r="V59" s="109">
        <v>26.63</v>
      </c>
      <c r="W59" s="109">
        <v>60.715000000000003</v>
      </c>
      <c r="X59" s="109">
        <v>58.764000000000003</v>
      </c>
      <c r="Y59" s="109">
        <v>42.103000000000002</v>
      </c>
      <c r="Z59" s="109">
        <v>39.999000000000002</v>
      </c>
      <c r="AA59" s="109">
        <v>43.296999999999997</v>
      </c>
      <c r="AB59" s="109">
        <v>24.64</v>
      </c>
      <c r="AC59" s="109">
        <v>47.997999999999998</v>
      </c>
      <c r="AD59" s="109">
        <v>40.511000000000003</v>
      </c>
      <c r="AE59" s="110">
        <v>29.832000000000001</v>
      </c>
      <c r="AF59" s="109">
        <v>84.424000000000007</v>
      </c>
      <c r="AG59" s="109">
        <v>47.472000000000001</v>
      </c>
      <c r="AH59" s="109">
        <v>75.454999999999998</v>
      </c>
      <c r="AN59" s="130"/>
      <c r="AO59" s="130"/>
      <c r="AP59" s="130"/>
      <c r="AQ59" s="130"/>
      <c r="AR59" s="130"/>
      <c r="AS59" s="130"/>
      <c r="AT59" s="130"/>
      <c r="AU59" s="130"/>
      <c r="AV59" s="130"/>
      <c r="AW59" s="130"/>
      <c r="AX59" s="130"/>
      <c r="AY59" s="130"/>
      <c r="ALQ59" s="2" t="e">
        <v>#N/A</v>
      </c>
    </row>
    <row r="60" spans="1:1005" ht="15" x14ac:dyDescent="0.25">
      <c r="A60" s="164">
        <v>46296</v>
      </c>
      <c r="B60" s="281">
        <v>38.61</v>
      </c>
      <c r="C60" s="271">
        <v>47.85</v>
      </c>
      <c r="D60" s="276">
        <v>43.2</v>
      </c>
      <c r="E60" s="108">
        <v>71.106999999999999</v>
      </c>
      <c r="F60" s="108">
        <v>61.793999999999997</v>
      </c>
      <c r="G60" s="109">
        <v>75.355999999999995</v>
      </c>
      <c r="H60" s="109">
        <v>55.002000000000002</v>
      </c>
      <c r="I60" s="109">
        <v>45.274999999999999</v>
      </c>
      <c r="J60" s="109">
        <v>37.485999999999997</v>
      </c>
      <c r="K60" s="109">
        <v>34.853999999999999</v>
      </c>
      <c r="L60" s="109">
        <v>38.698999999999998</v>
      </c>
      <c r="M60" s="109">
        <v>40.572000000000003</v>
      </c>
      <c r="N60" s="109">
        <v>42.622</v>
      </c>
      <c r="O60" s="109">
        <v>61.942</v>
      </c>
      <c r="P60" s="109">
        <v>85.167000000000002</v>
      </c>
      <c r="Q60" s="109">
        <v>57.683</v>
      </c>
      <c r="R60" s="109">
        <v>48.247999999999998</v>
      </c>
      <c r="S60" s="109">
        <v>45.634999999999998</v>
      </c>
      <c r="T60" s="109">
        <v>36.981000000000002</v>
      </c>
      <c r="U60" s="109">
        <v>48.228999999999999</v>
      </c>
      <c r="V60" s="109">
        <v>27.158999999999999</v>
      </c>
      <c r="W60" s="109">
        <v>61.631</v>
      </c>
      <c r="X60" s="109">
        <v>75.468000000000004</v>
      </c>
      <c r="Y60" s="109">
        <v>39.387999999999998</v>
      </c>
      <c r="Z60" s="109">
        <v>36.576999999999998</v>
      </c>
      <c r="AA60" s="109">
        <v>46.89</v>
      </c>
      <c r="AB60" s="109">
        <v>29.303000000000001</v>
      </c>
      <c r="AC60" s="109">
        <v>43.682000000000002</v>
      </c>
      <c r="AD60" s="109">
        <v>35.524000000000001</v>
      </c>
      <c r="AE60" s="110">
        <v>33.478999999999999</v>
      </c>
      <c r="AF60" s="109">
        <v>55.552999999999997</v>
      </c>
      <c r="AG60" s="109">
        <v>41.908000000000001</v>
      </c>
      <c r="AH60" s="109">
        <v>70.739999999999995</v>
      </c>
      <c r="AN60" s="130"/>
      <c r="AO60" s="130"/>
      <c r="AP60" s="130"/>
      <c r="AQ60" s="130"/>
      <c r="AR60" s="130"/>
      <c r="AS60" s="130"/>
      <c r="AT60" s="130"/>
      <c r="AU60" s="130"/>
      <c r="AV60" s="130"/>
      <c r="AW60" s="130"/>
      <c r="AX60" s="130"/>
      <c r="AY60" s="130"/>
      <c r="ALQ60" s="2" t="e">
        <v>#N/A</v>
      </c>
    </row>
    <row r="61" spans="1:1005" ht="15" x14ac:dyDescent="0.25">
      <c r="A61" s="164">
        <v>46327</v>
      </c>
      <c r="B61" s="281">
        <v>35.54</v>
      </c>
      <c r="C61" s="271">
        <v>37.85</v>
      </c>
      <c r="D61" s="276">
        <v>36.56</v>
      </c>
      <c r="E61" s="108">
        <v>52.173000000000002</v>
      </c>
      <c r="F61" s="108">
        <v>50.292000000000002</v>
      </c>
      <c r="G61" s="109">
        <v>55.517000000000003</v>
      </c>
      <c r="H61" s="109">
        <v>46.610999999999997</v>
      </c>
      <c r="I61" s="109">
        <v>36.929000000000002</v>
      </c>
      <c r="J61" s="109">
        <v>34.185000000000002</v>
      </c>
      <c r="K61" s="109">
        <v>34.270000000000003</v>
      </c>
      <c r="L61" s="109">
        <v>25.085999999999999</v>
      </c>
      <c r="M61" s="109">
        <v>30.507999999999999</v>
      </c>
      <c r="N61" s="109">
        <v>38.720999999999997</v>
      </c>
      <c r="O61" s="109">
        <v>47.945999999999998</v>
      </c>
      <c r="P61" s="109">
        <v>56.587000000000003</v>
      </c>
      <c r="Q61" s="109">
        <v>45.790999999999997</v>
      </c>
      <c r="R61" s="109">
        <v>42.78</v>
      </c>
      <c r="S61" s="109">
        <v>42.308999999999997</v>
      </c>
      <c r="T61" s="109">
        <v>38.158000000000001</v>
      </c>
      <c r="U61" s="109">
        <v>40.1</v>
      </c>
      <c r="V61" s="109">
        <v>23.605</v>
      </c>
      <c r="W61" s="109">
        <v>39.671999999999997</v>
      </c>
      <c r="X61" s="109">
        <v>45.463999999999999</v>
      </c>
      <c r="Y61" s="109">
        <v>36.776000000000003</v>
      </c>
      <c r="Z61" s="109">
        <v>31.885999999999999</v>
      </c>
      <c r="AA61" s="109">
        <v>40.847000000000001</v>
      </c>
      <c r="AB61" s="109">
        <v>28.417999999999999</v>
      </c>
      <c r="AC61" s="109">
        <v>38.936</v>
      </c>
      <c r="AD61" s="109">
        <v>33.167000000000002</v>
      </c>
      <c r="AE61" s="110">
        <v>34.093000000000004</v>
      </c>
      <c r="AF61" s="109">
        <v>40.185000000000002</v>
      </c>
      <c r="AG61" s="109">
        <v>36.588000000000001</v>
      </c>
      <c r="AH61" s="109">
        <v>58.738999999999997</v>
      </c>
      <c r="AN61" s="130"/>
      <c r="AO61" s="130"/>
      <c r="AP61" s="130"/>
      <c r="AQ61" s="130"/>
      <c r="AR61" s="130"/>
      <c r="AS61" s="130"/>
      <c r="AT61" s="130"/>
      <c r="AU61" s="130"/>
      <c r="AV61" s="130"/>
      <c r="AW61" s="130"/>
      <c r="AX61" s="130"/>
      <c r="AY61" s="130"/>
      <c r="ALQ61" s="2" t="e">
        <v>#N/A</v>
      </c>
    </row>
    <row r="62" spans="1:1005" ht="15" x14ac:dyDescent="0.25">
      <c r="A62" s="164">
        <v>46357</v>
      </c>
      <c r="B62" s="281">
        <v>32.21</v>
      </c>
      <c r="C62" s="271">
        <v>32.21</v>
      </c>
      <c r="D62" s="276">
        <v>32.21</v>
      </c>
      <c r="E62" s="108">
        <v>48.091000000000001</v>
      </c>
      <c r="F62" s="108">
        <v>40.936</v>
      </c>
      <c r="G62" s="109">
        <v>42.405000000000001</v>
      </c>
      <c r="H62" s="109">
        <v>41.323999999999998</v>
      </c>
      <c r="I62" s="109">
        <v>32.94</v>
      </c>
      <c r="J62" s="109">
        <v>29.065000000000001</v>
      </c>
      <c r="K62" s="109">
        <v>28.212</v>
      </c>
      <c r="L62" s="109">
        <v>21.128</v>
      </c>
      <c r="M62" s="109">
        <v>27.876000000000001</v>
      </c>
      <c r="N62" s="109">
        <v>30.053000000000001</v>
      </c>
      <c r="O62" s="109">
        <v>34.625999999999998</v>
      </c>
      <c r="P62" s="109">
        <v>38.581000000000003</v>
      </c>
      <c r="Q62" s="109">
        <v>32.087000000000003</v>
      </c>
      <c r="R62" s="109">
        <v>37.93</v>
      </c>
      <c r="S62" s="109">
        <v>34.082999999999998</v>
      </c>
      <c r="T62" s="109">
        <v>31.82</v>
      </c>
      <c r="U62" s="109">
        <v>34.915999999999997</v>
      </c>
      <c r="V62" s="109">
        <v>21.654</v>
      </c>
      <c r="W62" s="109">
        <v>29.443000000000001</v>
      </c>
      <c r="X62" s="109">
        <v>36.765999999999998</v>
      </c>
      <c r="Y62" s="109">
        <v>32.39</v>
      </c>
      <c r="Z62" s="109">
        <v>29.696999999999999</v>
      </c>
      <c r="AA62" s="109">
        <v>37.868000000000002</v>
      </c>
      <c r="AB62" s="109">
        <v>22.957000000000001</v>
      </c>
      <c r="AC62" s="109">
        <v>36.267000000000003</v>
      </c>
      <c r="AD62" s="109">
        <v>31.361999999999998</v>
      </c>
      <c r="AE62" s="110">
        <v>27.864000000000001</v>
      </c>
      <c r="AF62" s="109">
        <v>34.037999999999997</v>
      </c>
      <c r="AG62" s="109">
        <v>33.558999999999997</v>
      </c>
      <c r="AH62" s="109">
        <v>49.506999999999998</v>
      </c>
      <c r="AN62" s="130"/>
      <c r="AO62" s="130"/>
      <c r="AP62" s="130"/>
      <c r="AQ62" s="130"/>
      <c r="AR62" s="130"/>
      <c r="AS62" s="130"/>
      <c r="AT62" s="130"/>
      <c r="AU62" s="130"/>
      <c r="AV62" s="130"/>
      <c r="AW62" s="130"/>
      <c r="AX62" s="130"/>
      <c r="AY62" s="130"/>
      <c r="ALQ62" s="2" t="e">
        <v>#N/A</v>
      </c>
    </row>
    <row r="63" spans="1:1005" ht="15" x14ac:dyDescent="0.25">
      <c r="A63" s="164">
        <v>46388</v>
      </c>
      <c r="B63" s="281">
        <v>30.7</v>
      </c>
      <c r="C63" s="271">
        <v>30.7</v>
      </c>
      <c r="D63" s="276">
        <v>30.7</v>
      </c>
      <c r="E63" s="108">
        <v>40.506</v>
      </c>
      <c r="F63" s="108">
        <v>35.030999999999999</v>
      </c>
      <c r="G63" s="109">
        <v>37.597999999999999</v>
      </c>
      <c r="H63" s="109">
        <v>35.331000000000003</v>
      </c>
      <c r="I63" s="109">
        <v>32.798000000000002</v>
      </c>
      <c r="J63" s="109">
        <v>26.686</v>
      </c>
      <c r="K63" s="109">
        <v>24.827999999999999</v>
      </c>
      <c r="L63" s="109">
        <v>19.908000000000001</v>
      </c>
      <c r="M63" s="109">
        <v>24.911000000000001</v>
      </c>
      <c r="N63" s="109">
        <v>29.021999999999998</v>
      </c>
      <c r="O63" s="109">
        <v>29.795999999999999</v>
      </c>
      <c r="P63" s="109">
        <v>32.326999999999998</v>
      </c>
      <c r="Q63" s="109">
        <v>26.562999999999999</v>
      </c>
      <c r="R63" s="109">
        <v>34.165999999999997</v>
      </c>
      <c r="S63" s="109">
        <v>30.106000000000002</v>
      </c>
      <c r="T63" s="109">
        <v>28.937000000000001</v>
      </c>
      <c r="U63" s="109">
        <v>33.271000000000001</v>
      </c>
      <c r="V63" s="109">
        <v>20.029</v>
      </c>
      <c r="W63" s="109">
        <v>25.492999999999999</v>
      </c>
      <c r="X63" s="109">
        <v>31.882000000000001</v>
      </c>
      <c r="Y63" s="109">
        <v>29.457999999999998</v>
      </c>
      <c r="Z63" s="109">
        <v>27.843</v>
      </c>
      <c r="AA63" s="109">
        <v>33.195</v>
      </c>
      <c r="AB63" s="109">
        <v>21.068000000000001</v>
      </c>
      <c r="AC63" s="109">
        <v>32.951999999999998</v>
      </c>
      <c r="AD63" s="109">
        <v>29.565999999999999</v>
      </c>
      <c r="AE63" s="110">
        <v>23.544</v>
      </c>
      <c r="AF63" s="109">
        <v>31.001999999999999</v>
      </c>
      <c r="AG63" s="109">
        <v>32.424999999999997</v>
      </c>
      <c r="AH63" s="109">
        <v>45.192</v>
      </c>
      <c r="AN63" s="130"/>
      <c r="AO63" s="130"/>
      <c r="AP63" s="130"/>
      <c r="AQ63" s="130"/>
      <c r="AR63" s="130"/>
      <c r="AS63" s="130"/>
      <c r="AT63" s="130"/>
      <c r="AU63" s="130"/>
      <c r="AV63" s="130"/>
      <c r="AW63" s="130"/>
      <c r="AX63" s="130"/>
      <c r="AY63" s="130"/>
      <c r="ALQ63" s="2" t="e">
        <v>#N/A</v>
      </c>
    </row>
    <row r="64" spans="1:1005" ht="15" x14ac:dyDescent="0.25">
      <c r="A64" s="164">
        <v>46419</v>
      </c>
      <c r="B64" s="281">
        <v>28.77</v>
      </c>
      <c r="C64" s="271">
        <v>28.77</v>
      </c>
      <c r="D64" s="276">
        <v>28.77</v>
      </c>
      <c r="E64" s="108">
        <v>39.097000000000001</v>
      </c>
      <c r="F64" s="108">
        <v>28.228999999999999</v>
      </c>
      <c r="G64" s="109">
        <v>32.048000000000002</v>
      </c>
      <c r="H64" s="109">
        <v>34.008000000000003</v>
      </c>
      <c r="I64" s="109">
        <v>32.44</v>
      </c>
      <c r="J64" s="109">
        <v>24.983000000000001</v>
      </c>
      <c r="K64" s="109">
        <v>20.927</v>
      </c>
      <c r="L64" s="109">
        <v>23.085000000000001</v>
      </c>
      <c r="M64" s="109">
        <v>21.239000000000001</v>
      </c>
      <c r="N64" s="109">
        <v>25.297000000000001</v>
      </c>
      <c r="O64" s="109">
        <v>24.341999999999999</v>
      </c>
      <c r="P64" s="109">
        <v>31.852</v>
      </c>
      <c r="Q64" s="109">
        <v>21.494</v>
      </c>
      <c r="R64" s="109">
        <v>30.146000000000001</v>
      </c>
      <c r="S64" s="109">
        <v>24.872</v>
      </c>
      <c r="T64" s="109">
        <v>23.838999999999999</v>
      </c>
      <c r="U64" s="109">
        <v>27.478999999999999</v>
      </c>
      <c r="V64" s="109">
        <v>17.541</v>
      </c>
      <c r="W64" s="109">
        <v>26.353000000000002</v>
      </c>
      <c r="X64" s="109">
        <v>37.258000000000003</v>
      </c>
      <c r="Y64" s="109">
        <v>27.414000000000001</v>
      </c>
      <c r="Z64" s="109">
        <v>34.014000000000003</v>
      </c>
      <c r="AA64" s="109">
        <v>34.354999999999997</v>
      </c>
      <c r="AB64" s="109">
        <v>18.251000000000001</v>
      </c>
      <c r="AC64" s="109">
        <v>29.010999999999999</v>
      </c>
      <c r="AD64" s="109">
        <v>25.312000000000001</v>
      </c>
      <c r="AE64" s="110">
        <v>20.100999999999999</v>
      </c>
      <c r="AF64" s="109">
        <v>26.946999999999999</v>
      </c>
      <c r="AG64" s="109">
        <v>26.056000000000001</v>
      </c>
      <c r="AH64" s="109">
        <v>26.056000000000001</v>
      </c>
      <c r="AN64" s="130"/>
      <c r="AO64" s="130"/>
      <c r="AP64" s="130"/>
      <c r="AQ64" s="130"/>
      <c r="AR64" s="130"/>
      <c r="AS64" s="130"/>
      <c r="AT64" s="130"/>
      <c r="AU64" s="130"/>
      <c r="AV64" s="130"/>
      <c r="AW64" s="130"/>
      <c r="AX64" s="130"/>
      <c r="AY64" s="130"/>
      <c r="ALQ64" s="2" t="e">
        <v>#N/A</v>
      </c>
    </row>
    <row r="65" spans="1:1005" ht="15" x14ac:dyDescent="0.25">
      <c r="A65" s="164">
        <v>46447</v>
      </c>
      <c r="B65" s="281">
        <v>46.25</v>
      </c>
      <c r="C65" s="271">
        <v>46.25</v>
      </c>
      <c r="D65" s="276">
        <v>46.25</v>
      </c>
      <c r="E65" s="108">
        <v>51.994</v>
      </c>
      <c r="F65" s="108">
        <v>59.591000000000001</v>
      </c>
      <c r="G65" s="109">
        <v>53.707999999999998</v>
      </c>
      <c r="H65" s="109">
        <v>52.058999999999997</v>
      </c>
      <c r="I65" s="109">
        <v>39.831000000000003</v>
      </c>
      <c r="J65" s="109">
        <v>37.639000000000003</v>
      </c>
      <c r="K65" s="109">
        <v>27.24</v>
      </c>
      <c r="L65" s="109">
        <v>38.316000000000003</v>
      </c>
      <c r="M65" s="109">
        <v>58.036000000000001</v>
      </c>
      <c r="N65" s="109">
        <v>32.917999999999999</v>
      </c>
      <c r="O65" s="109">
        <v>35.622999999999998</v>
      </c>
      <c r="P65" s="109">
        <v>81.522000000000006</v>
      </c>
      <c r="Q65" s="109">
        <v>23.838999999999999</v>
      </c>
      <c r="R65" s="109">
        <v>55.322000000000003</v>
      </c>
      <c r="S65" s="109">
        <v>29.696999999999999</v>
      </c>
      <c r="T65" s="109">
        <v>40.96</v>
      </c>
      <c r="U65" s="109">
        <v>50.192999999999998</v>
      </c>
      <c r="V65" s="109">
        <v>26.239000000000001</v>
      </c>
      <c r="W65" s="109">
        <v>38.411000000000001</v>
      </c>
      <c r="X65" s="109">
        <v>64.554000000000002</v>
      </c>
      <c r="Y65" s="109">
        <v>48.545999999999999</v>
      </c>
      <c r="Z65" s="109">
        <v>78.861999999999995</v>
      </c>
      <c r="AA65" s="109">
        <v>37.262</v>
      </c>
      <c r="AB65" s="109">
        <v>27.984999999999999</v>
      </c>
      <c r="AC65" s="109">
        <v>44.677999999999997</v>
      </c>
      <c r="AD65" s="109">
        <v>31.472000000000001</v>
      </c>
      <c r="AE65" s="110">
        <v>36.426000000000002</v>
      </c>
      <c r="AF65" s="109">
        <v>46.704000000000001</v>
      </c>
      <c r="AG65" s="109">
        <v>27.946000000000002</v>
      </c>
      <c r="AH65" s="109">
        <v>27.946000000000002</v>
      </c>
      <c r="AN65" s="130"/>
      <c r="AO65" s="130"/>
      <c r="AP65" s="130"/>
      <c r="AQ65" s="130"/>
      <c r="AR65" s="130"/>
      <c r="AS65" s="130"/>
      <c r="AT65" s="130"/>
      <c r="AU65" s="130"/>
      <c r="AV65" s="130"/>
      <c r="AW65" s="130"/>
      <c r="AX65" s="130"/>
      <c r="AY65" s="130"/>
      <c r="ALQ65" s="2" t="e">
        <v>#N/A</v>
      </c>
    </row>
    <row r="66" spans="1:1005" ht="15" x14ac:dyDescent="0.25">
      <c r="A66" s="164">
        <v>46478</v>
      </c>
      <c r="B66" s="281">
        <v>99.53</v>
      </c>
      <c r="C66" s="271">
        <v>99.53</v>
      </c>
      <c r="D66" s="276">
        <v>99.53</v>
      </c>
      <c r="E66" s="108">
        <v>123.703</v>
      </c>
      <c r="F66" s="109">
        <v>113.233</v>
      </c>
      <c r="G66" s="109">
        <v>88.361000000000004</v>
      </c>
      <c r="H66" s="109">
        <v>74.962999999999994</v>
      </c>
      <c r="I66" s="109">
        <v>103.69799999999999</v>
      </c>
      <c r="J66" s="109">
        <v>81.995000000000005</v>
      </c>
      <c r="K66" s="109">
        <v>66.968000000000004</v>
      </c>
      <c r="L66" s="109">
        <v>71.673000000000002</v>
      </c>
      <c r="M66" s="109">
        <v>136.22399999999999</v>
      </c>
      <c r="N66" s="109">
        <v>83.159000000000006</v>
      </c>
      <c r="O66" s="109">
        <v>116.396</v>
      </c>
      <c r="P66" s="109">
        <v>132.93199999999999</v>
      </c>
      <c r="Q66" s="109">
        <v>73.766000000000005</v>
      </c>
      <c r="R66" s="109">
        <v>85.932000000000002</v>
      </c>
      <c r="S66" s="109">
        <v>72.372</v>
      </c>
      <c r="T66" s="109">
        <v>96.447999999999993</v>
      </c>
      <c r="U66" s="109">
        <v>115.31100000000001</v>
      </c>
      <c r="V66" s="109">
        <v>50.845999999999997</v>
      </c>
      <c r="W66" s="109">
        <v>84.17</v>
      </c>
      <c r="X66" s="109">
        <v>102.494</v>
      </c>
      <c r="Y66" s="109">
        <v>83.828999999999994</v>
      </c>
      <c r="Z66" s="109">
        <v>144.94800000000001</v>
      </c>
      <c r="AA66" s="109">
        <v>64.825999999999993</v>
      </c>
      <c r="AB66" s="109">
        <v>106.251</v>
      </c>
      <c r="AC66" s="109">
        <v>64.319999999999993</v>
      </c>
      <c r="AD66" s="109">
        <v>70.191000000000003</v>
      </c>
      <c r="AE66" s="110">
        <v>50.680999999999997</v>
      </c>
      <c r="AF66" s="109">
        <v>53.53</v>
      </c>
      <c r="AG66" s="109">
        <v>53.228999999999999</v>
      </c>
      <c r="AH66" s="109">
        <v>53.228999999999999</v>
      </c>
      <c r="AN66" s="130"/>
      <c r="AO66" s="130"/>
      <c r="AP66" s="130"/>
      <c r="AQ66" s="130"/>
      <c r="AR66" s="130"/>
      <c r="AS66" s="130"/>
      <c r="AT66" s="130"/>
      <c r="AU66" s="130"/>
      <c r="AV66" s="130"/>
      <c r="AW66" s="130"/>
      <c r="AX66" s="130"/>
      <c r="AY66" s="130"/>
      <c r="ALQ66" s="2" t="e">
        <v>#N/A</v>
      </c>
    </row>
    <row r="67" spans="1:1005" ht="15" x14ac:dyDescent="0.25">
      <c r="A67" s="164">
        <v>46508</v>
      </c>
      <c r="B67" s="281">
        <v>251.24</v>
      </c>
      <c r="C67" s="271">
        <v>251.24</v>
      </c>
      <c r="D67" s="276">
        <v>251.24</v>
      </c>
      <c r="E67" s="108">
        <v>423.79500000000002</v>
      </c>
      <c r="F67" s="109">
        <v>412.88099999999997</v>
      </c>
      <c r="G67" s="109">
        <v>252.66399999999999</v>
      </c>
      <c r="H67" s="109">
        <v>281.88499999999999</v>
      </c>
      <c r="I67" s="109">
        <v>293.73899999999998</v>
      </c>
      <c r="J67" s="109">
        <v>315.82</v>
      </c>
      <c r="K67" s="109">
        <v>108.634</v>
      </c>
      <c r="L67" s="109">
        <v>186.727</v>
      </c>
      <c r="M67" s="109">
        <v>275.24200000000002</v>
      </c>
      <c r="N67" s="109">
        <v>316.98700000000002</v>
      </c>
      <c r="O67" s="109">
        <v>286.51799999999997</v>
      </c>
      <c r="P67" s="109">
        <v>299.048</v>
      </c>
      <c r="Q67" s="109">
        <v>315.44200000000001</v>
      </c>
      <c r="R67" s="109">
        <v>372.32299999999998</v>
      </c>
      <c r="S67" s="109">
        <v>153.52799999999999</v>
      </c>
      <c r="T67" s="109">
        <v>207.51300000000001</v>
      </c>
      <c r="U67" s="109">
        <v>180.50299999999999</v>
      </c>
      <c r="V67" s="109">
        <v>125.629</v>
      </c>
      <c r="W67" s="109">
        <v>280.46899999999999</v>
      </c>
      <c r="X67" s="109">
        <v>204.26</v>
      </c>
      <c r="Y67" s="109">
        <v>202.75800000000001</v>
      </c>
      <c r="Z67" s="109">
        <v>304.964</v>
      </c>
      <c r="AA67" s="109">
        <v>195.22900000000001</v>
      </c>
      <c r="AB67" s="109">
        <v>258.12200000000001</v>
      </c>
      <c r="AC67" s="109">
        <v>213.494</v>
      </c>
      <c r="AD67" s="109">
        <v>152.88399999999999</v>
      </c>
      <c r="AE67" s="110">
        <v>192.00200000000001</v>
      </c>
      <c r="AF67" s="109">
        <v>170.291</v>
      </c>
      <c r="AG67" s="109">
        <v>502.84899999999999</v>
      </c>
      <c r="AH67" s="109">
        <v>502.84899999999999</v>
      </c>
      <c r="AN67" s="130"/>
      <c r="AO67" s="130"/>
      <c r="AP67" s="130"/>
      <c r="AQ67" s="130"/>
      <c r="AR67" s="130"/>
      <c r="AS67" s="130"/>
      <c r="AT67" s="130"/>
      <c r="AU67" s="130"/>
      <c r="AV67" s="130"/>
      <c r="AW67" s="130"/>
      <c r="AX67" s="130"/>
      <c r="AY67" s="130"/>
      <c r="ALQ67" s="2" t="e">
        <v>#N/A</v>
      </c>
    </row>
    <row r="68" spans="1:1005" ht="15" x14ac:dyDescent="0.25">
      <c r="A68" s="164">
        <v>46539</v>
      </c>
      <c r="B68" s="281">
        <v>292.8</v>
      </c>
      <c r="C68" s="271">
        <v>292.8</v>
      </c>
      <c r="D68" s="276">
        <v>292.8</v>
      </c>
      <c r="E68" s="108">
        <v>351.76900000000001</v>
      </c>
      <c r="F68" s="109">
        <v>578.62300000000005</v>
      </c>
      <c r="G68" s="109">
        <v>256.637</v>
      </c>
      <c r="H68" s="109">
        <v>401.52100000000002</v>
      </c>
      <c r="I68" s="109">
        <v>190.28800000000001</v>
      </c>
      <c r="J68" s="109">
        <v>230.595</v>
      </c>
      <c r="K68" s="109">
        <v>65.861000000000004</v>
      </c>
      <c r="L68" s="109">
        <v>247.65899999999999</v>
      </c>
      <c r="M68" s="109">
        <v>169.91800000000001</v>
      </c>
      <c r="N68" s="109">
        <v>335.91800000000001</v>
      </c>
      <c r="O68" s="109">
        <v>216.00200000000001</v>
      </c>
      <c r="P68" s="109">
        <v>215.81700000000001</v>
      </c>
      <c r="Q68" s="109">
        <v>574.452</v>
      </c>
      <c r="R68" s="109">
        <v>304.90899999999999</v>
      </c>
      <c r="S68" s="109">
        <v>329.28899999999999</v>
      </c>
      <c r="T68" s="109">
        <v>512.69799999999998</v>
      </c>
      <c r="U68" s="109">
        <v>67.715000000000003</v>
      </c>
      <c r="V68" s="109">
        <v>173.941</v>
      </c>
      <c r="W68" s="109">
        <v>394.82900000000001</v>
      </c>
      <c r="X68" s="109">
        <v>414.53899999999999</v>
      </c>
      <c r="Y68" s="109">
        <v>353.62799999999999</v>
      </c>
      <c r="Z68" s="109">
        <v>460.11700000000002</v>
      </c>
      <c r="AA68" s="109">
        <v>84.863</v>
      </c>
      <c r="AB68" s="109">
        <v>477.61</v>
      </c>
      <c r="AC68" s="109">
        <v>231.505</v>
      </c>
      <c r="AD68" s="109">
        <v>154.84100000000001</v>
      </c>
      <c r="AE68" s="110">
        <v>363.572</v>
      </c>
      <c r="AF68" s="109">
        <v>463.76900000000001</v>
      </c>
      <c r="AG68" s="109">
        <v>787.40200000000004</v>
      </c>
      <c r="AH68" s="109">
        <v>787.40200000000004</v>
      </c>
      <c r="AN68" s="130"/>
      <c r="AO68" s="130"/>
      <c r="AP68" s="130"/>
      <c r="AQ68" s="130"/>
      <c r="AR68" s="130"/>
      <c r="AS68" s="130"/>
      <c r="AT68" s="130"/>
      <c r="AU68" s="130"/>
      <c r="AV68" s="130"/>
      <c r="AW68" s="130"/>
      <c r="AX68" s="130"/>
      <c r="AY68" s="130"/>
      <c r="ALQ68" s="2" t="e">
        <v>#N/A</v>
      </c>
    </row>
    <row r="69" spans="1:1005" ht="15" x14ac:dyDescent="0.25">
      <c r="A69" s="164">
        <v>46569</v>
      </c>
      <c r="B69" s="281">
        <v>97.54</v>
      </c>
      <c r="C69" s="271">
        <v>97.54</v>
      </c>
      <c r="D69" s="276">
        <v>97.54</v>
      </c>
      <c r="E69" s="108">
        <v>123.669</v>
      </c>
      <c r="F69" s="108">
        <v>192.72</v>
      </c>
      <c r="G69" s="109">
        <v>119.212</v>
      </c>
      <c r="H69" s="109">
        <v>260.56</v>
      </c>
      <c r="I69" s="109">
        <v>56.124000000000002</v>
      </c>
      <c r="J69" s="109">
        <v>64.350999999999999</v>
      </c>
      <c r="K69" s="109">
        <v>27.007000000000001</v>
      </c>
      <c r="L69" s="109">
        <v>61.494999999999997</v>
      </c>
      <c r="M69" s="109">
        <v>59.29</v>
      </c>
      <c r="N69" s="109">
        <v>125.72799999999999</v>
      </c>
      <c r="O69" s="109">
        <v>77.046000000000006</v>
      </c>
      <c r="P69" s="109">
        <v>73.191999999999993</v>
      </c>
      <c r="Q69" s="109">
        <v>249.06100000000001</v>
      </c>
      <c r="R69" s="109">
        <v>149.24</v>
      </c>
      <c r="S69" s="109">
        <v>80.534000000000006</v>
      </c>
      <c r="T69" s="109">
        <v>262.52999999999997</v>
      </c>
      <c r="U69" s="109">
        <v>31.835999999999999</v>
      </c>
      <c r="V69" s="109">
        <v>60.101999999999997</v>
      </c>
      <c r="W69" s="109">
        <v>113.54</v>
      </c>
      <c r="X69" s="109">
        <v>134.50700000000001</v>
      </c>
      <c r="Y69" s="109">
        <v>109.063</v>
      </c>
      <c r="Z69" s="109">
        <v>143.84100000000001</v>
      </c>
      <c r="AA69" s="109">
        <v>35.552999999999997</v>
      </c>
      <c r="AB69" s="109">
        <v>309.88799999999998</v>
      </c>
      <c r="AC69" s="109">
        <v>66.510000000000005</v>
      </c>
      <c r="AD69" s="109">
        <v>62.097000000000001</v>
      </c>
      <c r="AE69" s="110">
        <v>206.755</v>
      </c>
      <c r="AF69" s="109">
        <v>247.16499999999999</v>
      </c>
      <c r="AG69" s="109">
        <v>375.25599999999997</v>
      </c>
      <c r="AH69" s="109">
        <v>375.25599999999997</v>
      </c>
      <c r="AN69" s="130"/>
      <c r="AO69" s="130"/>
      <c r="AP69" s="130"/>
      <c r="AQ69" s="130"/>
      <c r="AR69" s="130"/>
      <c r="AS69" s="130"/>
      <c r="AT69" s="130"/>
      <c r="AU69" s="130"/>
      <c r="AV69" s="130"/>
      <c r="AW69" s="130"/>
      <c r="AX69" s="130"/>
      <c r="AY69" s="130"/>
      <c r="ALQ69" s="2" t="e">
        <v>#N/A</v>
      </c>
    </row>
    <row r="70" spans="1:1005" ht="15" x14ac:dyDescent="0.25">
      <c r="A70" s="164">
        <v>46600</v>
      </c>
      <c r="B70" s="281">
        <v>62.68</v>
      </c>
      <c r="C70" s="271">
        <v>62.68</v>
      </c>
      <c r="D70" s="276">
        <v>62.68</v>
      </c>
      <c r="E70" s="108">
        <v>59.463999999999999</v>
      </c>
      <c r="F70" s="108">
        <v>92.031999999999996</v>
      </c>
      <c r="G70" s="109">
        <v>57.274999999999999</v>
      </c>
      <c r="H70" s="109">
        <v>103.199</v>
      </c>
      <c r="I70" s="109">
        <v>49.506999999999998</v>
      </c>
      <c r="J70" s="109">
        <v>57.734999999999999</v>
      </c>
      <c r="K70" s="109">
        <v>24.135999999999999</v>
      </c>
      <c r="L70" s="109">
        <v>46.036000000000001</v>
      </c>
      <c r="M70" s="109">
        <v>41.878999999999998</v>
      </c>
      <c r="N70" s="109">
        <v>63.594999999999999</v>
      </c>
      <c r="O70" s="109">
        <v>56.698999999999998</v>
      </c>
      <c r="P70" s="109">
        <v>54.924999999999997</v>
      </c>
      <c r="Q70" s="109">
        <v>87.515000000000001</v>
      </c>
      <c r="R70" s="109">
        <v>60.058999999999997</v>
      </c>
      <c r="S70" s="109">
        <v>57.075000000000003</v>
      </c>
      <c r="T70" s="109">
        <v>77.763999999999996</v>
      </c>
      <c r="U70" s="109">
        <v>33.006</v>
      </c>
      <c r="V70" s="109">
        <v>44.627000000000002</v>
      </c>
      <c r="W70" s="109">
        <v>64.441999999999993</v>
      </c>
      <c r="X70" s="109">
        <v>58.503999999999998</v>
      </c>
      <c r="Y70" s="109">
        <v>58.674999999999997</v>
      </c>
      <c r="Z70" s="109">
        <v>70.191999999999993</v>
      </c>
      <c r="AA70" s="109">
        <v>30.105</v>
      </c>
      <c r="AB70" s="109">
        <v>92.218000000000004</v>
      </c>
      <c r="AC70" s="109">
        <v>44.344999999999999</v>
      </c>
      <c r="AD70" s="109">
        <v>39.029000000000003</v>
      </c>
      <c r="AE70" s="110">
        <v>104.16800000000001</v>
      </c>
      <c r="AF70" s="109">
        <v>97.135999999999996</v>
      </c>
      <c r="AG70" s="109">
        <v>140.435</v>
      </c>
      <c r="AH70" s="109">
        <v>140.435</v>
      </c>
      <c r="AN70" s="130"/>
      <c r="AO70" s="130"/>
      <c r="AP70" s="130"/>
      <c r="AQ70" s="130"/>
      <c r="AR70" s="130"/>
      <c r="AS70" s="130"/>
      <c r="AT70" s="130"/>
      <c r="AU70" s="130"/>
      <c r="AV70" s="130"/>
      <c r="AW70" s="130"/>
      <c r="AX70" s="130"/>
      <c r="AY70" s="130"/>
      <c r="ALQ70" s="2" t="e">
        <v>#N/A</v>
      </c>
    </row>
    <row r="71" spans="1:1005" ht="15" x14ac:dyDescent="0.25">
      <c r="A71" s="164">
        <v>46631</v>
      </c>
      <c r="B71" s="281">
        <v>41.62</v>
      </c>
      <c r="C71" s="271">
        <v>41.62</v>
      </c>
      <c r="D71" s="276">
        <v>41.62</v>
      </c>
      <c r="E71" s="1">
        <v>44.152000000000001</v>
      </c>
      <c r="F71" s="121">
        <v>66.103999999999999</v>
      </c>
      <c r="G71" s="2">
        <v>37.281999999999996</v>
      </c>
      <c r="H71" s="2">
        <v>55.436</v>
      </c>
      <c r="I71" s="2">
        <v>37.597000000000001</v>
      </c>
      <c r="J71" s="2">
        <v>34.779000000000003</v>
      </c>
      <c r="K71" s="2">
        <v>23.420999999999999</v>
      </c>
      <c r="L71" s="2">
        <v>65.927000000000007</v>
      </c>
      <c r="M71" s="2">
        <v>40.543999999999997</v>
      </c>
      <c r="N71" s="2">
        <v>40.701999999999998</v>
      </c>
      <c r="O71" s="2">
        <v>41.74</v>
      </c>
      <c r="P71" s="2">
        <v>50.42</v>
      </c>
      <c r="Q71" s="2">
        <v>49.87</v>
      </c>
      <c r="R71" s="2">
        <v>40.476999999999997</v>
      </c>
      <c r="S71" s="2">
        <v>32.935000000000002</v>
      </c>
      <c r="T71" s="2">
        <v>44.917000000000002</v>
      </c>
      <c r="U71" s="2">
        <v>26.63</v>
      </c>
      <c r="V71" s="2">
        <v>60.715000000000003</v>
      </c>
      <c r="W71" s="2">
        <v>58.764000000000003</v>
      </c>
      <c r="X71" s="2">
        <v>42.103000000000002</v>
      </c>
      <c r="Y71" s="2">
        <v>39.999000000000002</v>
      </c>
      <c r="Z71" s="2">
        <v>43.296999999999997</v>
      </c>
      <c r="AA71" s="2">
        <v>24.64</v>
      </c>
      <c r="AB71" s="2">
        <v>47.997999999999998</v>
      </c>
      <c r="AC71" s="2">
        <v>40.511000000000003</v>
      </c>
      <c r="AD71" s="2">
        <v>29.832000000000001</v>
      </c>
      <c r="AE71" s="37">
        <v>84.424000000000007</v>
      </c>
      <c r="AF71" s="2">
        <v>47.472000000000001</v>
      </c>
      <c r="AG71" s="2">
        <v>75.454999999999998</v>
      </c>
      <c r="AH71" s="2">
        <v>75.454999999999998</v>
      </c>
      <c r="AN71" s="130"/>
      <c r="AO71" s="130"/>
      <c r="AP71" s="130"/>
      <c r="AQ71" s="130"/>
      <c r="AR71" s="130"/>
      <c r="AS71" s="130"/>
      <c r="AT71" s="130"/>
      <c r="AU71" s="130"/>
      <c r="AV71" s="130"/>
      <c r="AW71" s="130"/>
      <c r="AX71" s="130"/>
      <c r="AY71" s="130"/>
      <c r="ALQ71" s="2" t="e">
        <v>#N/A</v>
      </c>
    </row>
    <row r="72" spans="1:1005" ht="15" x14ac:dyDescent="0.25">
      <c r="A72" s="198"/>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N72" s="130"/>
      <c r="AO72" s="130"/>
      <c r="AP72" s="130"/>
      <c r="AQ72" s="130"/>
      <c r="AR72" s="130"/>
      <c r="AS72" s="130"/>
      <c r="AT72" s="130"/>
      <c r="AU72" s="130"/>
      <c r="AV72" s="130"/>
      <c r="AW72" s="130"/>
      <c r="AX72" s="130"/>
      <c r="AY72" s="130"/>
      <c r="ALQ72" s="2" t="e">
        <v>#N/A</v>
      </c>
    </row>
    <row r="73" spans="1:1005" ht="15" x14ac:dyDescent="0.25">
      <c r="A73" s="198"/>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N73" s="126"/>
      <c r="AO73" s="126"/>
      <c r="AP73" s="126"/>
      <c r="AQ73" s="126"/>
      <c r="AR73" s="126"/>
      <c r="AS73" s="126"/>
      <c r="AT73" s="126"/>
      <c r="AU73" s="126"/>
      <c r="AV73" s="126"/>
      <c r="AW73" s="126"/>
      <c r="AX73" s="126"/>
      <c r="AY73" s="126"/>
    </row>
    <row r="74" spans="1:1005" ht="15" x14ac:dyDescent="0.25">
      <c r="A74" s="198"/>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N74" s="126"/>
      <c r="AO74" s="126"/>
      <c r="AP74" s="126"/>
      <c r="AQ74" s="126"/>
      <c r="AR74" s="126"/>
      <c r="AS74" s="126"/>
      <c r="AT74" s="126"/>
      <c r="AU74" s="126"/>
      <c r="AV74" s="126"/>
      <c r="AW74" s="126"/>
      <c r="AX74" s="126"/>
      <c r="AY74" s="126"/>
    </row>
    <row r="75" spans="1:1005" ht="15" x14ac:dyDescent="0.25">
      <c r="A75" s="198"/>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N75" s="126"/>
      <c r="AO75" s="126"/>
      <c r="AP75" s="126"/>
      <c r="AQ75" s="126"/>
      <c r="AR75" s="126"/>
      <c r="AS75" s="126"/>
      <c r="AT75" s="126"/>
      <c r="AU75" s="126"/>
      <c r="AV75" s="126"/>
      <c r="AW75" s="126"/>
      <c r="AX75" s="126"/>
      <c r="AY75" s="126"/>
    </row>
    <row r="76" spans="1:1005" ht="15" x14ac:dyDescent="0.25">
      <c r="A76" s="198"/>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N76" s="126"/>
      <c r="AO76" s="126"/>
      <c r="AP76" s="126"/>
      <c r="AQ76" s="126"/>
      <c r="AR76" s="126"/>
      <c r="AS76" s="126"/>
      <c r="AT76" s="126"/>
      <c r="AU76" s="126"/>
      <c r="AV76" s="126"/>
      <c r="AW76" s="126"/>
      <c r="AX76" s="126"/>
      <c r="AY76" s="126"/>
    </row>
    <row r="77" spans="1:1005" ht="15" x14ac:dyDescent="0.25">
      <c r="A77" s="198"/>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N77" s="126"/>
      <c r="AO77" s="126"/>
      <c r="AP77" s="126"/>
      <c r="AQ77" s="126"/>
      <c r="AR77" s="126"/>
      <c r="AS77" s="126"/>
      <c r="AT77" s="126"/>
      <c r="AU77" s="126"/>
      <c r="AV77" s="126"/>
      <c r="AW77" s="126"/>
      <c r="AX77" s="126"/>
      <c r="AY77" s="126"/>
    </row>
    <row r="78" spans="1:1005" ht="15" x14ac:dyDescent="0.25">
      <c r="A78" s="198"/>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N78" s="126"/>
      <c r="AO78" s="126"/>
      <c r="AP78" s="126"/>
      <c r="AQ78" s="126"/>
      <c r="AR78" s="126"/>
      <c r="AS78" s="126"/>
      <c r="AT78" s="126"/>
      <c r="AU78" s="126"/>
      <c r="AV78" s="126"/>
      <c r="AW78" s="126"/>
      <c r="AX78" s="126"/>
      <c r="AY78" s="126"/>
    </row>
    <row r="79" spans="1:1005" ht="15" x14ac:dyDescent="0.25">
      <c r="A79" s="198"/>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N79" s="126"/>
      <c r="AO79" s="126"/>
      <c r="AP79" s="126"/>
      <c r="AQ79" s="126"/>
      <c r="AR79" s="126"/>
      <c r="AS79" s="126"/>
      <c r="AT79" s="126"/>
      <c r="AU79" s="126"/>
      <c r="AV79" s="126"/>
      <c r="AW79" s="126"/>
      <c r="AX79" s="126"/>
      <c r="AY79" s="126"/>
    </row>
    <row r="80" spans="1:1005" ht="15" x14ac:dyDescent="0.25">
      <c r="A80" s="198"/>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N80" s="126"/>
      <c r="AO80" s="126"/>
      <c r="AP80" s="126"/>
      <c r="AQ80" s="126"/>
      <c r="AR80" s="126"/>
      <c r="AS80" s="126"/>
      <c r="AT80" s="126"/>
      <c r="AU80" s="126"/>
      <c r="AV80" s="126"/>
      <c r="AW80" s="126"/>
      <c r="AX80" s="126"/>
      <c r="AY80" s="126"/>
    </row>
    <row r="81" spans="2:4" ht="12.75" customHeight="1" x14ac:dyDescent="0.25">
      <c r="B81" s="289"/>
      <c r="C81" s="261"/>
      <c r="D81" s="27"/>
    </row>
    <row r="82" spans="2:4" ht="12.75" customHeight="1" x14ac:dyDescent="0.25">
      <c r="B82" s="289"/>
      <c r="C82" s="261"/>
      <c r="D82" s="27"/>
    </row>
    <row r="83" spans="2:4" ht="12.75" customHeight="1" x14ac:dyDescent="0.25">
      <c r="B83" s="289"/>
      <c r="C83" s="261"/>
      <c r="D83" s="27"/>
    </row>
    <row r="84" spans="2:4" ht="12.75" customHeight="1" x14ac:dyDescent="0.25">
      <c r="B84" s="289"/>
      <c r="C84" s="261"/>
      <c r="D84" s="27"/>
    </row>
  </sheetData>
  <mergeCells count="2">
    <mergeCell ref="B1:AH1"/>
    <mergeCell ref="AI1:BB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4"/>
  <sheetViews>
    <sheetView topLeftCell="A4" workbookViewId="0">
      <selection activeCell="D4" sqref="D4"/>
    </sheetView>
  </sheetViews>
  <sheetFormatPr defaultColWidth="18.7109375" defaultRowHeight="12.75" customHeight="1" x14ac:dyDescent="0.25"/>
  <cols>
    <col min="1" max="1" width="7.5703125" style="162" customWidth="1"/>
    <col min="2" max="4" width="7.5703125" style="282" customWidth="1"/>
    <col min="5" max="30" width="8" style="2" customWidth="1"/>
    <col min="31" max="31" width="9" style="2" customWidth="1"/>
    <col min="32" max="54" width="8.85546875" style="2" customWidth="1"/>
    <col min="55" max="16384" width="18.7109375" style="2"/>
  </cols>
  <sheetData>
    <row r="1" spans="1:51" s="167" customFormat="1" ht="15" x14ac:dyDescent="0.25">
      <c r="A1" s="15"/>
      <c r="B1" s="316"/>
      <c r="C1" s="316"/>
      <c r="D1" s="316"/>
      <c r="E1" s="316"/>
      <c r="F1" s="316"/>
      <c r="G1" s="316"/>
      <c r="H1" s="316"/>
      <c r="I1" s="316"/>
      <c r="J1" s="316"/>
      <c r="K1" s="316"/>
      <c r="L1" s="316"/>
      <c r="M1" s="316"/>
      <c r="N1" s="316"/>
      <c r="O1" s="316"/>
      <c r="P1" s="316"/>
      <c r="Q1" s="316"/>
      <c r="R1" s="316"/>
      <c r="S1" s="316"/>
      <c r="T1" s="316"/>
      <c r="U1" s="316"/>
      <c r="V1" s="316"/>
      <c r="W1" s="316"/>
      <c r="X1" s="316"/>
      <c r="Y1" s="316"/>
      <c r="Z1" s="316"/>
      <c r="AA1" s="316"/>
      <c r="AB1" s="316"/>
      <c r="AC1" s="316"/>
      <c r="AD1" s="316"/>
      <c r="AE1" s="316"/>
      <c r="AF1" s="316"/>
      <c r="AG1" s="316"/>
      <c r="AH1" s="316"/>
      <c r="AI1" s="162"/>
      <c r="AJ1" s="162"/>
      <c r="AK1" s="162"/>
      <c r="AL1" s="162"/>
      <c r="AM1" s="162"/>
    </row>
    <row r="2" spans="1:51" s="162" customFormat="1" ht="15" x14ac:dyDescent="0.25">
      <c r="A2" s="15"/>
      <c r="B2" s="151" t="s">
        <v>45</v>
      </c>
      <c r="C2" s="151" t="s">
        <v>46</v>
      </c>
      <c r="D2" s="151" t="s">
        <v>47</v>
      </c>
      <c r="E2" s="151">
        <v>1991</v>
      </c>
      <c r="F2" s="151">
        <v>1992</v>
      </c>
      <c r="G2" s="151">
        <v>1993</v>
      </c>
      <c r="H2" s="151">
        <v>1994</v>
      </c>
      <c r="I2" s="151">
        <v>1995</v>
      </c>
      <c r="J2" s="151">
        <v>1996</v>
      </c>
      <c r="K2" s="151">
        <v>1997</v>
      </c>
      <c r="L2" s="151">
        <v>1998</v>
      </c>
      <c r="M2" s="151">
        <v>1999</v>
      </c>
      <c r="N2" s="151">
        <v>2000</v>
      </c>
      <c r="O2" s="151">
        <v>2001</v>
      </c>
      <c r="P2" s="151">
        <v>2002</v>
      </c>
      <c r="Q2" s="151">
        <v>2003</v>
      </c>
      <c r="R2" s="151">
        <v>2004</v>
      </c>
      <c r="S2" s="151">
        <v>2005</v>
      </c>
      <c r="T2" s="151">
        <v>2006</v>
      </c>
      <c r="U2" s="151">
        <v>2007</v>
      </c>
      <c r="V2" s="151">
        <v>2008</v>
      </c>
      <c r="W2" s="151">
        <v>2009</v>
      </c>
      <c r="X2" s="151">
        <v>2010</v>
      </c>
      <c r="Y2" s="151">
        <v>2011</v>
      </c>
      <c r="Z2" s="151">
        <v>2012</v>
      </c>
      <c r="AA2" s="151">
        <v>2013</v>
      </c>
      <c r="AB2" s="151">
        <v>2014</v>
      </c>
      <c r="AC2" s="151">
        <v>2015</v>
      </c>
      <c r="AD2" s="151">
        <v>2016</v>
      </c>
      <c r="AE2" s="151">
        <v>2017</v>
      </c>
      <c r="AF2" s="151">
        <v>2018</v>
      </c>
      <c r="AG2" s="151">
        <v>2019</v>
      </c>
      <c r="AH2" s="151">
        <v>2020</v>
      </c>
    </row>
    <row r="3" spans="1:51" s="162" customFormat="1" ht="15" x14ac:dyDescent="0.25">
      <c r="A3" s="16"/>
      <c r="B3" s="17" t="s">
        <v>63</v>
      </c>
      <c r="C3" s="17" t="s">
        <v>64</v>
      </c>
      <c r="D3" s="17" t="s">
        <v>65</v>
      </c>
      <c r="E3" s="17" t="s">
        <v>66</v>
      </c>
      <c r="F3" s="17" t="s">
        <v>67</v>
      </c>
      <c r="G3" s="17" t="s">
        <v>68</v>
      </c>
      <c r="H3" s="17" t="s">
        <v>69</v>
      </c>
      <c r="I3" s="17" t="s">
        <v>70</v>
      </c>
      <c r="J3" s="17" t="s">
        <v>71</v>
      </c>
      <c r="K3" s="17" t="s">
        <v>72</v>
      </c>
      <c r="L3" s="17" t="s">
        <v>73</v>
      </c>
      <c r="M3" s="17" t="s">
        <v>74</v>
      </c>
      <c r="N3" s="17" t="s">
        <v>75</v>
      </c>
      <c r="O3" s="17" t="s">
        <v>76</v>
      </c>
      <c r="P3" s="17" t="s">
        <v>77</v>
      </c>
      <c r="Q3" s="17" t="s">
        <v>78</v>
      </c>
      <c r="R3" s="17" t="s">
        <v>79</v>
      </c>
      <c r="S3" s="17" t="s">
        <v>80</v>
      </c>
      <c r="T3" s="17" t="s">
        <v>81</v>
      </c>
      <c r="U3" s="17" t="s">
        <v>82</v>
      </c>
      <c r="V3" s="17" t="s">
        <v>83</v>
      </c>
      <c r="W3" s="17" t="s">
        <v>84</v>
      </c>
      <c r="X3" s="17" t="s">
        <v>85</v>
      </c>
      <c r="Y3" s="17" t="s">
        <v>86</v>
      </c>
      <c r="Z3" s="17" t="s">
        <v>87</v>
      </c>
      <c r="AA3" s="17" t="s">
        <v>88</v>
      </c>
      <c r="AB3" s="17" t="s">
        <v>89</v>
      </c>
      <c r="AC3" s="17" t="s">
        <v>90</v>
      </c>
      <c r="AD3" s="17" t="s">
        <v>91</v>
      </c>
      <c r="AE3" s="17" t="s">
        <v>92</v>
      </c>
      <c r="AF3" s="17" t="s">
        <v>93</v>
      </c>
      <c r="AG3" s="17" t="s">
        <v>94</v>
      </c>
      <c r="AH3" s="17" t="s">
        <v>95</v>
      </c>
    </row>
    <row r="4" spans="1:51" ht="15" x14ac:dyDescent="0.25">
      <c r="A4" s="141">
        <v>44593</v>
      </c>
      <c r="B4" s="277">
        <v>22</v>
      </c>
      <c r="C4" s="278">
        <v>22</v>
      </c>
      <c r="D4" s="283">
        <v>22</v>
      </c>
      <c r="E4" s="11">
        <v>24.376000000000001</v>
      </c>
      <c r="F4" s="11">
        <v>21.719000000000001</v>
      </c>
      <c r="G4" s="11">
        <v>21.722999999999999</v>
      </c>
      <c r="H4" s="11">
        <v>21.776</v>
      </c>
      <c r="I4" s="11">
        <v>26.88</v>
      </c>
      <c r="J4" s="11">
        <v>26.2</v>
      </c>
      <c r="K4" s="11">
        <v>21.728999999999999</v>
      </c>
      <c r="L4" s="11">
        <v>21.728999999999999</v>
      </c>
      <c r="M4" s="11">
        <v>22.291</v>
      </c>
      <c r="N4" s="11">
        <v>25.658999999999999</v>
      </c>
      <c r="O4" s="11">
        <v>22.472000000000001</v>
      </c>
      <c r="P4" s="11">
        <v>21.722000000000001</v>
      </c>
      <c r="Q4" s="11">
        <v>23.658000000000001</v>
      </c>
      <c r="R4" s="11">
        <v>21.727</v>
      </c>
      <c r="S4" s="11">
        <v>21.722000000000001</v>
      </c>
      <c r="T4" s="11">
        <v>21.731000000000002</v>
      </c>
      <c r="U4" s="11">
        <v>24.751000000000001</v>
      </c>
      <c r="V4" s="11">
        <v>21.731000000000002</v>
      </c>
      <c r="W4" s="11">
        <v>22.224</v>
      </c>
      <c r="X4" s="11">
        <v>21.727</v>
      </c>
      <c r="Y4" s="11">
        <v>21.725999999999999</v>
      </c>
      <c r="Z4" s="11">
        <v>21.72</v>
      </c>
      <c r="AA4" s="11">
        <v>21.728000000000002</v>
      </c>
      <c r="AB4" s="11">
        <v>26.850999999999999</v>
      </c>
      <c r="AC4" s="11">
        <v>30.603999999999999</v>
      </c>
      <c r="AD4" s="11">
        <v>27.96</v>
      </c>
      <c r="AE4" s="11">
        <v>32.783000000000001</v>
      </c>
      <c r="AF4" s="11">
        <v>24.247</v>
      </c>
      <c r="AG4" s="11">
        <v>22.481999999999999</v>
      </c>
      <c r="AH4" s="111">
        <v>21.733000000000001</v>
      </c>
      <c r="AI4" s="130"/>
      <c r="AJ4" s="130"/>
      <c r="AK4" s="130"/>
      <c r="AL4" s="130"/>
      <c r="AM4" s="130"/>
      <c r="AN4" s="130"/>
      <c r="AO4" s="130"/>
      <c r="AP4" s="130"/>
      <c r="AQ4" s="130"/>
      <c r="AR4" s="130"/>
      <c r="AS4" s="130"/>
      <c r="AT4" s="130"/>
      <c r="AU4" s="130"/>
      <c r="AV4" s="130"/>
      <c r="AW4" s="130"/>
      <c r="AX4" s="130"/>
      <c r="AY4" s="130"/>
    </row>
    <row r="5" spans="1:51" ht="15" x14ac:dyDescent="0.25">
      <c r="A5" s="141">
        <v>44621</v>
      </c>
      <c r="B5" s="279">
        <v>40</v>
      </c>
      <c r="C5" s="269">
        <v>40</v>
      </c>
      <c r="D5" s="284">
        <v>40</v>
      </c>
      <c r="E5" s="11">
        <v>31.038</v>
      </c>
      <c r="F5" s="11">
        <v>43.3</v>
      </c>
      <c r="G5" s="11">
        <v>42.238999999999997</v>
      </c>
      <c r="H5" s="11">
        <v>46.808999999999997</v>
      </c>
      <c r="I5" s="11">
        <v>58.38</v>
      </c>
      <c r="J5" s="11">
        <v>40.395000000000003</v>
      </c>
      <c r="K5" s="11">
        <v>40.631</v>
      </c>
      <c r="L5" s="11">
        <v>38.723999999999997</v>
      </c>
      <c r="M5" s="11">
        <v>39.976999999999997</v>
      </c>
      <c r="N5" s="11">
        <v>35.095999999999997</v>
      </c>
      <c r="O5" s="11">
        <v>36.368000000000002</v>
      </c>
      <c r="P5" s="11">
        <v>28.018000000000001</v>
      </c>
      <c r="Q5" s="11">
        <v>40.023000000000003</v>
      </c>
      <c r="R5" s="11">
        <v>49.091000000000001</v>
      </c>
      <c r="S5" s="11">
        <v>35.097000000000001</v>
      </c>
      <c r="T5" s="11">
        <v>30.390999999999998</v>
      </c>
      <c r="U5" s="11">
        <v>62.914000000000001</v>
      </c>
      <c r="V5" s="11">
        <v>27.835000000000001</v>
      </c>
      <c r="W5" s="11">
        <v>41.09</v>
      </c>
      <c r="X5" s="11">
        <v>32.011000000000003</v>
      </c>
      <c r="Y5" s="11">
        <v>28.890999999999998</v>
      </c>
      <c r="Z5" s="11">
        <v>48.47</v>
      </c>
      <c r="AA5" s="11">
        <v>34.709000000000003</v>
      </c>
      <c r="AB5" s="11">
        <v>40.408999999999999</v>
      </c>
      <c r="AC5" s="11">
        <v>55.652999999999999</v>
      </c>
      <c r="AD5" s="11">
        <v>49.668999999999997</v>
      </c>
      <c r="AE5" s="11">
        <v>76.462000000000003</v>
      </c>
      <c r="AF5" s="11">
        <v>32.991999999999997</v>
      </c>
      <c r="AG5" s="11">
        <v>34.828000000000003</v>
      </c>
      <c r="AH5" s="111">
        <v>34.451999999999998</v>
      </c>
      <c r="AI5" s="130"/>
      <c r="AJ5" s="130"/>
      <c r="AK5" s="130"/>
      <c r="AL5" s="130"/>
      <c r="AM5" s="130"/>
      <c r="AN5" s="130"/>
      <c r="AO5" s="130"/>
      <c r="AP5" s="130"/>
      <c r="AQ5" s="130"/>
      <c r="AR5" s="130"/>
      <c r="AS5" s="130"/>
      <c r="AT5" s="130"/>
      <c r="AU5" s="130"/>
      <c r="AV5" s="130"/>
      <c r="AW5" s="130"/>
      <c r="AX5" s="130"/>
      <c r="AY5" s="130"/>
    </row>
    <row r="6" spans="1:51" ht="15" x14ac:dyDescent="0.25">
      <c r="A6" s="141">
        <v>44652</v>
      </c>
      <c r="B6" s="279">
        <v>41.05</v>
      </c>
      <c r="C6" s="269">
        <v>103.18</v>
      </c>
      <c r="D6" s="284">
        <v>60</v>
      </c>
      <c r="E6" s="11">
        <v>53.323999999999998</v>
      </c>
      <c r="F6" s="11">
        <v>64.727000000000004</v>
      </c>
      <c r="G6" s="11">
        <v>56.911999999999999</v>
      </c>
      <c r="H6" s="11">
        <v>94.16</v>
      </c>
      <c r="I6" s="11">
        <v>55.85</v>
      </c>
      <c r="J6" s="11">
        <v>69.924000000000007</v>
      </c>
      <c r="K6" s="11">
        <v>43.759</v>
      </c>
      <c r="L6" s="11">
        <v>61.884999999999998</v>
      </c>
      <c r="M6" s="11">
        <v>50.021999999999998</v>
      </c>
      <c r="N6" s="11">
        <v>65.477000000000004</v>
      </c>
      <c r="O6" s="11">
        <v>50.264000000000003</v>
      </c>
      <c r="P6" s="11">
        <v>58.115000000000002</v>
      </c>
      <c r="Q6" s="11">
        <v>65.739000000000004</v>
      </c>
      <c r="R6" s="11">
        <v>82.159000000000006</v>
      </c>
      <c r="S6" s="11">
        <v>53.387</v>
      </c>
      <c r="T6" s="11">
        <v>69.534000000000006</v>
      </c>
      <c r="U6" s="11">
        <v>68.966999999999999</v>
      </c>
      <c r="V6" s="11">
        <v>29.138000000000002</v>
      </c>
      <c r="W6" s="11">
        <v>65.344999999999999</v>
      </c>
      <c r="X6" s="11">
        <v>54.767000000000003</v>
      </c>
      <c r="Y6" s="11">
        <v>43.951000000000001</v>
      </c>
      <c r="Z6" s="11">
        <v>93.769000000000005</v>
      </c>
      <c r="AA6" s="11">
        <v>44.417999999999999</v>
      </c>
      <c r="AB6" s="11">
        <v>69.822000000000003</v>
      </c>
      <c r="AC6" s="11">
        <v>56.895000000000003</v>
      </c>
      <c r="AD6" s="11">
        <v>79.811999999999998</v>
      </c>
      <c r="AE6" s="11">
        <v>110.312</v>
      </c>
      <c r="AF6" s="11">
        <v>56.341999999999999</v>
      </c>
      <c r="AG6" s="11">
        <v>84.906999999999996</v>
      </c>
      <c r="AH6" s="111">
        <v>46.561999999999998</v>
      </c>
      <c r="AI6" s="130"/>
      <c r="AJ6" s="130"/>
      <c r="AK6" s="130"/>
      <c r="AL6" s="130"/>
      <c r="AM6" s="130"/>
      <c r="AN6" s="130"/>
      <c r="AO6" s="130"/>
      <c r="AP6" s="130"/>
      <c r="AQ6" s="130"/>
      <c r="AR6" s="130"/>
      <c r="AS6" s="130"/>
      <c r="AT6" s="130"/>
      <c r="AU6" s="130"/>
      <c r="AV6" s="130"/>
      <c r="AW6" s="130"/>
      <c r="AX6" s="130"/>
      <c r="AY6" s="130"/>
    </row>
    <row r="7" spans="1:51" ht="15" x14ac:dyDescent="0.25">
      <c r="A7" s="141">
        <v>44682</v>
      </c>
      <c r="B7" s="279">
        <v>89.17</v>
      </c>
      <c r="C7" s="269">
        <v>224.13</v>
      </c>
      <c r="D7" s="284">
        <v>130</v>
      </c>
      <c r="E7" s="11">
        <v>103.98099999999999</v>
      </c>
      <c r="F7" s="11">
        <v>162.49700000000001</v>
      </c>
      <c r="G7" s="11">
        <v>222.47300000000001</v>
      </c>
      <c r="H7" s="11">
        <v>233.28100000000001</v>
      </c>
      <c r="I7" s="11">
        <v>82.786000000000001</v>
      </c>
      <c r="J7" s="11">
        <v>77.623000000000005</v>
      </c>
      <c r="K7" s="11">
        <v>134.208</v>
      </c>
      <c r="L7" s="11">
        <v>119.828</v>
      </c>
      <c r="M7" s="11">
        <v>144.221</v>
      </c>
      <c r="N7" s="11">
        <v>171.07900000000001</v>
      </c>
      <c r="O7" s="11">
        <v>152.333</v>
      </c>
      <c r="P7" s="11">
        <v>71.114000000000004</v>
      </c>
      <c r="Q7" s="11">
        <v>89.183000000000007</v>
      </c>
      <c r="R7" s="11">
        <v>120.553</v>
      </c>
      <c r="S7" s="11">
        <v>133.02199999999999</v>
      </c>
      <c r="T7" s="11">
        <v>152.40100000000001</v>
      </c>
      <c r="U7" s="11">
        <v>206.17599999999999</v>
      </c>
      <c r="V7" s="11">
        <v>115.69199999999999</v>
      </c>
      <c r="W7" s="11">
        <v>125.038</v>
      </c>
      <c r="X7" s="11">
        <v>40.823999999999998</v>
      </c>
      <c r="Y7" s="11">
        <v>95.424999999999997</v>
      </c>
      <c r="Z7" s="11">
        <v>147.023</v>
      </c>
      <c r="AA7" s="11">
        <v>118.087</v>
      </c>
      <c r="AB7" s="11">
        <v>205.61799999999999</v>
      </c>
      <c r="AC7" s="11">
        <v>115.566</v>
      </c>
      <c r="AD7" s="11">
        <v>151.66900000000001</v>
      </c>
      <c r="AE7" s="11">
        <v>223.774</v>
      </c>
      <c r="AF7" s="11">
        <v>223.18</v>
      </c>
      <c r="AG7" s="11">
        <v>118.751</v>
      </c>
      <c r="AH7" s="111">
        <v>126.97799999999999</v>
      </c>
      <c r="AI7" s="130"/>
      <c r="AJ7" s="130"/>
      <c r="AK7" s="130"/>
      <c r="AL7" s="130"/>
      <c r="AM7" s="130"/>
      <c r="AN7" s="130"/>
      <c r="AO7" s="130"/>
      <c r="AP7" s="130"/>
      <c r="AQ7" s="130"/>
      <c r="AR7" s="130"/>
      <c r="AS7" s="130"/>
      <c r="AT7" s="130"/>
      <c r="AU7" s="130"/>
      <c r="AV7" s="130"/>
      <c r="AW7" s="130"/>
      <c r="AX7" s="130"/>
      <c r="AY7" s="130"/>
    </row>
    <row r="8" spans="1:51" ht="15" x14ac:dyDescent="0.25">
      <c r="A8" s="141">
        <v>44713</v>
      </c>
      <c r="B8" s="279">
        <v>161.41999999999999</v>
      </c>
      <c r="C8" s="269">
        <v>405.73</v>
      </c>
      <c r="D8" s="284">
        <v>275</v>
      </c>
      <c r="E8" s="11">
        <v>369.12200000000001</v>
      </c>
      <c r="F8" s="11">
        <v>71.861000000000004</v>
      </c>
      <c r="G8" s="11">
        <v>364.3</v>
      </c>
      <c r="H8" s="11">
        <v>228.03399999999999</v>
      </c>
      <c r="I8" s="11">
        <v>447.59100000000001</v>
      </c>
      <c r="J8" s="11">
        <v>331.91800000000001</v>
      </c>
      <c r="K8" s="11">
        <v>274.79199999999997</v>
      </c>
      <c r="L8" s="11">
        <v>265.42500000000001</v>
      </c>
      <c r="M8" s="11">
        <v>443.697</v>
      </c>
      <c r="N8" s="11">
        <v>220.79400000000001</v>
      </c>
      <c r="O8" s="11">
        <v>167.17699999999999</v>
      </c>
      <c r="P8" s="11">
        <v>235.73</v>
      </c>
      <c r="Q8" s="11">
        <v>270.38600000000002</v>
      </c>
      <c r="R8" s="11">
        <v>214.18600000000001</v>
      </c>
      <c r="S8" s="11">
        <v>307.86500000000001</v>
      </c>
      <c r="T8" s="11">
        <v>146.12899999999999</v>
      </c>
      <c r="U8" s="11">
        <v>99.664000000000001</v>
      </c>
      <c r="V8" s="11">
        <v>275.20800000000003</v>
      </c>
      <c r="W8" s="11">
        <v>403.25900000000001</v>
      </c>
      <c r="X8" s="11">
        <v>260.45499999999998</v>
      </c>
      <c r="Y8" s="11">
        <v>314.661</v>
      </c>
      <c r="Z8" s="11">
        <v>153.49600000000001</v>
      </c>
      <c r="AA8" s="11">
        <v>144.38900000000001</v>
      </c>
      <c r="AB8" s="11">
        <v>444.92</v>
      </c>
      <c r="AC8" s="11">
        <v>214.64400000000001</v>
      </c>
      <c r="AD8" s="11">
        <v>307.45499999999998</v>
      </c>
      <c r="AE8" s="11">
        <v>420.27100000000002</v>
      </c>
      <c r="AF8" s="11">
        <v>349.755</v>
      </c>
      <c r="AG8" s="11">
        <v>330.79700000000003</v>
      </c>
      <c r="AH8" s="111">
        <v>313.24099999999999</v>
      </c>
      <c r="AI8" s="130"/>
      <c r="AJ8" s="130"/>
      <c r="AK8" s="130"/>
      <c r="AL8" s="130"/>
      <c r="AM8" s="130"/>
      <c r="AN8" s="130"/>
      <c r="AO8" s="130"/>
      <c r="AP8" s="130"/>
      <c r="AQ8" s="130"/>
      <c r="AR8" s="130"/>
      <c r="AS8" s="130"/>
      <c r="AT8" s="130"/>
      <c r="AU8" s="130"/>
      <c r="AV8" s="130"/>
      <c r="AW8" s="130"/>
      <c r="AX8" s="130"/>
      <c r="AY8" s="130"/>
    </row>
    <row r="9" spans="1:51" ht="15" x14ac:dyDescent="0.25">
      <c r="A9" s="141">
        <v>44743</v>
      </c>
      <c r="B9" s="279">
        <v>78.36</v>
      </c>
      <c r="C9" s="269">
        <v>196.96</v>
      </c>
      <c r="D9" s="284">
        <v>150</v>
      </c>
      <c r="E9" s="11">
        <v>168.8</v>
      </c>
      <c r="F9" s="11">
        <v>41.758000000000003</v>
      </c>
      <c r="G9" s="11">
        <v>208.46700000000001</v>
      </c>
      <c r="H9" s="11">
        <v>56.363999999999997</v>
      </c>
      <c r="I9" s="11">
        <v>400.01100000000002</v>
      </c>
      <c r="J9" s="11">
        <v>154.26400000000001</v>
      </c>
      <c r="K9" s="11">
        <v>102.40300000000001</v>
      </c>
      <c r="L9" s="11">
        <v>303.55099999999999</v>
      </c>
      <c r="M9" s="11">
        <v>263.75200000000001</v>
      </c>
      <c r="N9" s="11">
        <v>71.141999999999996</v>
      </c>
      <c r="O9" s="11">
        <v>55.149000000000001</v>
      </c>
      <c r="P9" s="11">
        <v>89.275000000000006</v>
      </c>
      <c r="Q9" s="11">
        <v>91.042000000000002</v>
      </c>
      <c r="R9" s="11">
        <v>145.73599999999999</v>
      </c>
      <c r="S9" s="11">
        <v>203.55199999999999</v>
      </c>
      <c r="T9" s="11">
        <v>34.304000000000002</v>
      </c>
      <c r="U9" s="11">
        <v>25.882000000000001</v>
      </c>
      <c r="V9" s="11">
        <v>195.58500000000001</v>
      </c>
      <c r="W9" s="11">
        <v>280.38400000000001</v>
      </c>
      <c r="X9" s="11">
        <v>229.13499999999999</v>
      </c>
      <c r="Y9" s="11">
        <v>455.00099999999998</v>
      </c>
      <c r="Z9" s="11">
        <v>50.640999999999998</v>
      </c>
      <c r="AA9" s="11">
        <v>53.722999999999999</v>
      </c>
      <c r="AB9" s="11">
        <v>259.28199999999998</v>
      </c>
      <c r="AC9" s="11">
        <v>105.214</v>
      </c>
      <c r="AD9" s="11">
        <v>107.68</v>
      </c>
      <c r="AE9" s="11">
        <v>191.334</v>
      </c>
      <c r="AF9" s="11">
        <v>127.28</v>
      </c>
      <c r="AG9" s="11">
        <v>241.23500000000001</v>
      </c>
      <c r="AH9" s="111">
        <v>159.828</v>
      </c>
      <c r="AI9" s="130"/>
      <c r="AJ9" s="130"/>
      <c r="AK9" s="130"/>
      <c r="AL9" s="130"/>
      <c r="AM9" s="130"/>
      <c r="AN9" s="130"/>
      <c r="AO9" s="130"/>
      <c r="AP9" s="130"/>
      <c r="AQ9" s="130"/>
      <c r="AR9" s="130"/>
      <c r="AS9" s="130"/>
      <c r="AT9" s="130"/>
      <c r="AU9" s="130"/>
      <c r="AV9" s="130"/>
      <c r="AW9" s="130"/>
      <c r="AX9" s="130"/>
      <c r="AY9" s="130"/>
    </row>
    <row r="10" spans="1:51" ht="15" x14ac:dyDescent="0.25">
      <c r="A10" s="141">
        <v>44774</v>
      </c>
      <c r="B10" s="279">
        <v>38.020000000000003</v>
      </c>
      <c r="C10" s="269">
        <v>74.430000000000007</v>
      </c>
      <c r="D10" s="284">
        <v>60</v>
      </c>
      <c r="E10" s="11">
        <v>75.275999999999996</v>
      </c>
      <c r="F10" s="11">
        <v>24.838000000000001</v>
      </c>
      <c r="G10" s="11">
        <v>173.661</v>
      </c>
      <c r="H10" s="11">
        <v>37.191000000000003</v>
      </c>
      <c r="I10" s="11">
        <v>147.93299999999999</v>
      </c>
      <c r="J10" s="11">
        <v>56.53</v>
      </c>
      <c r="K10" s="11">
        <v>72.593000000000004</v>
      </c>
      <c r="L10" s="11">
        <v>107.47</v>
      </c>
      <c r="M10" s="11">
        <v>98.082999999999998</v>
      </c>
      <c r="N10" s="11">
        <v>38.225000000000001</v>
      </c>
      <c r="O10" s="11">
        <v>30.934000000000001</v>
      </c>
      <c r="P10" s="11">
        <v>40.262999999999998</v>
      </c>
      <c r="Q10" s="11">
        <v>42.284999999999997</v>
      </c>
      <c r="R10" s="11">
        <v>62.036999999999999</v>
      </c>
      <c r="S10" s="11">
        <v>74.807000000000002</v>
      </c>
      <c r="T10" s="11">
        <v>28.742999999999999</v>
      </c>
      <c r="U10" s="11">
        <v>34.475999999999999</v>
      </c>
      <c r="V10" s="11">
        <v>64.527000000000001</v>
      </c>
      <c r="W10" s="11">
        <v>91.081000000000003</v>
      </c>
      <c r="X10" s="11">
        <v>79.194999999999993</v>
      </c>
      <c r="Y10" s="11">
        <v>144.09200000000001</v>
      </c>
      <c r="Z10" s="11">
        <v>29.731999999999999</v>
      </c>
      <c r="AA10" s="11">
        <v>30.9</v>
      </c>
      <c r="AB10" s="11">
        <v>94.361000000000004</v>
      </c>
      <c r="AC10" s="11">
        <v>42.472999999999999</v>
      </c>
      <c r="AD10" s="11">
        <v>49.043999999999997</v>
      </c>
      <c r="AE10" s="11">
        <v>73.86</v>
      </c>
      <c r="AF10" s="11">
        <v>53.447000000000003</v>
      </c>
      <c r="AG10" s="11">
        <v>88.808000000000007</v>
      </c>
      <c r="AH10" s="111">
        <v>57.963000000000001</v>
      </c>
      <c r="AI10" s="130"/>
      <c r="AJ10" s="130"/>
      <c r="AK10" s="130"/>
      <c r="AL10" s="130"/>
      <c r="AM10" s="130"/>
      <c r="AN10" s="130"/>
      <c r="AO10" s="130"/>
      <c r="AP10" s="130"/>
      <c r="AQ10" s="130"/>
      <c r="AR10" s="130"/>
      <c r="AS10" s="130"/>
      <c r="AT10" s="130"/>
      <c r="AU10" s="130"/>
      <c r="AV10" s="130"/>
      <c r="AW10" s="130"/>
      <c r="AX10" s="130"/>
      <c r="AY10" s="130"/>
    </row>
    <row r="11" spans="1:51" ht="15" x14ac:dyDescent="0.25">
      <c r="A11" s="141">
        <v>44805</v>
      </c>
      <c r="B11" s="279">
        <v>29.46</v>
      </c>
      <c r="C11" s="269">
        <v>46.27</v>
      </c>
      <c r="D11" s="284">
        <v>40</v>
      </c>
      <c r="E11" s="11">
        <v>58.298999999999999</v>
      </c>
      <c r="F11" s="11">
        <v>24.802</v>
      </c>
      <c r="G11" s="11">
        <v>64.218999999999994</v>
      </c>
      <c r="H11" s="11">
        <v>30.102</v>
      </c>
      <c r="I11" s="11">
        <v>61.31</v>
      </c>
      <c r="J11" s="11">
        <v>35.164000000000001</v>
      </c>
      <c r="K11" s="11">
        <v>55.914000000000001</v>
      </c>
      <c r="L11" s="11">
        <v>48.536000000000001</v>
      </c>
      <c r="M11" s="11">
        <v>66.602000000000004</v>
      </c>
      <c r="N11" s="11">
        <v>39.180999999999997</v>
      </c>
      <c r="O11" s="11">
        <v>24.797000000000001</v>
      </c>
      <c r="P11" s="11">
        <v>36.74</v>
      </c>
      <c r="Q11" s="11">
        <v>37.51</v>
      </c>
      <c r="R11" s="11">
        <v>49.792999999999999</v>
      </c>
      <c r="S11" s="11">
        <v>40.802</v>
      </c>
      <c r="T11" s="11">
        <v>24.79</v>
      </c>
      <c r="U11" s="11">
        <v>28.36</v>
      </c>
      <c r="V11" s="11">
        <v>44.273000000000003</v>
      </c>
      <c r="W11" s="11">
        <v>43.695</v>
      </c>
      <c r="X11" s="11">
        <v>44.097000000000001</v>
      </c>
      <c r="Y11" s="11">
        <v>61.417999999999999</v>
      </c>
      <c r="Z11" s="11">
        <v>22.917000000000002</v>
      </c>
      <c r="AA11" s="11">
        <v>33.213999999999999</v>
      </c>
      <c r="AB11" s="11">
        <v>62.741</v>
      </c>
      <c r="AC11" s="11">
        <v>31.553000000000001</v>
      </c>
      <c r="AD11" s="11">
        <v>39.198</v>
      </c>
      <c r="AE11" s="11">
        <v>54.743000000000002</v>
      </c>
      <c r="AF11" s="11">
        <v>34.734000000000002</v>
      </c>
      <c r="AG11" s="11">
        <v>55.576000000000001</v>
      </c>
      <c r="AH11" s="111">
        <v>35.622999999999998</v>
      </c>
      <c r="AI11" s="130"/>
      <c r="AJ11" s="130"/>
      <c r="AK11" s="130"/>
      <c r="AL11" s="130"/>
      <c r="AM11" s="130"/>
      <c r="AN11" s="130"/>
      <c r="AO11" s="130"/>
      <c r="AP11" s="130"/>
      <c r="AQ11" s="130"/>
      <c r="AR11" s="130"/>
      <c r="AS11" s="130"/>
      <c r="AT11" s="130"/>
      <c r="AU11" s="130"/>
      <c r="AV11" s="130"/>
      <c r="AW11" s="130"/>
      <c r="AX11" s="130"/>
      <c r="AY11" s="130"/>
    </row>
    <row r="12" spans="1:51" ht="15" x14ac:dyDescent="0.25">
      <c r="A12" s="141">
        <v>44835</v>
      </c>
      <c r="B12" s="279">
        <v>39.14</v>
      </c>
      <c r="C12" s="269">
        <v>50.35</v>
      </c>
      <c r="D12" s="284">
        <v>45.5</v>
      </c>
      <c r="E12" s="11">
        <v>41.276000000000003</v>
      </c>
      <c r="F12" s="11">
        <v>24.225000000000001</v>
      </c>
      <c r="G12" s="11">
        <v>52.389000000000003</v>
      </c>
      <c r="H12" s="11">
        <v>41.487000000000002</v>
      </c>
      <c r="I12" s="11">
        <v>55.853000000000002</v>
      </c>
      <c r="J12" s="11">
        <v>37.835000000000001</v>
      </c>
      <c r="K12" s="11">
        <v>56.195</v>
      </c>
      <c r="L12" s="11">
        <v>49.707999999999998</v>
      </c>
      <c r="M12" s="11">
        <v>47.18</v>
      </c>
      <c r="N12" s="11">
        <v>38.115000000000002</v>
      </c>
      <c r="O12" s="11">
        <v>27.131</v>
      </c>
      <c r="P12" s="11">
        <v>38.322000000000003</v>
      </c>
      <c r="Q12" s="11">
        <v>31.827000000000002</v>
      </c>
      <c r="R12" s="11">
        <v>46.680999999999997</v>
      </c>
      <c r="S12" s="11">
        <v>42.643000000000001</v>
      </c>
      <c r="T12" s="11">
        <v>42.548000000000002</v>
      </c>
      <c r="U12" s="11">
        <v>45.524000000000001</v>
      </c>
      <c r="V12" s="11">
        <v>41.061999999999998</v>
      </c>
      <c r="W12" s="11">
        <v>47.887</v>
      </c>
      <c r="X12" s="11">
        <v>37.034999999999997</v>
      </c>
      <c r="Y12" s="11">
        <v>56.484999999999999</v>
      </c>
      <c r="Z12" s="11">
        <v>25.986000000000001</v>
      </c>
      <c r="AA12" s="11">
        <v>37.988</v>
      </c>
      <c r="AB12" s="11">
        <v>116.098</v>
      </c>
      <c r="AC12" s="11">
        <v>41.292000000000002</v>
      </c>
      <c r="AD12" s="11">
        <v>72.632999999999996</v>
      </c>
      <c r="AE12" s="11">
        <v>66.09</v>
      </c>
      <c r="AF12" s="11">
        <v>38.325000000000003</v>
      </c>
      <c r="AG12" s="11">
        <v>51.122999999999998</v>
      </c>
      <c r="AH12" s="111">
        <v>34.302999999999997</v>
      </c>
      <c r="AI12" s="130"/>
      <c r="AJ12" s="130"/>
      <c r="AK12" s="130"/>
      <c r="AL12" s="130"/>
      <c r="AM12" s="130"/>
      <c r="AN12" s="130"/>
      <c r="AO12" s="130"/>
      <c r="AP12" s="130"/>
      <c r="AQ12" s="130"/>
      <c r="AR12" s="130"/>
      <c r="AS12" s="130"/>
      <c r="AT12" s="130"/>
      <c r="AU12" s="130"/>
      <c r="AV12" s="130"/>
      <c r="AW12" s="130"/>
      <c r="AX12" s="130"/>
      <c r="AY12" s="130"/>
    </row>
    <row r="13" spans="1:51" ht="15" x14ac:dyDescent="0.25">
      <c r="A13" s="141">
        <v>44866</v>
      </c>
      <c r="B13" s="279">
        <v>38.99</v>
      </c>
      <c r="C13" s="269">
        <v>45.13</v>
      </c>
      <c r="D13" s="284">
        <v>42.67</v>
      </c>
      <c r="E13" s="11">
        <v>41.33</v>
      </c>
      <c r="F13" s="11">
        <v>25.846</v>
      </c>
      <c r="G13" s="11">
        <v>43.875999999999998</v>
      </c>
      <c r="H13" s="11">
        <v>37.75</v>
      </c>
      <c r="I13" s="11">
        <v>49.375</v>
      </c>
      <c r="J13" s="11">
        <v>38.674999999999997</v>
      </c>
      <c r="K13" s="11">
        <v>38.488999999999997</v>
      </c>
      <c r="L13" s="11">
        <v>40.567</v>
      </c>
      <c r="M13" s="11">
        <v>41.866</v>
      </c>
      <c r="N13" s="11">
        <v>34.345999999999997</v>
      </c>
      <c r="O13" s="11">
        <v>35.731000000000002</v>
      </c>
      <c r="P13" s="11">
        <v>33.085999999999999</v>
      </c>
      <c r="Q13" s="11">
        <v>32.450000000000003</v>
      </c>
      <c r="R13" s="11">
        <v>47.031999999999996</v>
      </c>
      <c r="S13" s="11">
        <v>38.776000000000003</v>
      </c>
      <c r="T13" s="11">
        <v>32.835000000000001</v>
      </c>
      <c r="U13" s="11">
        <v>38.57</v>
      </c>
      <c r="V13" s="11">
        <v>41.972999999999999</v>
      </c>
      <c r="W13" s="11">
        <v>45.235999999999997</v>
      </c>
      <c r="X13" s="11">
        <v>36.987000000000002</v>
      </c>
      <c r="Y13" s="11">
        <v>48.954999999999998</v>
      </c>
      <c r="Z13" s="11">
        <v>33.101999999999997</v>
      </c>
      <c r="AA13" s="11">
        <v>32.432000000000002</v>
      </c>
      <c r="AB13" s="11">
        <v>61.015999999999998</v>
      </c>
      <c r="AC13" s="11">
        <v>33.366999999999997</v>
      </c>
      <c r="AD13" s="11">
        <v>76.685000000000002</v>
      </c>
      <c r="AE13" s="11">
        <v>53.493000000000002</v>
      </c>
      <c r="AF13" s="11">
        <v>38.716999999999999</v>
      </c>
      <c r="AG13" s="11">
        <v>42.354999999999997</v>
      </c>
      <c r="AH13" s="111">
        <v>35.646999999999998</v>
      </c>
      <c r="AI13" s="130"/>
      <c r="AJ13" s="130"/>
      <c r="AK13" s="130"/>
      <c r="AL13" s="130"/>
      <c r="AM13" s="130"/>
      <c r="AN13" s="130"/>
      <c r="AO13" s="130"/>
      <c r="AP13" s="130"/>
      <c r="AQ13" s="130"/>
      <c r="AR13" s="130"/>
      <c r="AS13" s="130"/>
      <c r="AT13" s="130"/>
      <c r="AU13" s="130"/>
      <c r="AV13" s="130"/>
      <c r="AW13" s="130"/>
      <c r="AX13" s="130"/>
      <c r="AY13" s="130"/>
    </row>
    <row r="14" spans="1:51" ht="15" x14ac:dyDescent="0.25">
      <c r="A14" s="141">
        <v>44896</v>
      </c>
      <c r="B14" s="279">
        <v>31.03</v>
      </c>
      <c r="C14" s="269">
        <v>33.200000000000003</v>
      </c>
      <c r="D14" s="284">
        <v>31.62</v>
      </c>
      <c r="E14" s="11">
        <v>35.734000000000002</v>
      </c>
      <c r="F14" s="11">
        <v>22.2</v>
      </c>
      <c r="G14" s="11">
        <v>37.137999999999998</v>
      </c>
      <c r="H14" s="11">
        <v>30.486000000000001</v>
      </c>
      <c r="I14" s="11">
        <v>47.999000000000002</v>
      </c>
      <c r="J14" s="11">
        <v>36.529000000000003</v>
      </c>
      <c r="K14" s="11">
        <v>30.402999999999999</v>
      </c>
      <c r="L14" s="11">
        <v>35.732999999999997</v>
      </c>
      <c r="M14" s="11">
        <v>36.423999999999999</v>
      </c>
      <c r="N14" s="11">
        <v>28.216000000000001</v>
      </c>
      <c r="O14" s="11">
        <v>27.582999999999998</v>
      </c>
      <c r="P14" s="11">
        <v>27.468</v>
      </c>
      <c r="Q14" s="11">
        <v>27.863</v>
      </c>
      <c r="R14" s="11">
        <v>33.307000000000002</v>
      </c>
      <c r="S14" s="11">
        <v>33.844000000000001</v>
      </c>
      <c r="T14" s="11">
        <v>28.509</v>
      </c>
      <c r="U14" s="11">
        <v>28.411000000000001</v>
      </c>
      <c r="V14" s="11">
        <v>33.512</v>
      </c>
      <c r="W14" s="11">
        <v>36.442999999999998</v>
      </c>
      <c r="X14" s="11">
        <v>31.178000000000001</v>
      </c>
      <c r="Y14" s="11">
        <v>39.813000000000002</v>
      </c>
      <c r="Z14" s="11">
        <v>27.751999999999999</v>
      </c>
      <c r="AA14" s="11">
        <v>26.004000000000001</v>
      </c>
      <c r="AB14" s="11">
        <v>46.540999999999997</v>
      </c>
      <c r="AC14" s="11">
        <v>27.449000000000002</v>
      </c>
      <c r="AD14" s="11">
        <v>43.055</v>
      </c>
      <c r="AE14" s="11">
        <v>48.012</v>
      </c>
      <c r="AF14" s="11">
        <v>32.125999999999998</v>
      </c>
      <c r="AG14" s="11">
        <v>35.584000000000003</v>
      </c>
      <c r="AH14" s="111">
        <v>33.268000000000001</v>
      </c>
      <c r="AI14" s="130"/>
      <c r="AJ14" s="130"/>
      <c r="AK14" s="130"/>
      <c r="AL14" s="130"/>
      <c r="AM14" s="130"/>
      <c r="AN14" s="130"/>
      <c r="AO14" s="130"/>
      <c r="AP14" s="130"/>
      <c r="AQ14" s="130"/>
      <c r="AR14" s="130"/>
      <c r="AS14" s="130"/>
      <c r="AT14" s="130"/>
      <c r="AU14" s="130"/>
      <c r="AV14" s="130"/>
      <c r="AW14" s="130"/>
      <c r="AX14" s="130"/>
      <c r="AY14" s="130"/>
    </row>
    <row r="15" spans="1:51" ht="15" x14ac:dyDescent="0.25">
      <c r="A15" s="141">
        <v>44927</v>
      </c>
      <c r="B15" s="279">
        <v>28.56</v>
      </c>
      <c r="C15" s="269">
        <v>32.630000000000003</v>
      </c>
      <c r="D15" s="284">
        <v>30.37</v>
      </c>
      <c r="E15" s="11">
        <v>30.684000000000001</v>
      </c>
      <c r="F15" s="11">
        <v>19.933</v>
      </c>
      <c r="G15" s="11">
        <v>32.351999999999997</v>
      </c>
      <c r="H15" s="11">
        <v>26.533999999999999</v>
      </c>
      <c r="I15" s="11">
        <v>37.884999999999998</v>
      </c>
      <c r="J15" s="11">
        <v>36.840000000000003</v>
      </c>
      <c r="K15" s="11">
        <v>25.995000000000001</v>
      </c>
      <c r="L15" s="11">
        <v>30.364000000000001</v>
      </c>
      <c r="M15" s="11">
        <v>31.956</v>
      </c>
      <c r="N15" s="11">
        <v>24.536999999999999</v>
      </c>
      <c r="O15" s="11">
        <v>22.96</v>
      </c>
      <c r="P15" s="11">
        <v>23.942</v>
      </c>
      <c r="Q15" s="11">
        <v>24.763999999999999</v>
      </c>
      <c r="R15" s="11">
        <v>27.891999999999999</v>
      </c>
      <c r="S15" s="11">
        <v>33.366</v>
      </c>
      <c r="T15" s="11">
        <v>26.431000000000001</v>
      </c>
      <c r="U15" s="11">
        <v>23.588000000000001</v>
      </c>
      <c r="V15" s="11">
        <v>30.401</v>
      </c>
      <c r="W15" s="11">
        <v>31.274000000000001</v>
      </c>
      <c r="X15" s="11">
        <v>28.073</v>
      </c>
      <c r="Y15" s="11">
        <v>35.734999999999999</v>
      </c>
      <c r="Z15" s="11">
        <v>23.279</v>
      </c>
      <c r="AA15" s="11">
        <v>22.963000000000001</v>
      </c>
      <c r="AB15" s="11">
        <v>42.057000000000002</v>
      </c>
      <c r="AC15" s="11">
        <v>24.298999999999999</v>
      </c>
      <c r="AD15" s="11">
        <v>34.24</v>
      </c>
      <c r="AE15" s="11">
        <v>40.875</v>
      </c>
      <c r="AF15" s="11">
        <v>28.029</v>
      </c>
      <c r="AG15" s="11">
        <v>30.815000000000001</v>
      </c>
      <c r="AH15" s="111">
        <v>37.429000000000002</v>
      </c>
      <c r="AI15" s="130"/>
      <c r="AJ15" s="130"/>
      <c r="AK15" s="130"/>
      <c r="AL15" s="130"/>
      <c r="AM15" s="130"/>
      <c r="AN15" s="130"/>
      <c r="AO15" s="130"/>
      <c r="AP15" s="130"/>
      <c r="AQ15" s="130"/>
      <c r="AR15" s="130"/>
      <c r="AS15" s="130"/>
      <c r="AT15" s="130"/>
      <c r="AU15" s="130"/>
      <c r="AV15" s="130"/>
      <c r="AW15" s="130"/>
      <c r="AX15" s="130"/>
      <c r="AY15" s="130"/>
    </row>
    <row r="16" spans="1:51" ht="15" x14ac:dyDescent="0.25">
      <c r="A16" s="141">
        <v>44958</v>
      </c>
      <c r="B16" s="279">
        <v>26.07</v>
      </c>
      <c r="C16" s="269">
        <v>30.41</v>
      </c>
      <c r="D16" s="284">
        <v>27.64</v>
      </c>
      <c r="E16" s="11">
        <v>26.488</v>
      </c>
      <c r="F16" s="11">
        <v>18.606999999999999</v>
      </c>
      <c r="G16" s="11">
        <v>27.303999999999998</v>
      </c>
      <c r="H16" s="11">
        <v>33.543999999999997</v>
      </c>
      <c r="I16" s="11">
        <v>40.576999999999998</v>
      </c>
      <c r="J16" s="11">
        <v>29.829000000000001</v>
      </c>
      <c r="K16" s="11">
        <v>22.143000000000001</v>
      </c>
      <c r="L16" s="11">
        <v>27.655000000000001</v>
      </c>
      <c r="M16" s="11">
        <v>31.213000000000001</v>
      </c>
      <c r="N16" s="11">
        <v>21.321000000000002</v>
      </c>
      <c r="O16" s="11">
        <v>19.812000000000001</v>
      </c>
      <c r="P16" s="11">
        <v>29.187000000000001</v>
      </c>
      <c r="Q16" s="11">
        <v>22.596</v>
      </c>
      <c r="R16" s="11">
        <v>24.631</v>
      </c>
      <c r="S16" s="11">
        <v>27.952999999999999</v>
      </c>
      <c r="T16" s="11">
        <v>24.792999999999999</v>
      </c>
      <c r="U16" s="11">
        <v>19.984999999999999</v>
      </c>
      <c r="V16" s="11">
        <v>27.992999999999999</v>
      </c>
      <c r="W16" s="11">
        <v>26.350999999999999</v>
      </c>
      <c r="X16" s="11">
        <v>26.007000000000001</v>
      </c>
      <c r="Y16" s="11">
        <v>32.502000000000002</v>
      </c>
      <c r="Z16" s="11">
        <v>20.58</v>
      </c>
      <c r="AA16" s="11">
        <v>26.829000000000001</v>
      </c>
      <c r="AB16" s="11">
        <v>44.225999999999999</v>
      </c>
      <c r="AC16" s="11">
        <v>29.672999999999998</v>
      </c>
      <c r="AD16" s="11">
        <v>44.335000000000001</v>
      </c>
      <c r="AE16" s="11">
        <v>36.283999999999999</v>
      </c>
      <c r="AF16" s="11">
        <v>27.074000000000002</v>
      </c>
      <c r="AG16" s="11">
        <v>27.045999999999999</v>
      </c>
      <c r="AH16" s="111">
        <v>30.91</v>
      </c>
      <c r="AI16" s="130"/>
      <c r="AJ16" s="130"/>
      <c r="AK16" s="130"/>
      <c r="AL16" s="130"/>
      <c r="AM16" s="130"/>
      <c r="AN16" s="130"/>
      <c r="AO16" s="130"/>
      <c r="AP16" s="130"/>
      <c r="AQ16" s="130"/>
      <c r="AR16" s="130"/>
      <c r="AS16" s="130"/>
      <c r="AT16" s="130"/>
      <c r="AU16" s="130"/>
      <c r="AV16" s="130"/>
      <c r="AW16" s="130"/>
      <c r="AX16" s="130"/>
      <c r="AY16" s="130"/>
    </row>
    <row r="17" spans="1:51" ht="15" x14ac:dyDescent="0.25">
      <c r="A17" s="141">
        <v>44986</v>
      </c>
      <c r="B17" s="279">
        <v>42.99</v>
      </c>
      <c r="C17" s="269">
        <v>63.74</v>
      </c>
      <c r="D17" s="284">
        <v>50.18</v>
      </c>
      <c r="E17" s="11">
        <v>48.155999999999999</v>
      </c>
      <c r="F17" s="11">
        <v>38.697000000000003</v>
      </c>
      <c r="G17" s="11">
        <v>49.100999999999999</v>
      </c>
      <c r="H17" s="11">
        <v>63.732999999999997</v>
      </c>
      <c r="I17" s="11">
        <v>56.962000000000003</v>
      </c>
      <c r="J17" s="11">
        <v>52.311999999999998</v>
      </c>
      <c r="K17" s="11">
        <v>40.29</v>
      </c>
      <c r="L17" s="11">
        <v>44.692</v>
      </c>
      <c r="M17" s="11">
        <v>41.11</v>
      </c>
      <c r="N17" s="11">
        <v>34.616</v>
      </c>
      <c r="O17" s="11">
        <v>28.635000000000002</v>
      </c>
      <c r="P17" s="11">
        <v>37.673999999999999</v>
      </c>
      <c r="Q17" s="11">
        <v>52.707999999999998</v>
      </c>
      <c r="R17" s="11">
        <v>45.118000000000002</v>
      </c>
      <c r="S17" s="11">
        <v>36.685000000000002</v>
      </c>
      <c r="T17" s="11">
        <v>58.313000000000002</v>
      </c>
      <c r="U17" s="11">
        <v>28.103000000000002</v>
      </c>
      <c r="V17" s="11">
        <v>47.802</v>
      </c>
      <c r="W17" s="11">
        <v>36.475999999999999</v>
      </c>
      <c r="X17" s="11">
        <v>33.911000000000001</v>
      </c>
      <c r="Y17" s="11">
        <v>59.456000000000003</v>
      </c>
      <c r="Z17" s="11">
        <v>34.368000000000002</v>
      </c>
      <c r="AA17" s="11">
        <v>40.284999999999997</v>
      </c>
      <c r="AB17" s="11">
        <v>73.951999999999998</v>
      </c>
      <c r="AC17" s="11">
        <v>49.115000000000002</v>
      </c>
      <c r="AD17" s="11">
        <v>123.10599999999999</v>
      </c>
      <c r="AE17" s="11">
        <v>43.597999999999999</v>
      </c>
      <c r="AF17" s="11">
        <v>41.411000000000001</v>
      </c>
      <c r="AG17" s="11">
        <v>44.706000000000003</v>
      </c>
      <c r="AH17" s="111">
        <v>46.371000000000002</v>
      </c>
      <c r="AI17" s="130"/>
      <c r="AJ17" s="130"/>
      <c r="AK17" s="130"/>
      <c r="AL17" s="130"/>
      <c r="AM17" s="130"/>
      <c r="AN17" s="130"/>
      <c r="AO17" s="130"/>
      <c r="AP17" s="130"/>
      <c r="AQ17" s="130"/>
      <c r="AR17" s="130"/>
      <c r="AS17" s="130"/>
      <c r="AT17" s="130"/>
      <c r="AU17" s="130"/>
      <c r="AV17" s="130"/>
      <c r="AW17" s="130"/>
      <c r="AX17" s="130"/>
      <c r="AY17" s="130"/>
    </row>
    <row r="18" spans="1:51" ht="15" x14ac:dyDescent="0.25">
      <c r="A18" s="141">
        <v>45017</v>
      </c>
      <c r="B18" s="279">
        <v>65.61</v>
      </c>
      <c r="C18" s="269">
        <v>97.09</v>
      </c>
      <c r="D18" s="284">
        <v>76.98</v>
      </c>
      <c r="E18" s="11">
        <v>64.138999999999996</v>
      </c>
      <c r="F18" s="11">
        <v>62.57</v>
      </c>
      <c r="G18" s="11">
        <v>87.319000000000003</v>
      </c>
      <c r="H18" s="11">
        <v>62.537999999999997</v>
      </c>
      <c r="I18" s="11">
        <v>111.18899999999999</v>
      </c>
      <c r="J18" s="11">
        <v>78.858000000000004</v>
      </c>
      <c r="K18" s="11">
        <v>69.992999999999995</v>
      </c>
      <c r="L18" s="11">
        <v>59.182000000000002</v>
      </c>
      <c r="M18" s="11">
        <v>75.028000000000006</v>
      </c>
      <c r="N18" s="11">
        <v>44.255000000000003</v>
      </c>
      <c r="O18" s="11">
        <v>58.286999999999999</v>
      </c>
      <c r="P18" s="11">
        <v>61.488999999999997</v>
      </c>
      <c r="Q18" s="11">
        <v>108.203</v>
      </c>
      <c r="R18" s="11">
        <v>68.076999999999998</v>
      </c>
      <c r="S18" s="11">
        <v>93.983999999999995</v>
      </c>
      <c r="T18" s="11">
        <v>62.725999999999999</v>
      </c>
      <c r="U18" s="11">
        <v>32.856000000000002</v>
      </c>
      <c r="V18" s="11">
        <v>75.415000000000006</v>
      </c>
      <c r="W18" s="11">
        <v>50.298000000000002</v>
      </c>
      <c r="X18" s="11">
        <v>57.322000000000003</v>
      </c>
      <c r="Y18" s="11">
        <v>119.449</v>
      </c>
      <c r="Z18" s="11">
        <v>41.322000000000003</v>
      </c>
      <c r="AA18" s="11">
        <v>69.947999999999993</v>
      </c>
      <c r="AB18" s="11">
        <v>81.843999999999994</v>
      </c>
      <c r="AC18" s="11">
        <v>76.406000000000006</v>
      </c>
      <c r="AD18" s="11">
        <v>246.511</v>
      </c>
      <c r="AE18" s="11">
        <v>74.563000000000002</v>
      </c>
      <c r="AF18" s="11">
        <v>91.957999999999998</v>
      </c>
      <c r="AG18" s="11">
        <v>61.317999999999998</v>
      </c>
      <c r="AH18" s="111">
        <v>50.262</v>
      </c>
      <c r="AI18" s="130"/>
      <c r="AJ18" s="130"/>
      <c r="AK18" s="130"/>
      <c r="AL18" s="130"/>
      <c r="AM18" s="130"/>
      <c r="AN18" s="130"/>
      <c r="AO18" s="130"/>
      <c r="AP18" s="130"/>
      <c r="AQ18" s="130"/>
      <c r="AR18" s="130"/>
      <c r="AS18" s="130"/>
      <c r="AT18" s="130"/>
      <c r="AU18" s="130"/>
      <c r="AV18" s="130"/>
      <c r="AW18" s="130"/>
      <c r="AX18" s="130"/>
      <c r="AY18" s="130"/>
    </row>
    <row r="19" spans="1:51" ht="15" x14ac:dyDescent="0.25">
      <c r="A19" s="141">
        <v>45047</v>
      </c>
      <c r="B19" s="279">
        <v>117.42</v>
      </c>
      <c r="C19" s="269">
        <v>225.2</v>
      </c>
      <c r="D19" s="284">
        <v>167.22</v>
      </c>
      <c r="E19" s="11">
        <v>148.136</v>
      </c>
      <c r="F19" s="11">
        <v>171.476</v>
      </c>
      <c r="G19" s="11">
        <v>179.59</v>
      </c>
      <c r="H19" s="11">
        <v>60.848999999999997</v>
      </c>
      <c r="I19" s="11">
        <v>148.887</v>
      </c>
      <c r="J19" s="11">
        <v>306.10300000000001</v>
      </c>
      <c r="K19" s="11">
        <v>131.26499999999999</v>
      </c>
      <c r="L19" s="11">
        <v>156.18600000000001</v>
      </c>
      <c r="M19" s="11">
        <v>154.71100000000001</v>
      </c>
      <c r="N19" s="11">
        <v>93.828000000000003</v>
      </c>
      <c r="O19" s="11">
        <v>52.902000000000001</v>
      </c>
      <c r="P19" s="11">
        <v>59.875</v>
      </c>
      <c r="Q19" s="11">
        <v>100.215</v>
      </c>
      <c r="R19" s="11">
        <v>123.336</v>
      </c>
      <c r="S19" s="11">
        <v>222.732</v>
      </c>
      <c r="T19" s="11">
        <v>153.63399999999999</v>
      </c>
      <c r="U19" s="11">
        <v>101.572</v>
      </c>
      <c r="V19" s="11">
        <v>125.056</v>
      </c>
      <c r="W19" s="11">
        <v>25.391999999999999</v>
      </c>
      <c r="X19" s="11">
        <v>142.54300000000001</v>
      </c>
      <c r="Y19" s="11">
        <v>168.042</v>
      </c>
      <c r="Z19" s="11">
        <v>60.662999999999997</v>
      </c>
      <c r="AA19" s="11">
        <v>172.48099999999999</v>
      </c>
      <c r="AB19" s="11">
        <v>181.73400000000001</v>
      </c>
      <c r="AC19" s="11">
        <v>114.961</v>
      </c>
      <c r="AD19" s="11">
        <v>360.44200000000001</v>
      </c>
      <c r="AE19" s="11">
        <v>250.13</v>
      </c>
      <c r="AF19" s="11">
        <v>79.694999999999993</v>
      </c>
      <c r="AG19" s="11">
        <v>122.90900000000001</v>
      </c>
      <c r="AH19" s="111">
        <v>86.89</v>
      </c>
      <c r="AI19" s="130"/>
      <c r="AJ19" s="130"/>
      <c r="AK19" s="130"/>
      <c r="AL19" s="130"/>
      <c r="AM19" s="130"/>
      <c r="AN19" s="130"/>
      <c r="AO19" s="130"/>
      <c r="AP19" s="130"/>
      <c r="AQ19" s="130"/>
      <c r="AR19" s="130"/>
      <c r="AS19" s="130"/>
      <c r="AT19" s="130"/>
      <c r="AU19" s="130"/>
      <c r="AV19" s="130"/>
      <c r="AW19" s="130"/>
      <c r="AX19" s="130"/>
      <c r="AY19" s="130"/>
    </row>
    <row r="20" spans="1:51" ht="15" x14ac:dyDescent="0.25">
      <c r="A20" s="141">
        <v>45078</v>
      </c>
      <c r="B20" s="279">
        <v>202.39</v>
      </c>
      <c r="C20" s="269">
        <v>406.12</v>
      </c>
      <c r="D20" s="284">
        <v>302.7</v>
      </c>
      <c r="E20" s="11">
        <v>60.518000000000001</v>
      </c>
      <c r="F20" s="11">
        <v>350.57100000000003</v>
      </c>
      <c r="G20" s="11">
        <v>157.155</v>
      </c>
      <c r="H20" s="11">
        <v>405.16399999999999</v>
      </c>
      <c r="I20" s="11">
        <v>570.94500000000005</v>
      </c>
      <c r="J20" s="11">
        <v>682.40800000000002</v>
      </c>
      <c r="K20" s="11">
        <v>279.60199999999998</v>
      </c>
      <c r="L20" s="11">
        <v>525.17700000000002</v>
      </c>
      <c r="M20" s="11">
        <v>219.47</v>
      </c>
      <c r="N20" s="11">
        <v>123.07899999999999</v>
      </c>
      <c r="O20" s="11">
        <v>192.90600000000001</v>
      </c>
      <c r="P20" s="11">
        <v>219.232</v>
      </c>
      <c r="Q20" s="11">
        <v>240.12899999999999</v>
      </c>
      <c r="R20" s="11">
        <v>343.995</v>
      </c>
      <c r="S20" s="11">
        <v>273.17200000000003</v>
      </c>
      <c r="T20" s="11">
        <v>61.661000000000001</v>
      </c>
      <c r="U20" s="11">
        <v>267.27800000000002</v>
      </c>
      <c r="V20" s="11">
        <v>435.85</v>
      </c>
      <c r="W20" s="11">
        <v>192.048</v>
      </c>
      <c r="X20" s="11">
        <v>382.99700000000001</v>
      </c>
      <c r="Y20" s="11">
        <v>200.74700000000001</v>
      </c>
      <c r="Z20" s="11">
        <v>92.65</v>
      </c>
      <c r="AA20" s="11">
        <v>447.05900000000003</v>
      </c>
      <c r="AB20" s="11">
        <v>295.745</v>
      </c>
      <c r="AC20" s="11">
        <v>268.80799999999999</v>
      </c>
      <c r="AD20" s="11">
        <v>705.63199999999995</v>
      </c>
      <c r="AE20" s="11">
        <v>438.89100000000002</v>
      </c>
      <c r="AF20" s="11">
        <v>249.614</v>
      </c>
      <c r="AG20" s="11">
        <v>342.00099999999998</v>
      </c>
      <c r="AH20" s="111">
        <v>159.93899999999999</v>
      </c>
      <c r="AI20" s="130"/>
      <c r="AJ20" s="130"/>
      <c r="AK20" s="130"/>
      <c r="AL20" s="130"/>
      <c r="AM20" s="130"/>
      <c r="AN20" s="130"/>
      <c r="AO20" s="130"/>
      <c r="AP20" s="130"/>
      <c r="AQ20" s="130"/>
      <c r="AR20" s="130"/>
      <c r="AS20" s="130"/>
      <c r="AT20" s="130"/>
      <c r="AU20" s="130"/>
      <c r="AV20" s="130"/>
      <c r="AW20" s="130"/>
      <c r="AX20" s="130"/>
      <c r="AY20" s="130"/>
    </row>
    <row r="21" spans="1:51" ht="15" x14ac:dyDescent="0.25">
      <c r="A21" s="141">
        <v>45108</v>
      </c>
      <c r="B21" s="279">
        <v>90.67</v>
      </c>
      <c r="C21" s="269">
        <v>223.88</v>
      </c>
      <c r="D21" s="284">
        <v>146.94</v>
      </c>
      <c r="E21" s="11">
        <v>34.831000000000003</v>
      </c>
      <c r="F21" s="11">
        <v>227.5</v>
      </c>
      <c r="G21" s="11">
        <v>30.49</v>
      </c>
      <c r="H21" s="11">
        <v>428.245</v>
      </c>
      <c r="I21" s="11">
        <v>297.476</v>
      </c>
      <c r="J21" s="11">
        <v>319.96899999999999</v>
      </c>
      <c r="K21" s="11">
        <v>341.97699999999998</v>
      </c>
      <c r="L21" s="11">
        <v>332.78500000000003</v>
      </c>
      <c r="M21" s="11">
        <v>67.935000000000002</v>
      </c>
      <c r="N21" s="11">
        <v>34.441000000000003</v>
      </c>
      <c r="O21" s="11">
        <v>82.307000000000002</v>
      </c>
      <c r="P21" s="11">
        <v>78.256</v>
      </c>
      <c r="Q21" s="11">
        <v>175.97300000000001</v>
      </c>
      <c r="R21" s="11">
        <v>270.221</v>
      </c>
      <c r="S21" s="11">
        <v>77.350999999999999</v>
      </c>
      <c r="T21" s="11">
        <v>9.0380000000000003</v>
      </c>
      <c r="U21" s="11">
        <v>205.833</v>
      </c>
      <c r="V21" s="11">
        <v>358.10399999999998</v>
      </c>
      <c r="W21" s="11">
        <v>176.62</v>
      </c>
      <c r="X21" s="11">
        <v>624.89300000000003</v>
      </c>
      <c r="Y21" s="11">
        <v>75.253</v>
      </c>
      <c r="Z21" s="11">
        <v>37.113</v>
      </c>
      <c r="AA21" s="11">
        <v>289.81700000000001</v>
      </c>
      <c r="AB21" s="11">
        <v>138.947</v>
      </c>
      <c r="AC21" s="11">
        <v>92.617999999999995</v>
      </c>
      <c r="AD21" s="11">
        <v>373.26299999999998</v>
      </c>
      <c r="AE21" s="11">
        <v>193.04300000000001</v>
      </c>
      <c r="AF21" s="11">
        <v>214.97900000000001</v>
      </c>
      <c r="AG21" s="11">
        <v>176.34399999999999</v>
      </c>
      <c r="AH21" s="111">
        <v>70.043000000000006</v>
      </c>
      <c r="AI21" s="130"/>
      <c r="AJ21" s="130"/>
      <c r="AK21" s="130"/>
      <c r="AL21" s="130"/>
      <c r="AM21" s="130"/>
      <c r="AN21" s="130"/>
      <c r="AO21" s="130"/>
      <c r="AP21" s="130"/>
      <c r="AQ21" s="130"/>
      <c r="AR21" s="130"/>
      <c r="AS21" s="130"/>
      <c r="AT21" s="130"/>
      <c r="AU21" s="130"/>
      <c r="AV21" s="130"/>
      <c r="AW21" s="130"/>
      <c r="AX21" s="130"/>
      <c r="AY21" s="130"/>
    </row>
    <row r="22" spans="1:51" ht="15" x14ac:dyDescent="0.25">
      <c r="A22" s="141">
        <v>45139</v>
      </c>
      <c r="B22" s="279">
        <v>41.88</v>
      </c>
      <c r="C22" s="269">
        <v>79.540000000000006</v>
      </c>
      <c r="D22" s="284">
        <v>58.48</v>
      </c>
      <c r="E22" s="11">
        <v>21.553999999999998</v>
      </c>
      <c r="F22" s="11">
        <v>184.14699999999999</v>
      </c>
      <c r="G22" s="11">
        <v>26.905999999999999</v>
      </c>
      <c r="H22" s="11">
        <v>152.255</v>
      </c>
      <c r="I22" s="11">
        <v>93.438000000000002</v>
      </c>
      <c r="J22" s="11">
        <v>152.23099999999999</v>
      </c>
      <c r="K22" s="11">
        <v>115.6</v>
      </c>
      <c r="L22" s="11">
        <v>115.76900000000001</v>
      </c>
      <c r="M22" s="11">
        <v>37.792999999999999</v>
      </c>
      <c r="N22" s="11">
        <v>21.405999999999999</v>
      </c>
      <c r="O22" s="11">
        <v>35.427999999999997</v>
      </c>
      <c r="P22" s="11">
        <v>35.389000000000003</v>
      </c>
      <c r="Q22" s="11">
        <v>68.414000000000001</v>
      </c>
      <c r="R22" s="11">
        <v>85.474999999999994</v>
      </c>
      <c r="S22" s="11">
        <v>44.911000000000001</v>
      </c>
      <c r="T22" s="11">
        <v>26.038</v>
      </c>
      <c r="U22" s="11">
        <v>63.893000000000001</v>
      </c>
      <c r="V22" s="11">
        <v>113.768</v>
      </c>
      <c r="W22" s="11">
        <v>58.564999999999998</v>
      </c>
      <c r="X22" s="11">
        <v>184.7</v>
      </c>
      <c r="Y22" s="11">
        <v>37.295999999999999</v>
      </c>
      <c r="Z22" s="11">
        <v>23.15</v>
      </c>
      <c r="AA22" s="11">
        <v>98.361000000000004</v>
      </c>
      <c r="AB22" s="11">
        <v>53.993000000000002</v>
      </c>
      <c r="AC22" s="11">
        <v>43.351999999999997</v>
      </c>
      <c r="AD22" s="11">
        <v>120.521</v>
      </c>
      <c r="AE22" s="11">
        <v>69.14</v>
      </c>
      <c r="AF22" s="11">
        <v>80.102000000000004</v>
      </c>
      <c r="AG22" s="11">
        <v>62.15</v>
      </c>
      <c r="AH22" s="111">
        <v>33.134999999999998</v>
      </c>
      <c r="AI22" s="130"/>
      <c r="AJ22" s="130"/>
      <c r="AK22" s="130"/>
      <c r="AL22" s="130"/>
      <c r="AM22" s="130"/>
      <c r="AN22" s="130"/>
      <c r="AO22" s="130"/>
      <c r="AP22" s="130"/>
      <c r="AQ22" s="130"/>
      <c r="AR22" s="130"/>
      <c r="AS22" s="130"/>
      <c r="AT22" s="130"/>
      <c r="AU22" s="130"/>
      <c r="AV22" s="130"/>
      <c r="AW22" s="130"/>
      <c r="AX22" s="130"/>
      <c r="AY22" s="130"/>
    </row>
    <row r="23" spans="1:51" ht="15" x14ac:dyDescent="0.25">
      <c r="A23" s="141">
        <v>45170</v>
      </c>
      <c r="B23" s="279">
        <v>32.18</v>
      </c>
      <c r="C23" s="269">
        <v>46.11</v>
      </c>
      <c r="D23" s="284">
        <v>38.39</v>
      </c>
      <c r="E23" s="11">
        <v>24.754000000000001</v>
      </c>
      <c r="F23" s="11">
        <v>70.325999999999993</v>
      </c>
      <c r="G23" s="11">
        <v>25.805</v>
      </c>
      <c r="H23" s="11">
        <v>64.308000000000007</v>
      </c>
      <c r="I23" s="11">
        <v>55.546999999999997</v>
      </c>
      <c r="J23" s="11">
        <v>93.991</v>
      </c>
      <c r="K23" s="11">
        <v>53.783000000000001</v>
      </c>
      <c r="L23" s="11">
        <v>78.239000000000004</v>
      </c>
      <c r="M23" s="11">
        <v>41.991999999999997</v>
      </c>
      <c r="N23" s="11">
        <v>20.029</v>
      </c>
      <c r="O23" s="11">
        <v>35.603999999999999</v>
      </c>
      <c r="P23" s="11">
        <v>35.020000000000003</v>
      </c>
      <c r="Q23" s="11">
        <v>55.317999999999998</v>
      </c>
      <c r="R23" s="11">
        <v>47.368000000000002</v>
      </c>
      <c r="S23" s="11">
        <v>36.420999999999999</v>
      </c>
      <c r="T23" s="11">
        <v>24.568000000000001</v>
      </c>
      <c r="U23" s="11">
        <v>46.210999999999999</v>
      </c>
      <c r="V23" s="11">
        <v>53.271999999999998</v>
      </c>
      <c r="W23" s="11">
        <v>38.713999999999999</v>
      </c>
      <c r="X23" s="11">
        <v>80.331999999999994</v>
      </c>
      <c r="Y23" s="11">
        <v>29.152000000000001</v>
      </c>
      <c r="Z23" s="11">
        <v>28.795000000000002</v>
      </c>
      <c r="AA23" s="11">
        <v>66.986000000000004</v>
      </c>
      <c r="AB23" s="11">
        <v>40.970999999999997</v>
      </c>
      <c r="AC23" s="11">
        <v>37.781999999999996</v>
      </c>
      <c r="AD23" s="11">
        <v>80.058999999999997</v>
      </c>
      <c r="AE23" s="11">
        <v>43.36</v>
      </c>
      <c r="AF23" s="11">
        <v>54.058999999999997</v>
      </c>
      <c r="AG23" s="11">
        <v>40.143999999999998</v>
      </c>
      <c r="AH23" s="111">
        <v>23.152000000000001</v>
      </c>
      <c r="AI23" s="130"/>
      <c r="AJ23" s="130"/>
      <c r="AK23" s="130"/>
      <c r="AL23" s="130"/>
      <c r="AM23" s="130"/>
      <c r="AN23" s="130"/>
      <c r="AO23" s="130"/>
      <c r="AP23" s="130"/>
      <c r="AQ23" s="130"/>
      <c r="AR23" s="130"/>
      <c r="AS23" s="130"/>
      <c r="AT23" s="130"/>
      <c r="AU23" s="130"/>
      <c r="AV23" s="130"/>
      <c r="AW23" s="130"/>
      <c r="AX23" s="130"/>
      <c r="AY23" s="130"/>
    </row>
    <row r="24" spans="1:51" ht="15" x14ac:dyDescent="0.25">
      <c r="A24" s="141">
        <v>45200</v>
      </c>
      <c r="B24" s="279">
        <v>39.380000000000003</v>
      </c>
      <c r="C24" s="269">
        <v>49.55</v>
      </c>
      <c r="D24" s="284">
        <v>44.26</v>
      </c>
      <c r="E24" s="11">
        <v>23.562999999999999</v>
      </c>
      <c r="F24" s="11">
        <v>53.548999999999999</v>
      </c>
      <c r="G24" s="11">
        <v>36.808999999999997</v>
      </c>
      <c r="H24" s="11">
        <v>55.234000000000002</v>
      </c>
      <c r="I24" s="11">
        <v>52.122</v>
      </c>
      <c r="J24" s="11">
        <v>83.328999999999994</v>
      </c>
      <c r="K24" s="11">
        <v>51.588000000000001</v>
      </c>
      <c r="L24" s="11">
        <v>51.448999999999998</v>
      </c>
      <c r="M24" s="11">
        <v>39.103999999999999</v>
      </c>
      <c r="N24" s="11">
        <v>22.434999999999999</v>
      </c>
      <c r="O24" s="11">
        <v>36.119</v>
      </c>
      <c r="P24" s="11">
        <v>28.457999999999998</v>
      </c>
      <c r="Q24" s="11">
        <v>49.432000000000002</v>
      </c>
      <c r="R24" s="11">
        <v>46.186</v>
      </c>
      <c r="S24" s="11">
        <v>52.848999999999997</v>
      </c>
      <c r="T24" s="11">
        <v>41.204999999999998</v>
      </c>
      <c r="U24" s="11">
        <v>40.912999999999997</v>
      </c>
      <c r="V24" s="11">
        <v>51.665999999999997</v>
      </c>
      <c r="W24" s="11">
        <v>32.389000000000003</v>
      </c>
      <c r="X24" s="11">
        <v>67.301000000000002</v>
      </c>
      <c r="Y24" s="11">
        <v>30.448</v>
      </c>
      <c r="Z24" s="11">
        <v>33.716000000000001</v>
      </c>
      <c r="AA24" s="11">
        <v>116.607</v>
      </c>
      <c r="AB24" s="11">
        <v>48.393000000000001</v>
      </c>
      <c r="AC24" s="11">
        <v>69.608999999999995</v>
      </c>
      <c r="AD24" s="11">
        <v>85.221999999999994</v>
      </c>
      <c r="AE24" s="11">
        <v>43.606000000000002</v>
      </c>
      <c r="AF24" s="11">
        <v>48.043999999999997</v>
      </c>
      <c r="AG24" s="11">
        <v>36.625</v>
      </c>
      <c r="AH24" s="111">
        <v>30.75</v>
      </c>
      <c r="AI24" s="130"/>
      <c r="AJ24" s="130"/>
      <c r="AK24" s="130"/>
      <c r="AL24" s="130"/>
      <c r="AM24" s="130"/>
      <c r="AN24" s="130"/>
      <c r="AO24" s="130"/>
      <c r="AP24" s="130"/>
      <c r="AQ24" s="130"/>
      <c r="AR24" s="130"/>
      <c r="AS24" s="130"/>
      <c r="AT24" s="130"/>
      <c r="AU24" s="130"/>
      <c r="AV24" s="130"/>
      <c r="AW24" s="130"/>
      <c r="AX24" s="130"/>
      <c r="AY24" s="130"/>
    </row>
    <row r="25" spans="1:51" ht="15" x14ac:dyDescent="0.25">
      <c r="A25" s="141">
        <v>45231</v>
      </c>
      <c r="B25" s="279">
        <v>39.479999999999997</v>
      </c>
      <c r="C25" s="269">
        <v>43.69</v>
      </c>
      <c r="D25" s="284">
        <v>42.09</v>
      </c>
      <c r="E25" s="11">
        <v>25.428000000000001</v>
      </c>
      <c r="F25" s="11">
        <v>44.326999999999998</v>
      </c>
      <c r="G25" s="11">
        <v>34.167999999999999</v>
      </c>
      <c r="H25" s="11">
        <v>48.6</v>
      </c>
      <c r="I25" s="11">
        <v>49.918999999999997</v>
      </c>
      <c r="J25" s="11">
        <v>56.569000000000003</v>
      </c>
      <c r="K25" s="11">
        <v>41.851999999999997</v>
      </c>
      <c r="L25" s="11">
        <v>45.039000000000001</v>
      </c>
      <c r="M25" s="11">
        <v>35.197000000000003</v>
      </c>
      <c r="N25" s="11">
        <v>31.558</v>
      </c>
      <c r="O25" s="11">
        <v>31.334</v>
      </c>
      <c r="P25" s="11">
        <v>29.707999999999998</v>
      </c>
      <c r="Q25" s="11">
        <v>49.426000000000002</v>
      </c>
      <c r="R25" s="11">
        <v>41.429000000000002</v>
      </c>
      <c r="S25" s="11">
        <v>40.072000000000003</v>
      </c>
      <c r="T25" s="11">
        <v>35.073</v>
      </c>
      <c r="U25" s="11">
        <v>41.89</v>
      </c>
      <c r="V25" s="11">
        <v>48.447000000000003</v>
      </c>
      <c r="W25" s="11">
        <v>33.466999999999999</v>
      </c>
      <c r="X25" s="11">
        <v>56.642000000000003</v>
      </c>
      <c r="Y25" s="11">
        <v>37.131</v>
      </c>
      <c r="Z25" s="11">
        <v>29.172999999999998</v>
      </c>
      <c r="AA25" s="11">
        <v>60.808999999999997</v>
      </c>
      <c r="AB25" s="11">
        <v>38.728999999999999</v>
      </c>
      <c r="AC25" s="11">
        <v>73.552999999999997</v>
      </c>
      <c r="AD25" s="11">
        <v>67.344999999999999</v>
      </c>
      <c r="AE25" s="11">
        <v>42.933</v>
      </c>
      <c r="AF25" s="11">
        <v>40.076000000000001</v>
      </c>
      <c r="AG25" s="11">
        <v>37.631</v>
      </c>
      <c r="AH25" s="111">
        <v>35.406999999999996</v>
      </c>
      <c r="AI25" s="130"/>
      <c r="AJ25" s="130"/>
      <c r="AK25" s="130"/>
      <c r="AL25" s="130"/>
      <c r="AM25" s="130"/>
      <c r="AN25" s="130"/>
      <c r="AO25" s="130"/>
      <c r="AP25" s="130"/>
      <c r="AQ25" s="130"/>
      <c r="AR25" s="130"/>
      <c r="AS25" s="130"/>
      <c r="AT25" s="130"/>
      <c r="AU25" s="130"/>
      <c r="AV25" s="130"/>
      <c r="AW25" s="130"/>
      <c r="AX25" s="130"/>
      <c r="AY25" s="130"/>
    </row>
    <row r="26" spans="1:51" ht="15" x14ac:dyDescent="0.25">
      <c r="A26" s="141">
        <v>45261</v>
      </c>
      <c r="B26" s="279">
        <v>31.62</v>
      </c>
      <c r="C26" s="269">
        <v>31.62</v>
      </c>
      <c r="D26" s="284">
        <v>31.62</v>
      </c>
      <c r="E26" s="11">
        <v>21.893000000000001</v>
      </c>
      <c r="F26" s="11">
        <v>37.404000000000003</v>
      </c>
      <c r="G26" s="11">
        <v>27.367000000000001</v>
      </c>
      <c r="H26" s="11">
        <v>47.268999999999998</v>
      </c>
      <c r="I26" s="11">
        <v>46.512999999999998</v>
      </c>
      <c r="J26" s="11">
        <v>46.021999999999998</v>
      </c>
      <c r="K26" s="11">
        <v>36.893999999999998</v>
      </c>
      <c r="L26" s="11">
        <v>39.244999999999997</v>
      </c>
      <c r="M26" s="11">
        <v>28.997</v>
      </c>
      <c r="N26" s="11">
        <v>24.338000000000001</v>
      </c>
      <c r="O26" s="11">
        <v>25.901</v>
      </c>
      <c r="P26" s="11">
        <v>25.398</v>
      </c>
      <c r="Q26" s="11">
        <v>35.375999999999998</v>
      </c>
      <c r="R26" s="11">
        <v>36.161000000000001</v>
      </c>
      <c r="S26" s="11">
        <v>34.954000000000001</v>
      </c>
      <c r="T26" s="11">
        <v>25.448</v>
      </c>
      <c r="U26" s="11">
        <v>33.392000000000003</v>
      </c>
      <c r="V26" s="11">
        <v>39.003</v>
      </c>
      <c r="W26" s="11">
        <v>28.18</v>
      </c>
      <c r="X26" s="11">
        <v>46.402999999999999</v>
      </c>
      <c r="Y26" s="11">
        <v>31.327999999999999</v>
      </c>
      <c r="Z26" s="11">
        <v>22.945</v>
      </c>
      <c r="AA26" s="11">
        <v>46.21</v>
      </c>
      <c r="AB26" s="11">
        <v>32.201999999999998</v>
      </c>
      <c r="AC26" s="11">
        <v>40.728999999999999</v>
      </c>
      <c r="AD26" s="11">
        <v>60.564999999999998</v>
      </c>
      <c r="AE26" s="11">
        <v>35.801000000000002</v>
      </c>
      <c r="AF26" s="11">
        <v>33.585999999999999</v>
      </c>
      <c r="AG26" s="11">
        <v>35.057000000000002</v>
      </c>
      <c r="AH26" s="111">
        <v>31.166</v>
      </c>
      <c r="AI26" s="130"/>
      <c r="AJ26" s="130"/>
      <c r="AK26" s="130"/>
      <c r="AL26" s="130"/>
      <c r="AM26" s="130"/>
      <c r="AN26" s="130"/>
      <c r="AO26" s="130"/>
      <c r="AP26" s="130"/>
      <c r="AQ26" s="130"/>
      <c r="AR26" s="130"/>
      <c r="AS26" s="130"/>
      <c r="AT26" s="130"/>
      <c r="AU26" s="130"/>
      <c r="AV26" s="130"/>
      <c r="AW26" s="130"/>
      <c r="AX26" s="130"/>
      <c r="AY26" s="130"/>
    </row>
    <row r="27" spans="1:51" ht="15" x14ac:dyDescent="0.25">
      <c r="A27" s="141">
        <v>45292</v>
      </c>
      <c r="B27" s="279">
        <v>30.37</v>
      </c>
      <c r="C27" s="269">
        <v>30.37</v>
      </c>
      <c r="D27" s="284">
        <v>30.37</v>
      </c>
      <c r="E27" s="11">
        <v>19.715</v>
      </c>
      <c r="F27" s="11">
        <v>32.570999999999998</v>
      </c>
      <c r="G27" s="11">
        <v>23.83</v>
      </c>
      <c r="H27" s="11">
        <v>37.353000000000002</v>
      </c>
      <c r="I27" s="11">
        <v>45.527999999999999</v>
      </c>
      <c r="J27" s="11">
        <v>39.628</v>
      </c>
      <c r="K27" s="11">
        <v>31.376999999999999</v>
      </c>
      <c r="L27" s="11">
        <v>34.448999999999998</v>
      </c>
      <c r="M27" s="11">
        <v>25.244</v>
      </c>
      <c r="N27" s="11">
        <v>20.084</v>
      </c>
      <c r="O27" s="11">
        <v>22.565000000000001</v>
      </c>
      <c r="P27" s="11">
        <v>22.6</v>
      </c>
      <c r="Q27" s="11">
        <v>29.722999999999999</v>
      </c>
      <c r="R27" s="11">
        <v>35.631</v>
      </c>
      <c r="S27" s="11">
        <v>32.075000000000003</v>
      </c>
      <c r="T27" s="11">
        <v>21.016999999999999</v>
      </c>
      <c r="U27" s="11">
        <v>30.329000000000001</v>
      </c>
      <c r="V27" s="11">
        <v>33.453000000000003</v>
      </c>
      <c r="W27" s="11">
        <v>25.478000000000002</v>
      </c>
      <c r="X27" s="11">
        <v>41.445999999999998</v>
      </c>
      <c r="Y27" s="11">
        <v>26.43</v>
      </c>
      <c r="Z27" s="11">
        <v>20.28</v>
      </c>
      <c r="AA27" s="11">
        <v>41.764000000000003</v>
      </c>
      <c r="AB27" s="11">
        <v>28.491</v>
      </c>
      <c r="AC27" s="11">
        <v>32.561</v>
      </c>
      <c r="AD27" s="11">
        <v>51.197000000000003</v>
      </c>
      <c r="AE27" s="11">
        <v>31.303000000000001</v>
      </c>
      <c r="AF27" s="11">
        <v>29.065000000000001</v>
      </c>
      <c r="AG27" s="11">
        <v>39.08</v>
      </c>
      <c r="AH27" s="111">
        <v>28.675000000000001</v>
      </c>
      <c r="AI27" s="130"/>
      <c r="AJ27" s="130"/>
      <c r="AK27" s="130"/>
      <c r="AL27" s="130"/>
      <c r="AM27" s="130"/>
      <c r="AN27" s="130"/>
      <c r="AO27" s="130"/>
      <c r="AP27" s="130"/>
      <c r="AQ27" s="130"/>
      <c r="AR27" s="130"/>
      <c r="AS27" s="130"/>
      <c r="AT27" s="130"/>
      <c r="AU27" s="130"/>
      <c r="AV27" s="130"/>
      <c r="AW27" s="130"/>
      <c r="AX27" s="130"/>
      <c r="AY27" s="130"/>
    </row>
    <row r="28" spans="1:51" ht="15" x14ac:dyDescent="0.25">
      <c r="A28" s="141">
        <v>45323</v>
      </c>
      <c r="B28" s="279">
        <v>27.64</v>
      </c>
      <c r="C28" s="269">
        <v>27.64</v>
      </c>
      <c r="D28" s="284">
        <v>27.64</v>
      </c>
      <c r="E28" s="11">
        <v>19.196999999999999</v>
      </c>
      <c r="F28" s="11">
        <v>28.504999999999999</v>
      </c>
      <c r="G28" s="11">
        <v>33.081000000000003</v>
      </c>
      <c r="H28" s="11">
        <v>41.802</v>
      </c>
      <c r="I28" s="11">
        <v>38.052999999999997</v>
      </c>
      <c r="J28" s="11">
        <v>34.305</v>
      </c>
      <c r="K28" s="11">
        <v>29.652000000000001</v>
      </c>
      <c r="L28" s="11">
        <v>34.604999999999997</v>
      </c>
      <c r="M28" s="11">
        <v>22.856000000000002</v>
      </c>
      <c r="N28" s="11">
        <v>18.192</v>
      </c>
      <c r="O28" s="11">
        <v>28.988</v>
      </c>
      <c r="P28" s="11">
        <v>21.681000000000001</v>
      </c>
      <c r="Q28" s="11">
        <v>27.122</v>
      </c>
      <c r="R28" s="11">
        <v>30.812000000000001</v>
      </c>
      <c r="S28" s="11">
        <v>30.495999999999999</v>
      </c>
      <c r="T28" s="11">
        <v>18.623999999999999</v>
      </c>
      <c r="U28" s="11">
        <v>29.317</v>
      </c>
      <c r="V28" s="11">
        <v>29.132000000000001</v>
      </c>
      <c r="W28" s="11">
        <v>24.84</v>
      </c>
      <c r="X28" s="11">
        <v>38.427999999999997</v>
      </c>
      <c r="Y28" s="11">
        <v>24.024999999999999</v>
      </c>
      <c r="Z28" s="11">
        <v>25.352</v>
      </c>
      <c r="AA28" s="11">
        <v>45.387</v>
      </c>
      <c r="AB28" s="11">
        <v>34.6</v>
      </c>
      <c r="AC28" s="11">
        <v>44.969000000000001</v>
      </c>
      <c r="AD28" s="11">
        <v>46.069000000000003</v>
      </c>
      <c r="AE28" s="11">
        <v>31.013000000000002</v>
      </c>
      <c r="AF28" s="11">
        <v>26.611999999999998</v>
      </c>
      <c r="AG28" s="11">
        <v>33.869</v>
      </c>
      <c r="AH28" s="111">
        <v>29.004999999999999</v>
      </c>
      <c r="AI28" s="130"/>
      <c r="AJ28" s="130"/>
      <c r="AK28" s="130"/>
      <c r="AL28" s="130"/>
      <c r="AM28" s="130"/>
      <c r="AN28" s="130"/>
      <c r="AO28" s="130"/>
      <c r="AP28" s="130"/>
      <c r="AQ28" s="130"/>
      <c r="AR28" s="130"/>
      <c r="AS28" s="130"/>
      <c r="AT28" s="130"/>
      <c r="AU28" s="130"/>
      <c r="AV28" s="130"/>
      <c r="AW28" s="130"/>
      <c r="AX28" s="130"/>
      <c r="AY28" s="130"/>
    </row>
    <row r="29" spans="1:51" ht="15" x14ac:dyDescent="0.25">
      <c r="A29" s="141">
        <v>45352</v>
      </c>
      <c r="B29" s="279">
        <v>50.18</v>
      </c>
      <c r="C29" s="269">
        <v>50.18</v>
      </c>
      <c r="D29" s="284">
        <v>50.18</v>
      </c>
      <c r="E29" s="11">
        <v>40.594000000000001</v>
      </c>
      <c r="F29" s="11">
        <v>49.3</v>
      </c>
      <c r="G29" s="11">
        <v>61.152999999999999</v>
      </c>
      <c r="H29" s="11">
        <v>56.752000000000002</v>
      </c>
      <c r="I29" s="11">
        <v>60.991</v>
      </c>
      <c r="J29" s="11">
        <v>52.04</v>
      </c>
      <c r="K29" s="11">
        <v>46.070999999999998</v>
      </c>
      <c r="L29" s="11">
        <v>43.548000000000002</v>
      </c>
      <c r="M29" s="11">
        <v>35.680999999999997</v>
      </c>
      <c r="N29" s="11">
        <v>26.312999999999999</v>
      </c>
      <c r="O29" s="11">
        <v>36.713000000000001</v>
      </c>
      <c r="P29" s="11">
        <v>52.6</v>
      </c>
      <c r="Q29" s="11">
        <v>47.41</v>
      </c>
      <c r="R29" s="11">
        <v>38.435000000000002</v>
      </c>
      <c r="S29" s="11">
        <v>65.956000000000003</v>
      </c>
      <c r="T29" s="11">
        <v>26.335999999999999</v>
      </c>
      <c r="U29" s="11">
        <v>47.77</v>
      </c>
      <c r="V29" s="11">
        <v>38.203000000000003</v>
      </c>
      <c r="W29" s="11">
        <v>31.928999999999998</v>
      </c>
      <c r="X29" s="11">
        <v>67.278999999999996</v>
      </c>
      <c r="Y29" s="11">
        <v>37.506</v>
      </c>
      <c r="Z29" s="11">
        <v>37.950000000000003</v>
      </c>
      <c r="AA29" s="11">
        <v>75.477999999999994</v>
      </c>
      <c r="AB29" s="11">
        <v>52.722999999999999</v>
      </c>
      <c r="AC29" s="11">
        <v>125.429</v>
      </c>
      <c r="AD29" s="11">
        <v>51.656999999999996</v>
      </c>
      <c r="AE29" s="11">
        <v>44.695999999999998</v>
      </c>
      <c r="AF29" s="11">
        <v>43.841999999999999</v>
      </c>
      <c r="AG29" s="11">
        <v>47.918999999999997</v>
      </c>
      <c r="AH29" s="111">
        <v>45.180999999999997</v>
      </c>
      <c r="AI29" s="130"/>
      <c r="AJ29" s="130"/>
      <c r="AK29" s="130"/>
      <c r="AL29" s="130"/>
      <c r="AM29" s="130"/>
      <c r="AN29" s="130"/>
      <c r="AO29" s="130"/>
      <c r="AP29" s="130"/>
      <c r="AQ29" s="130"/>
      <c r="AR29" s="130"/>
      <c r="AS29" s="130"/>
      <c r="AT29" s="130"/>
      <c r="AU29" s="130"/>
      <c r="AV29" s="130"/>
      <c r="AW29" s="130"/>
      <c r="AX29" s="130"/>
      <c r="AY29" s="130"/>
    </row>
    <row r="30" spans="1:51" ht="15" x14ac:dyDescent="0.25">
      <c r="A30" s="141">
        <v>45383</v>
      </c>
      <c r="B30" s="279">
        <v>76.98</v>
      </c>
      <c r="C30" s="269">
        <v>76.98</v>
      </c>
      <c r="D30" s="284">
        <v>76.98</v>
      </c>
      <c r="E30" s="11">
        <v>61.63</v>
      </c>
      <c r="F30" s="11">
        <v>87.177999999999997</v>
      </c>
      <c r="G30" s="11">
        <v>60.328000000000003</v>
      </c>
      <c r="H30" s="11">
        <v>111.804</v>
      </c>
      <c r="I30" s="11">
        <v>89.085999999999999</v>
      </c>
      <c r="J30" s="11">
        <v>82.569000000000003</v>
      </c>
      <c r="K30" s="11">
        <v>62.951000000000001</v>
      </c>
      <c r="L30" s="11">
        <v>78.98</v>
      </c>
      <c r="M30" s="11">
        <v>45.606000000000002</v>
      </c>
      <c r="N30" s="11">
        <v>54.877000000000002</v>
      </c>
      <c r="O30" s="11">
        <v>60.347000000000001</v>
      </c>
      <c r="P30" s="11">
        <v>105.31100000000001</v>
      </c>
      <c r="Q30" s="11">
        <v>70.884</v>
      </c>
      <c r="R30" s="11">
        <v>95.582999999999998</v>
      </c>
      <c r="S30" s="11">
        <v>68.287000000000006</v>
      </c>
      <c r="T30" s="11">
        <v>30.824999999999999</v>
      </c>
      <c r="U30" s="11">
        <v>76.498000000000005</v>
      </c>
      <c r="V30" s="11">
        <v>51.25</v>
      </c>
      <c r="W30" s="11">
        <v>55.722999999999999</v>
      </c>
      <c r="X30" s="11">
        <v>130.09200000000001</v>
      </c>
      <c r="Y30" s="11">
        <v>43.932000000000002</v>
      </c>
      <c r="Z30" s="11">
        <v>66.805999999999997</v>
      </c>
      <c r="AA30" s="11">
        <v>81.253</v>
      </c>
      <c r="AB30" s="11">
        <v>81.908000000000001</v>
      </c>
      <c r="AC30" s="11">
        <v>245.52</v>
      </c>
      <c r="AD30" s="11">
        <v>83.28</v>
      </c>
      <c r="AE30" s="11">
        <v>97.727999999999994</v>
      </c>
      <c r="AF30" s="11">
        <v>61.094999999999999</v>
      </c>
      <c r="AG30" s="11">
        <v>53.823999999999998</v>
      </c>
      <c r="AH30" s="111">
        <v>52.470999999999997</v>
      </c>
      <c r="AI30" s="130"/>
      <c r="AJ30" s="130"/>
      <c r="AK30" s="130"/>
      <c r="AL30" s="130"/>
      <c r="AM30" s="130"/>
      <c r="AN30" s="130"/>
      <c r="AO30" s="130"/>
      <c r="AP30" s="130"/>
      <c r="AQ30" s="130"/>
      <c r="AR30" s="130"/>
      <c r="AS30" s="130"/>
      <c r="AT30" s="130"/>
      <c r="AU30" s="130"/>
      <c r="AV30" s="130"/>
      <c r="AW30" s="130"/>
      <c r="AX30" s="130"/>
      <c r="AY30" s="130"/>
    </row>
    <row r="31" spans="1:51" ht="15" x14ac:dyDescent="0.25">
      <c r="A31" s="141">
        <v>45413</v>
      </c>
      <c r="B31" s="279">
        <v>167.22</v>
      </c>
      <c r="C31" s="269">
        <v>167.22</v>
      </c>
      <c r="D31" s="284">
        <v>167.22</v>
      </c>
      <c r="E31" s="11">
        <v>183.298</v>
      </c>
      <c r="F31" s="11">
        <v>182.465</v>
      </c>
      <c r="G31" s="11">
        <v>60.552999999999997</v>
      </c>
      <c r="H31" s="11">
        <v>153.62799999999999</v>
      </c>
      <c r="I31" s="11">
        <v>338.49700000000001</v>
      </c>
      <c r="J31" s="11">
        <v>159.13499999999999</v>
      </c>
      <c r="K31" s="11">
        <v>172.428</v>
      </c>
      <c r="L31" s="11">
        <v>170.404</v>
      </c>
      <c r="M31" s="11">
        <v>100.97499999999999</v>
      </c>
      <c r="N31" s="11">
        <v>48.61</v>
      </c>
      <c r="O31" s="11">
        <v>69.066000000000003</v>
      </c>
      <c r="P31" s="11">
        <v>99.867000000000004</v>
      </c>
      <c r="Q31" s="11">
        <v>135.52600000000001</v>
      </c>
      <c r="R31" s="11">
        <v>231.489</v>
      </c>
      <c r="S31" s="11">
        <v>171.35300000000001</v>
      </c>
      <c r="T31" s="11">
        <v>103.727</v>
      </c>
      <c r="U31" s="11">
        <v>134.887</v>
      </c>
      <c r="V31" s="11">
        <v>26.404</v>
      </c>
      <c r="W31" s="11">
        <v>142.51</v>
      </c>
      <c r="X31" s="11">
        <v>178.744</v>
      </c>
      <c r="Y31" s="11">
        <v>68.326999999999998</v>
      </c>
      <c r="Z31" s="11">
        <v>167.55099999999999</v>
      </c>
      <c r="AA31" s="11">
        <v>187.923</v>
      </c>
      <c r="AB31" s="11">
        <v>125.73399999999999</v>
      </c>
      <c r="AC31" s="11">
        <v>364.83499999999998</v>
      </c>
      <c r="AD31" s="11">
        <v>272.20499999999998</v>
      </c>
      <c r="AE31" s="11">
        <v>84.468000000000004</v>
      </c>
      <c r="AF31" s="11">
        <v>122.846</v>
      </c>
      <c r="AG31" s="11">
        <v>92.608000000000004</v>
      </c>
      <c r="AH31" s="111">
        <v>198.268</v>
      </c>
      <c r="AI31" s="130"/>
      <c r="AJ31" s="130"/>
      <c r="AK31" s="130"/>
      <c r="AL31" s="130"/>
      <c r="AM31" s="130"/>
      <c r="AN31" s="130"/>
      <c r="AO31" s="130"/>
      <c r="AP31" s="130"/>
      <c r="AQ31" s="130"/>
      <c r="AR31" s="130"/>
      <c r="AS31" s="130"/>
      <c r="AT31" s="130"/>
      <c r="AU31" s="130"/>
      <c r="AV31" s="130"/>
      <c r="AW31" s="130"/>
      <c r="AX31" s="130"/>
      <c r="AY31" s="130"/>
    </row>
    <row r="32" spans="1:51" ht="15" x14ac:dyDescent="0.25">
      <c r="A32" s="141">
        <v>45444</v>
      </c>
      <c r="B32" s="279">
        <v>302.7</v>
      </c>
      <c r="C32" s="269">
        <v>302.7</v>
      </c>
      <c r="D32" s="284">
        <v>302.7</v>
      </c>
      <c r="E32" s="11">
        <v>349.24599999999998</v>
      </c>
      <c r="F32" s="11">
        <v>160.65199999999999</v>
      </c>
      <c r="G32" s="11">
        <v>414.30200000000002</v>
      </c>
      <c r="H32" s="11">
        <v>582.88599999999997</v>
      </c>
      <c r="I32" s="11">
        <v>712.45699999999999</v>
      </c>
      <c r="J32" s="11">
        <v>310.35599999999999</v>
      </c>
      <c r="K32" s="11">
        <v>533.30700000000002</v>
      </c>
      <c r="L32" s="11">
        <v>220.39699999999999</v>
      </c>
      <c r="M32" s="11">
        <v>121.349</v>
      </c>
      <c r="N32" s="11">
        <v>188.82499999999999</v>
      </c>
      <c r="O32" s="11">
        <v>213.298</v>
      </c>
      <c r="P32" s="11">
        <v>244.761</v>
      </c>
      <c r="Q32" s="11">
        <v>361.60899999999998</v>
      </c>
      <c r="R32" s="11">
        <v>281.053</v>
      </c>
      <c r="S32" s="11">
        <v>66.103999999999999</v>
      </c>
      <c r="T32" s="11">
        <v>269.77999999999997</v>
      </c>
      <c r="U32" s="11">
        <v>447.78399999999999</v>
      </c>
      <c r="V32" s="11">
        <v>201.702</v>
      </c>
      <c r="W32" s="11">
        <v>395.50400000000002</v>
      </c>
      <c r="X32" s="11">
        <v>209.63399999999999</v>
      </c>
      <c r="Y32" s="11">
        <v>96.492999999999995</v>
      </c>
      <c r="Z32" s="11">
        <v>444.56099999999998</v>
      </c>
      <c r="AA32" s="11">
        <v>298.97500000000002</v>
      </c>
      <c r="AB32" s="11">
        <v>278.19900000000001</v>
      </c>
      <c r="AC32" s="11">
        <v>710.46900000000005</v>
      </c>
      <c r="AD32" s="11">
        <v>457.58699999999999</v>
      </c>
      <c r="AE32" s="11">
        <v>266.44200000000001</v>
      </c>
      <c r="AF32" s="11">
        <v>342.34899999999999</v>
      </c>
      <c r="AG32" s="11">
        <v>163.61000000000001</v>
      </c>
      <c r="AH32" s="111">
        <v>434.45800000000003</v>
      </c>
      <c r="AI32" s="130"/>
      <c r="AJ32" s="130"/>
      <c r="AK32" s="130"/>
      <c r="AL32" s="130"/>
      <c r="AM32" s="130"/>
      <c r="AN32" s="130"/>
      <c r="AO32" s="130"/>
      <c r="AP32" s="130"/>
      <c r="AQ32" s="130"/>
      <c r="AR32" s="130"/>
      <c r="AS32" s="130"/>
      <c r="AT32" s="130"/>
      <c r="AU32" s="130"/>
      <c r="AV32" s="130"/>
      <c r="AW32" s="130"/>
      <c r="AX32" s="130"/>
      <c r="AY32" s="130"/>
    </row>
    <row r="33" spans="1:51" ht="15" x14ac:dyDescent="0.25">
      <c r="A33" s="141">
        <v>45474</v>
      </c>
      <c r="B33" s="280">
        <v>146.94</v>
      </c>
      <c r="C33" s="270">
        <v>146.94</v>
      </c>
      <c r="D33" s="284">
        <v>146.94</v>
      </c>
      <c r="E33" s="11">
        <v>227.42699999999999</v>
      </c>
      <c r="F33" s="11">
        <v>33.103000000000002</v>
      </c>
      <c r="G33" s="11">
        <v>414.62</v>
      </c>
      <c r="H33" s="11">
        <v>287.67099999999999</v>
      </c>
      <c r="I33" s="11">
        <v>316.37099999999998</v>
      </c>
      <c r="J33" s="11">
        <v>357.53500000000003</v>
      </c>
      <c r="K33" s="11">
        <v>325.12400000000002</v>
      </c>
      <c r="L33" s="11">
        <v>67.563000000000002</v>
      </c>
      <c r="M33" s="11">
        <v>33.433</v>
      </c>
      <c r="N33" s="11">
        <v>81.893000000000001</v>
      </c>
      <c r="O33" s="11">
        <v>75.588999999999999</v>
      </c>
      <c r="P33" s="11">
        <v>169.94800000000001</v>
      </c>
      <c r="Q33" s="11">
        <v>260.41000000000003</v>
      </c>
      <c r="R33" s="11">
        <v>80.683999999999997</v>
      </c>
      <c r="S33" s="11">
        <v>13.409000000000001</v>
      </c>
      <c r="T33" s="11">
        <v>194.62100000000001</v>
      </c>
      <c r="U33" s="11">
        <v>350.09500000000003</v>
      </c>
      <c r="V33" s="11">
        <v>181.77099999999999</v>
      </c>
      <c r="W33" s="11">
        <v>606.44000000000005</v>
      </c>
      <c r="X33" s="11">
        <v>75.245999999999995</v>
      </c>
      <c r="Y33" s="11">
        <v>38.741999999999997</v>
      </c>
      <c r="Z33" s="11">
        <v>290.226</v>
      </c>
      <c r="AA33" s="11">
        <v>135.59100000000001</v>
      </c>
      <c r="AB33" s="11">
        <v>92.489000000000004</v>
      </c>
      <c r="AC33" s="11">
        <v>362.00099999999998</v>
      </c>
      <c r="AD33" s="11">
        <v>200.35599999999999</v>
      </c>
      <c r="AE33" s="11">
        <v>214.655</v>
      </c>
      <c r="AF33" s="11">
        <v>170.60300000000001</v>
      </c>
      <c r="AG33" s="11">
        <v>69.179000000000002</v>
      </c>
      <c r="AH33" s="111">
        <v>462.80200000000002</v>
      </c>
      <c r="AI33" s="130"/>
      <c r="AJ33" s="130"/>
      <c r="AK33" s="130"/>
      <c r="AL33" s="130"/>
      <c r="AM33" s="130"/>
      <c r="AN33" s="130"/>
      <c r="AO33" s="130"/>
      <c r="AP33" s="130"/>
      <c r="AQ33" s="130"/>
      <c r="AR33" s="130"/>
      <c r="AS33" s="130"/>
      <c r="AT33" s="130"/>
      <c r="AU33" s="130"/>
      <c r="AV33" s="130"/>
      <c r="AW33" s="130"/>
      <c r="AX33" s="130"/>
      <c r="AY33" s="130"/>
    </row>
    <row r="34" spans="1:51" ht="15" x14ac:dyDescent="0.25">
      <c r="A34" s="141">
        <v>45505</v>
      </c>
      <c r="B34" s="279">
        <v>58.48</v>
      </c>
      <c r="C34" s="269">
        <v>58.48</v>
      </c>
      <c r="D34" s="284">
        <v>58.48</v>
      </c>
      <c r="E34" s="11">
        <v>178.815</v>
      </c>
      <c r="F34" s="11">
        <v>27.806000000000001</v>
      </c>
      <c r="G34" s="11">
        <v>145.69200000000001</v>
      </c>
      <c r="H34" s="11">
        <v>91.712000000000003</v>
      </c>
      <c r="I34" s="11">
        <v>152.29400000000001</v>
      </c>
      <c r="J34" s="11">
        <v>121.364</v>
      </c>
      <c r="K34" s="11">
        <v>113.23399999999999</v>
      </c>
      <c r="L34" s="11">
        <v>38.738</v>
      </c>
      <c r="M34" s="11">
        <v>21.881</v>
      </c>
      <c r="N34" s="11">
        <v>34.734000000000002</v>
      </c>
      <c r="O34" s="11">
        <v>34.938000000000002</v>
      </c>
      <c r="P34" s="11">
        <v>67.387</v>
      </c>
      <c r="Q34" s="11">
        <v>84.656000000000006</v>
      </c>
      <c r="R34" s="11">
        <v>46.398000000000003</v>
      </c>
      <c r="S34" s="11">
        <v>28.539000000000001</v>
      </c>
      <c r="T34" s="11">
        <v>61.887999999999998</v>
      </c>
      <c r="U34" s="11">
        <v>109.27800000000001</v>
      </c>
      <c r="V34" s="11">
        <v>60.265000000000001</v>
      </c>
      <c r="W34" s="11">
        <v>177.79900000000001</v>
      </c>
      <c r="X34" s="11">
        <v>39.326999999999998</v>
      </c>
      <c r="Y34" s="11">
        <v>24.510999999999999</v>
      </c>
      <c r="Z34" s="11">
        <v>98.350999999999999</v>
      </c>
      <c r="AA34" s="11">
        <v>53.238</v>
      </c>
      <c r="AB34" s="11">
        <v>44.518999999999998</v>
      </c>
      <c r="AC34" s="11">
        <v>117.565</v>
      </c>
      <c r="AD34" s="11">
        <v>72.869</v>
      </c>
      <c r="AE34" s="11">
        <v>79.697000000000003</v>
      </c>
      <c r="AF34" s="11">
        <v>60.484999999999999</v>
      </c>
      <c r="AG34" s="11">
        <v>33.067999999999998</v>
      </c>
      <c r="AH34" s="111">
        <v>180.286</v>
      </c>
      <c r="AI34" s="130"/>
      <c r="AJ34" s="130"/>
      <c r="AK34" s="130"/>
      <c r="AL34" s="130"/>
      <c r="AM34" s="130"/>
      <c r="AN34" s="130"/>
      <c r="AO34" s="130"/>
      <c r="AP34" s="130"/>
      <c r="AQ34" s="130"/>
      <c r="AR34" s="130"/>
      <c r="AS34" s="130"/>
      <c r="AT34" s="130"/>
      <c r="AU34" s="130"/>
      <c r="AV34" s="130"/>
      <c r="AW34" s="130"/>
      <c r="AX34" s="130"/>
      <c r="AY34" s="130"/>
    </row>
    <row r="35" spans="1:51" ht="15" x14ac:dyDescent="0.25">
      <c r="A35" s="141">
        <v>45536</v>
      </c>
      <c r="B35" s="279">
        <v>38.39</v>
      </c>
      <c r="C35" s="269">
        <v>38.39</v>
      </c>
      <c r="D35" s="284">
        <v>38.39</v>
      </c>
      <c r="E35" s="11">
        <v>68.843999999999994</v>
      </c>
      <c r="F35" s="11">
        <v>26.055</v>
      </c>
      <c r="G35" s="11">
        <v>62.598999999999997</v>
      </c>
      <c r="H35" s="11">
        <v>55.155000000000001</v>
      </c>
      <c r="I35" s="11">
        <v>95.802999999999997</v>
      </c>
      <c r="J35" s="11">
        <v>57.396999999999998</v>
      </c>
      <c r="K35" s="11">
        <v>78.132000000000005</v>
      </c>
      <c r="L35" s="11">
        <v>42.94</v>
      </c>
      <c r="M35" s="11">
        <v>20.373999999999999</v>
      </c>
      <c r="N35" s="11">
        <v>34.658000000000001</v>
      </c>
      <c r="O35" s="11">
        <v>34.707000000000001</v>
      </c>
      <c r="P35" s="11">
        <v>54.101999999999997</v>
      </c>
      <c r="Q35" s="11">
        <v>47.442999999999998</v>
      </c>
      <c r="R35" s="11">
        <v>37.235999999999997</v>
      </c>
      <c r="S35" s="11">
        <v>26.870999999999999</v>
      </c>
      <c r="T35" s="11">
        <v>45.975000000000001</v>
      </c>
      <c r="U35" s="11">
        <v>52.588000000000001</v>
      </c>
      <c r="V35" s="11">
        <v>39.585999999999999</v>
      </c>
      <c r="W35" s="11">
        <v>78.341999999999999</v>
      </c>
      <c r="X35" s="11">
        <v>30.844999999999999</v>
      </c>
      <c r="Y35" s="11">
        <v>30.448</v>
      </c>
      <c r="Z35" s="11">
        <v>66.632999999999996</v>
      </c>
      <c r="AA35" s="11">
        <v>40.912999999999997</v>
      </c>
      <c r="AB35" s="11">
        <v>39.292999999999999</v>
      </c>
      <c r="AC35" s="11">
        <v>80.337999999999994</v>
      </c>
      <c r="AD35" s="11">
        <v>45.871000000000002</v>
      </c>
      <c r="AE35" s="11">
        <v>54.97</v>
      </c>
      <c r="AF35" s="11">
        <v>39.531999999999996</v>
      </c>
      <c r="AG35" s="11">
        <v>23.548999999999999</v>
      </c>
      <c r="AH35" s="111">
        <v>93.664000000000001</v>
      </c>
      <c r="AI35" s="130"/>
      <c r="AJ35" s="130"/>
      <c r="AK35" s="130"/>
      <c r="AL35" s="130"/>
      <c r="AM35" s="130"/>
      <c r="AN35" s="130"/>
      <c r="AO35" s="130"/>
      <c r="AP35" s="130"/>
      <c r="AQ35" s="130"/>
      <c r="AR35" s="130"/>
      <c r="AS35" s="130"/>
      <c r="AT35" s="130"/>
      <c r="AU35" s="130"/>
      <c r="AV35" s="130"/>
      <c r="AW35" s="130"/>
      <c r="AX35" s="130"/>
      <c r="AY35" s="130"/>
    </row>
    <row r="36" spans="1:51" ht="15" x14ac:dyDescent="0.25">
      <c r="A36" s="141">
        <v>45566</v>
      </c>
      <c r="B36" s="279">
        <v>39.380000000000003</v>
      </c>
      <c r="C36" s="269">
        <v>49.55</v>
      </c>
      <c r="D36" s="285">
        <v>44.26</v>
      </c>
      <c r="E36" s="11">
        <v>52.908000000000001</v>
      </c>
      <c r="F36" s="11">
        <v>37.110999999999997</v>
      </c>
      <c r="G36" s="11">
        <v>54.302999999999997</v>
      </c>
      <c r="H36" s="11">
        <v>52.174999999999997</v>
      </c>
      <c r="I36" s="11">
        <v>82.713999999999999</v>
      </c>
      <c r="J36" s="11">
        <v>54.908999999999999</v>
      </c>
      <c r="K36" s="11">
        <v>51.366</v>
      </c>
      <c r="L36" s="11">
        <v>40.052999999999997</v>
      </c>
      <c r="M36" s="11">
        <v>22.872</v>
      </c>
      <c r="N36" s="11">
        <v>35.396000000000001</v>
      </c>
      <c r="O36" s="11">
        <v>28.248999999999999</v>
      </c>
      <c r="P36" s="11">
        <v>48.987000000000002</v>
      </c>
      <c r="Q36" s="11">
        <v>46.646999999999998</v>
      </c>
      <c r="R36" s="11">
        <v>53.890999999999998</v>
      </c>
      <c r="S36" s="11">
        <v>43.703000000000003</v>
      </c>
      <c r="T36" s="11">
        <v>39.779000000000003</v>
      </c>
      <c r="U36" s="11">
        <v>51.948</v>
      </c>
      <c r="V36" s="11">
        <v>33.225000000000001</v>
      </c>
      <c r="W36" s="11">
        <v>66.959999999999994</v>
      </c>
      <c r="X36" s="11">
        <v>32.186999999999998</v>
      </c>
      <c r="Y36" s="11">
        <v>34.735999999999997</v>
      </c>
      <c r="Z36" s="11">
        <v>116.30500000000001</v>
      </c>
      <c r="AA36" s="11">
        <v>48.18</v>
      </c>
      <c r="AB36" s="11">
        <v>72.156999999999996</v>
      </c>
      <c r="AC36" s="11">
        <v>84.466999999999999</v>
      </c>
      <c r="AD36" s="11">
        <v>45.981999999999999</v>
      </c>
      <c r="AE36" s="11">
        <v>48.616999999999997</v>
      </c>
      <c r="AF36" s="11">
        <v>36.344000000000001</v>
      </c>
      <c r="AG36" s="10">
        <v>31.553999999999998</v>
      </c>
      <c r="AH36" s="10">
        <v>110.163</v>
      </c>
      <c r="AI36" s="130"/>
      <c r="AJ36" s="130"/>
      <c r="AK36" s="130"/>
      <c r="AL36" s="130"/>
      <c r="AM36" s="130"/>
      <c r="AN36" s="130"/>
      <c r="AO36" s="130"/>
      <c r="AP36" s="130"/>
      <c r="AQ36" s="130"/>
      <c r="AR36" s="130"/>
      <c r="AS36" s="130"/>
      <c r="AT36" s="130"/>
      <c r="AU36" s="130"/>
      <c r="AV36" s="130"/>
      <c r="AW36" s="130"/>
      <c r="AX36" s="130"/>
      <c r="AY36" s="130"/>
    </row>
    <row r="37" spans="1:51" ht="15" x14ac:dyDescent="0.25">
      <c r="A37" s="141">
        <v>45597</v>
      </c>
      <c r="B37" s="281">
        <v>39.479999999999997</v>
      </c>
      <c r="C37" s="271">
        <v>43.69</v>
      </c>
      <c r="D37" s="285">
        <v>42.09</v>
      </c>
      <c r="E37" s="11">
        <v>44.09</v>
      </c>
      <c r="F37" s="11">
        <v>34.405000000000001</v>
      </c>
      <c r="G37" s="11">
        <v>48.23</v>
      </c>
      <c r="H37" s="11">
        <v>50.265000000000001</v>
      </c>
      <c r="I37" s="11">
        <v>57.040999999999997</v>
      </c>
      <c r="J37" s="11">
        <v>44.548999999999999</v>
      </c>
      <c r="K37" s="11">
        <v>45.247999999999998</v>
      </c>
      <c r="L37" s="11">
        <v>35.701000000000001</v>
      </c>
      <c r="M37" s="11">
        <v>31.981000000000002</v>
      </c>
      <c r="N37" s="11">
        <v>30.715</v>
      </c>
      <c r="O37" s="11">
        <v>29.484999999999999</v>
      </c>
      <c r="P37" s="11">
        <v>48.406999999999996</v>
      </c>
      <c r="Q37" s="11">
        <v>41.768999999999998</v>
      </c>
      <c r="R37" s="11">
        <v>40.779000000000003</v>
      </c>
      <c r="S37" s="11">
        <v>36.277000000000001</v>
      </c>
      <c r="T37" s="11">
        <v>41.286999999999999</v>
      </c>
      <c r="U37" s="11">
        <v>48.17</v>
      </c>
      <c r="V37" s="11">
        <v>34.164999999999999</v>
      </c>
      <c r="W37" s="11">
        <v>56.000999999999998</v>
      </c>
      <c r="X37" s="11">
        <v>38.537999999999997</v>
      </c>
      <c r="Y37" s="11">
        <v>29.896000000000001</v>
      </c>
      <c r="Z37" s="11">
        <v>60.600999999999999</v>
      </c>
      <c r="AA37" s="11">
        <v>38.485999999999997</v>
      </c>
      <c r="AB37" s="11">
        <v>73.039000000000001</v>
      </c>
      <c r="AC37" s="11">
        <v>67.058000000000007</v>
      </c>
      <c r="AD37" s="11">
        <v>44.905999999999999</v>
      </c>
      <c r="AE37" s="11">
        <v>40.582999999999998</v>
      </c>
      <c r="AF37" s="11">
        <v>37.356999999999999</v>
      </c>
      <c r="AG37" s="10">
        <v>35.659999999999997</v>
      </c>
      <c r="AH37" s="10">
        <v>62.05</v>
      </c>
      <c r="AI37" s="130"/>
      <c r="AJ37" s="130"/>
      <c r="AK37" s="130"/>
      <c r="AL37" s="130"/>
      <c r="AM37" s="130"/>
      <c r="AN37" s="130"/>
      <c r="AO37" s="130"/>
      <c r="AP37" s="130"/>
      <c r="AQ37" s="130"/>
      <c r="AR37" s="130"/>
      <c r="AS37" s="130"/>
      <c r="AT37" s="130"/>
      <c r="AU37" s="130"/>
      <c r="AV37" s="130"/>
      <c r="AW37" s="130"/>
      <c r="AX37" s="130"/>
      <c r="AY37" s="130"/>
    </row>
    <row r="38" spans="1:51" ht="15" x14ac:dyDescent="0.25">
      <c r="A38" s="141">
        <v>45627</v>
      </c>
      <c r="B38" s="281">
        <v>31.62</v>
      </c>
      <c r="C38" s="271">
        <v>31.62</v>
      </c>
      <c r="D38" s="285">
        <v>31.62</v>
      </c>
      <c r="E38" s="11">
        <v>37.262</v>
      </c>
      <c r="F38" s="11">
        <v>27.506</v>
      </c>
      <c r="G38" s="11">
        <v>46.511000000000003</v>
      </c>
      <c r="H38" s="11">
        <v>46.165999999999997</v>
      </c>
      <c r="I38" s="11">
        <v>46.622</v>
      </c>
      <c r="J38" s="11">
        <v>39.328000000000003</v>
      </c>
      <c r="K38" s="11">
        <v>39.4</v>
      </c>
      <c r="L38" s="11">
        <v>29.477</v>
      </c>
      <c r="M38" s="11">
        <v>24.427</v>
      </c>
      <c r="N38" s="11">
        <v>25.276</v>
      </c>
      <c r="O38" s="11">
        <v>25.172000000000001</v>
      </c>
      <c r="P38" s="11">
        <v>34.718000000000004</v>
      </c>
      <c r="Q38" s="11">
        <v>36.503</v>
      </c>
      <c r="R38" s="11">
        <v>35.514000000000003</v>
      </c>
      <c r="S38" s="11">
        <v>26.7</v>
      </c>
      <c r="T38" s="11">
        <v>32.729999999999997</v>
      </c>
      <c r="U38" s="11">
        <v>38.851999999999997</v>
      </c>
      <c r="V38" s="11">
        <v>28.716999999999999</v>
      </c>
      <c r="W38" s="11">
        <v>45.994</v>
      </c>
      <c r="X38" s="11">
        <v>32.393000000000001</v>
      </c>
      <c r="Y38" s="11">
        <v>23.683</v>
      </c>
      <c r="Z38" s="11">
        <v>45.95</v>
      </c>
      <c r="AA38" s="11">
        <v>32.024999999999999</v>
      </c>
      <c r="AB38" s="11">
        <v>40.970999999999997</v>
      </c>
      <c r="AC38" s="11">
        <v>59.786000000000001</v>
      </c>
      <c r="AD38" s="11">
        <v>37.503999999999998</v>
      </c>
      <c r="AE38" s="11">
        <v>34.085000000000001</v>
      </c>
      <c r="AF38" s="11">
        <v>35.078000000000003</v>
      </c>
      <c r="AG38" s="10">
        <v>31.481000000000002</v>
      </c>
      <c r="AH38" s="10">
        <v>48.317</v>
      </c>
      <c r="AI38" s="130"/>
      <c r="AJ38" s="130"/>
      <c r="AK38" s="130"/>
      <c r="AL38" s="130"/>
      <c r="AM38" s="130"/>
      <c r="AN38" s="130"/>
      <c r="AO38" s="130"/>
      <c r="AP38" s="130"/>
      <c r="AQ38" s="130"/>
      <c r="AR38" s="130"/>
      <c r="AS38" s="130"/>
      <c r="AT38" s="130"/>
      <c r="AU38" s="130"/>
      <c r="AV38" s="130"/>
      <c r="AW38" s="130"/>
      <c r="AX38" s="130"/>
      <c r="AY38" s="130"/>
    </row>
    <row r="39" spans="1:51" ht="15" x14ac:dyDescent="0.25">
      <c r="A39" s="141">
        <v>45658</v>
      </c>
      <c r="B39" s="281">
        <v>30.37</v>
      </c>
      <c r="C39" s="271">
        <v>30.37</v>
      </c>
      <c r="D39" s="285">
        <v>30.37</v>
      </c>
      <c r="E39" s="11">
        <v>32.481000000000002</v>
      </c>
      <c r="F39" s="11">
        <v>23.957000000000001</v>
      </c>
      <c r="G39" s="11">
        <v>36.783000000000001</v>
      </c>
      <c r="H39" s="11">
        <v>45.484999999999999</v>
      </c>
      <c r="I39" s="11">
        <v>40.220999999999997</v>
      </c>
      <c r="J39" s="11">
        <v>33.49</v>
      </c>
      <c r="K39" s="11">
        <v>34.598999999999997</v>
      </c>
      <c r="L39" s="11">
        <v>25.690999999999999</v>
      </c>
      <c r="M39" s="11">
        <v>20.253</v>
      </c>
      <c r="N39" s="11">
        <v>22.013999999999999</v>
      </c>
      <c r="O39" s="11">
        <v>22.425999999999998</v>
      </c>
      <c r="P39" s="11">
        <v>29.257000000000001</v>
      </c>
      <c r="Q39" s="11">
        <v>35.777000000000001</v>
      </c>
      <c r="R39" s="11">
        <v>32.58</v>
      </c>
      <c r="S39" s="11">
        <v>22.225999999999999</v>
      </c>
      <c r="T39" s="11">
        <v>29.920999999999999</v>
      </c>
      <c r="U39" s="11">
        <v>33.378</v>
      </c>
      <c r="V39" s="11">
        <v>25.956</v>
      </c>
      <c r="W39" s="11">
        <v>41.265000000000001</v>
      </c>
      <c r="X39" s="11">
        <v>27.439</v>
      </c>
      <c r="Y39" s="11">
        <v>20.94</v>
      </c>
      <c r="Z39" s="11">
        <v>41.533999999999999</v>
      </c>
      <c r="AA39" s="11">
        <v>28.376000000000001</v>
      </c>
      <c r="AB39" s="11">
        <v>33.039000000000001</v>
      </c>
      <c r="AC39" s="11">
        <v>50.862000000000002</v>
      </c>
      <c r="AD39" s="11">
        <v>32.805</v>
      </c>
      <c r="AE39" s="11">
        <v>29.548999999999999</v>
      </c>
      <c r="AF39" s="11">
        <v>38.436</v>
      </c>
      <c r="AG39" s="10">
        <v>28.712</v>
      </c>
      <c r="AH39" s="10">
        <v>42.889000000000003</v>
      </c>
      <c r="AI39" s="130"/>
      <c r="AJ39" s="130"/>
      <c r="AK39" s="130"/>
      <c r="AL39" s="130"/>
      <c r="AM39" s="130"/>
      <c r="AN39" s="130"/>
      <c r="AO39" s="130"/>
      <c r="AP39" s="130"/>
      <c r="AQ39" s="130"/>
      <c r="AR39" s="130"/>
      <c r="AS39" s="130"/>
      <c r="AT39" s="130"/>
      <c r="AU39" s="130"/>
      <c r="AV39" s="130"/>
      <c r="AW39" s="130"/>
      <c r="AX39" s="130"/>
      <c r="AY39" s="130"/>
    </row>
    <row r="40" spans="1:51" ht="15" x14ac:dyDescent="0.25">
      <c r="A40" s="141">
        <v>45689</v>
      </c>
      <c r="B40" s="281">
        <v>27.64</v>
      </c>
      <c r="C40" s="271">
        <v>27.64</v>
      </c>
      <c r="D40" s="285">
        <v>27.64</v>
      </c>
      <c r="E40" s="11">
        <v>27.422999999999998</v>
      </c>
      <c r="F40" s="10">
        <v>31.411000000000001</v>
      </c>
      <c r="G40" s="10">
        <v>40.130000000000003</v>
      </c>
      <c r="H40" s="10">
        <v>36.67</v>
      </c>
      <c r="I40" s="10">
        <v>33.575000000000003</v>
      </c>
      <c r="J40" s="10">
        <v>30.184000000000001</v>
      </c>
      <c r="K40" s="10">
        <v>33.662999999999997</v>
      </c>
      <c r="L40" s="10">
        <v>22.401</v>
      </c>
      <c r="M40" s="10">
        <v>17.669</v>
      </c>
      <c r="N40" s="10">
        <v>27.61</v>
      </c>
      <c r="O40" s="10">
        <v>20.739000000000001</v>
      </c>
      <c r="P40" s="10">
        <v>25.757000000000001</v>
      </c>
      <c r="Q40" s="10">
        <v>29.928000000000001</v>
      </c>
      <c r="R40" s="10">
        <v>29.814</v>
      </c>
      <c r="S40" s="10">
        <v>18.928999999999998</v>
      </c>
      <c r="T40" s="10">
        <v>27.94</v>
      </c>
      <c r="U40" s="10">
        <v>28.044</v>
      </c>
      <c r="V40" s="10">
        <v>24.324999999999999</v>
      </c>
      <c r="W40" s="10">
        <v>36.798000000000002</v>
      </c>
      <c r="X40" s="10">
        <v>23.97</v>
      </c>
      <c r="Y40" s="10">
        <v>25.215</v>
      </c>
      <c r="Z40" s="10">
        <v>43.658000000000001</v>
      </c>
      <c r="AA40" s="10">
        <v>33.427999999999997</v>
      </c>
      <c r="AB40" s="10">
        <v>44.155999999999999</v>
      </c>
      <c r="AC40" s="10">
        <v>44.356000000000002</v>
      </c>
      <c r="AD40" s="10">
        <v>30.969000000000001</v>
      </c>
      <c r="AE40" s="10">
        <v>26.059000000000001</v>
      </c>
      <c r="AF40" s="10">
        <v>32.43</v>
      </c>
      <c r="AG40" s="10">
        <v>28.248999999999999</v>
      </c>
      <c r="AH40" s="10">
        <v>37.04</v>
      </c>
      <c r="AI40" s="130"/>
      <c r="AJ40" s="130"/>
      <c r="AK40" s="130"/>
      <c r="AL40" s="130"/>
      <c r="AM40" s="130"/>
      <c r="AN40" s="130"/>
      <c r="AO40" s="130"/>
      <c r="AP40" s="130"/>
      <c r="AQ40" s="130"/>
      <c r="AR40" s="130"/>
      <c r="AS40" s="130"/>
      <c r="AT40" s="130"/>
      <c r="AU40" s="130"/>
      <c r="AV40" s="130"/>
      <c r="AW40" s="130"/>
      <c r="AX40" s="130"/>
      <c r="AY40" s="130"/>
    </row>
    <row r="41" spans="1:51" ht="15" x14ac:dyDescent="0.25">
      <c r="A41" s="141">
        <v>45717</v>
      </c>
      <c r="B41" s="281">
        <v>50.18</v>
      </c>
      <c r="C41" s="271">
        <v>50.18</v>
      </c>
      <c r="D41" s="285">
        <v>50.18</v>
      </c>
      <c r="E41" s="11">
        <v>49.313000000000002</v>
      </c>
      <c r="F41" s="10">
        <v>61.433999999999997</v>
      </c>
      <c r="G41" s="10">
        <v>56.503999999999998</v>
      </c>
      <c r="H41" s="10">
        <v>61.131999999999998</v>
      </c>
      <c r="I41" s="10">
        <v>52.686999999999998</v>
      </c>
      <c r="J41" s="10">
        <v>47.506999999999998</v>
      </c>
      <c r="K41" s="10">
        <v>43.822000000000003</v>
      </c>
      <c r="L41" s="10">
        <v>36.100999999999999</v>
      </c>
      <c r="M41" s="10">
        <v>26.529</v>
      </c>
      <c r="N41" s="10">
        <v>36.091999999999999</v>
      </c>
      <c r="O41" s="10">
        <v>52.462000000000003</v>
      </c>
      <c r="P41" s="10">
        <v>47.137999999999998</v>
      </c>
      <c r="Q41" s="10">
        <v>38.700000000000003</v>
      </c>
      <c r="R41" s="10">
        <v>64.891999999999996</v>
      </c>
      <c r="S41" s="10">
        <v>27.378</v>
      </c>
      <c r="T41" s="10">
        <v>47.494</v>
      </c>
      <c r="U41" s="10">
        <v>38.238</v>
      </c>
      <c r="V41" s="10">
        <v>32.255000000000003</v>
      </c>
      <c r="W41" s="10">
        <v>67.131</v>
      </c>
      <c r="X41" s="10">
        <v>38.491</v>
      </c>
      <c r="Y41" s="10">
        <v>38.656999999999996</v>
      </c>
      <c r="Z41" s="10">
        <v>73.233000000000004</v>
      </c>
      <c r="AA41" s="10">
        <v>52.62</v>
      </c>
      <c r="AB41" s="10">
        <v>125.599</v>
      </c>
      <c r="AC41" s="10">
        <v>51.677999999999997</v>
      </c>
      <c r="AD41" s="10">
        <v>45.378</v>
      </c>
      <c r="AE41" s="10">
        <v>44.292999999999999</v>
      </c>
      <c r="AF41" s="10">
        <v>47.779000000000003</v>
      </c>
      <c r="AG41" s="10">
        <v>45.441000000000003</v>
      </c>
      <c r="AH41" s="10">
        <v>51.088999999999999</v>
      </c>
      <c r="AI41" s="130"/>
      <c r="AJ41" s="130"/>
      <c r="AK41" s="130"/>
      <c r="AL41" s="130"/>
      <c r="AM41" s="130"/>
      <c r="AN41" s="130"/>
      <c r="AO41" s="130"/>
      <c r="AP41" s="130"/>
      <c r="AQ41" s="130"/>
      <c r="AR41" s="130"/>
      <c r="AS41" s="130"/>
      <c r="AT41" s="130"/>
      <c r="AU41" s="130"/>
      <c r="AV41" s="130"/>
      <c r="AW41" s="130"/>
      <c r="AX41" s="130"/>
      <c r="AY41" s="130"/>
    </row>
    <row r="42" spans="1:51" ht="15" x14ac:dyDescent="0.25">
      <c r="A42" s="141">
        <v>45748</v>
      </c>
      <c r="B42" s="281">
        <v>76.98</v>
      </c>
      <c r="C42" s="271">
        <v>76.98</v>
      </c>
      <c r="D42" s="285">
        <v>76.98</v>
      </c>
      <c r="E42" s="11">
        <v>87.927999999999997</v>
      </c>
      <c r="F42" s="10">
        <v>60.375</v>
      </c>
      <c r="G42" s="10">
        <v>111.861</v>
      </c>
      <c r="H42" s="10">
        <v>89.997</v>
      </c>
      <c r="I42" s="10">
        <v>84.114000000000004</v>
      </c>
      <c r="J42" s="10">
        <v>62.35</v>
      </c>
      <c r="K42" s="10">
        <v>80.174999999999997</v>
      </c>
      <c r="L42" s="10">
        <v>46.847999999999999</v>
      </c>
      <c r="M42" s="10">
        <v>55.87</v>
      </c>
      <c r="N42" s="10">
        <v>59.612000000000002</v>
      </c>
      <c r="O42" s="10">
        <v>105.863</v>
      </c>
      <c r="P42" s="10">
        <v>71.2</v>
      </c>
      <c r="Q42" s="10">
        <v>96.781000000000006</v>
      </c>
      <c r="R42" s="10">
        <v>68.775000000000006</v>
      </c>
      <c r="S42" s="10">
        <v>32.499000000000002</v>
      </c>
      <c r="T42" s="10">
        <v>76.774000000000001</v>
      </c>
      <c r="U42" s="10">
        <v>52.12</v>
      </c>
      <c r="V42" s="10">
        <v>55.55</v>
      </c>
      <c r="W42" s="10">
        <v>130.45500000000001</v>
      </c>
      <c r="X42" s="10">
        <v>45.640999999999998</v>
      </c>
      <c r="Y42" s="10">
        <v>68.225999999999999</v>
      </c>
      <c r="Z42" s="10">
        <v>81.772999999999996</v>
      </c>
      <c r="AA42" s="10">
        <v>82.676000000000002</v>
      </c>
      <c r="AB42" s="10">
        <v>246.37700000000001</v>
      </c>
      <c r="AC42" s="10">
        <v>83.85</v>
      </c>
      <c r="AD42" s="10">
        <v>97.018000000000001</v>
      </c>
      <c r="AE42" s="10">
        <v>62.433999999999997</v>
      </c>
      <c r="AF42" s="10">
        <v>54.515999999999998</v>
      </c>
      <c r="AG42" s="10">
        <v>53.213999999999999</v>
      </c>
      <c r="AH42" s="10">
        <v>59.228999999999999</v>
      </c>
      <c r="AI42" s="130"/>
      <c r="AJ42" s="130"/>
      <c r="AK42" s="130"/>
      <c r="AL42" s="130"/>
      <c r="AM42" s="130"/>
      <c r="AN42" s="130"/>
      <c r="AO42" s="130"/>
      <c r="AP42" s="130"/>
      <c r="AQ42" s="130"/>
      <c r="AR42" s="130"/>
      <c r="AS42" s="130"/>
      <c r="AT42" s="130"/>
      <c r="AU42" s="130"/>
      <c r="AV42" s="130"/>
      <c r="AW42" s="130"/>
      <c r="AX42" s="130"/>
      <c r="AY42" s="130"/>
    </row>
    <row r="43" spans="1:51" ht="15" x14ac:dyDescent="0.25">
      <c r="A43" s="141">
        <v>45778</v>
      </c>
      <c r="B43" s="281">
        <v>167.22</v>
      </c>
      <c r="C43" s="271">
        <v>167.22</v>
      </c>
      <c r="D43" s="285">
        <v>167.22</v>
      </c>
      <c r="E43" s="11">
        <v>182.821</v>
      </c>
      <c r="F43" s="10">
        <v>57.814</v>
      </c>
      <c r="G43" s="10">
        <v>153.67500000000001</v>
      </c>
      <c r="H43" s="10">
        <v>338.83100000000002</v>
      </c>
      <c r="I43" s="10">
        <v>160.63900000000001</v>
      </c>
      <c r="J43" s="10">
        <v>162.82400000000001</v>
      </c>
      <c r="K43" s="10">
        <v>170.91399999999999</v>
      </c>
      <c r="L43" s="10">
        <v>102.63800000000001</v>
      </c>
      <c r="M43" s="10">
        <v>49.746000000000002</v>
      </c>
      <c r="N43" s="10">
        <v>58.055999999999997</v>
      </c>
      <c r="O43" s="10">
        <v>100.559</v>
      </c>
      <c r="P43" s="10">
        <v>135.572</v>
      </c>
      <c r="Q43" s="10">
        <v>232.25800000000001</v>
      </c>
      <c r="R43" s="10">
        <v>170.227</v>
      </c>
      <c r="S43" s="10">
        <v>106.381</v>
      </c>
      <c r="T43" s="10">
        <v>134.816</v>
      </c>
      <c r="U43" s="10">
        <v>27.001999999999999</v>
      </c>
      <c r="V43" s="10">
        <v>138.505</v>
      </c>
      <c r="W43" s="10">
        <v>178.56399999999999</v>
      </c>
      <c r="X43" s="10">
        <v>70.707999999999998</v>
      </c>
      <c r="Y43" s="10">
        <v>169.66900000000001</v>
      </c>
      <c r="Z43" s="10">
        <v>182.94200000000001</v>
      </c>
      <c r="AA43" s="10">
        <v>126.56</v>
      </c>
      <c r="AB43" s="10">
        <v>366.49900000000002</v>
      </c>
      <c r="AC43" s="10">
        <v>272.24700000000001</v>
      </c>
      <c r="AD43" s="10">
        <v>85.91</v>
      </c>
      <c r="AE43" s="10">
        <v>124.37</v>
      </c>
      <c r="AF43" s="10">
        <v>93.022999999999996</v>
      </c>
      <c r="AG43" s="10">
        <v>199.684</v>
      </c>
      <c r="AH43" s="10">
        <v>136.983</v>
      </c>
      <c r="AI43" s="130"/>
      <c r="AJ43" s="130"/>
      <c r="AK43" s="130"/>
      <c r="AL43" s="130"/>
      <c r="AM43" s="130"/>
      <c r="AN43" s="130"/>
      <c r="AO43" s="130"/>
      <c r="AP43" s="130"/>
      <c r="AQ43" s="130"/>
      <c r="AR43" s="130"/>
      <c r="AS43" s="130"/>
      <c r="AT43" s="130"/>
      <c r="AU43" s="130"/>
      <c r="AV43" s="130"/>
      <c r="AW43" s="130"/>
      <c r="AX43" s="130"/>
      <c r="AY43" s="130"/>
    </row>
    <row r="44" spans="1:51" ht="15" x14ac:dyDescent="0.25">
      <c r="A44" s="141">
        <v>45809</v>
      </c>
      <c r="B44" s="281">
        <v>302.7</v>
      </c>
      <c r="C44" s="271">
        <v>302.7</v>
      </c>
      <c r="D44" s="285">
        <v>302.7</v>
      </c>
      <c r="E44" s="11">
        <v>159.35400000000001</v>
      </c>
      <c r="F44" s="10">
        <v>396.77600000000001</v>
      </c>
      <c r="G44" s="10">
        <v>580.322</v>
      </c>
      <c r="H44" s="10">
        <v>711.36699999999996</v>
      </c>
      <c r="I44" s="10">
        <v>309.69799999999998</v>
      </c>
      <c r="J44" s="10">
        <v>533.89800000000002</v>
      </c>
      <c r="K44" s="10">
        <v>219.197</v>
      </c>
      <c r="L44" s="10">
        <v>120.536</v>
      </c>
      <c r="M44" s="10">
        <v>187.56399999999999</v>
      </c>
      <c r="N44" s="10">
        <v>218.15700000000001</v>
      </c>
      <c r="O44" s="10">
        <v>243.49</v>
      </c>
      <c r="P44" s="10">
        <v>359.61399999999998</v>
      </c>
      <c r="Q44" s="10">
        <v>280.00099999999998</v>
      </c>
      <c r="R44" s="10">
        <v>68.462000000000003</v>
      </c>
      <c r="S44" s="10">
        <v>270.23700000000002</v>
      </c>
      <c r="T44" s="10">
        <v>445.38799999999998</v>
      </c>
      <c r="U44" s="10">
        <v>200.17400000000001</v>
      </c>
      <c r="V44" s="10">
        <v>374.50299999999999</v>
      </c>
      <c r="W44" s="10">
        <v>207.99</v>
      </c>
      <c r="X44" s="10">
        <v>95.89</v>
      </c>
      <c r="Y44" s="10">
        <v>444.428</v>
      </c>
      <c r="Z44" s="10">
        <v>296.44799999999998</v>
      </c>
      <c r="AA44" s="10">
        <v>276.81799999999998</v>
      </c>
      <c r="AB44" s="10">
        <v>709.59100000000001</v>
      </c>
      <c r="AC44" s="10">
        <v>455.69799999999998</v>
      </c>
      <c r="AD44" s="10">
        <v>259.87</v>
      </c>
      <c r="AE44" s="10">
        <v>341.56799999999998</v>
      </c>
      <c r="AF44" s="10">
        <v>162.19200000000001</v>
      </c>
      <c r="AG44" s="10">
        <v>433.67500000000001</v>
      </c>
      <c r="AH44" s="10">
        <v>553.947</v>
      </c>
      <c r="AI44" s="130"/>
      <c r="AJ44" s="130"/>
      <c r="AK44" s="130"/>
      <c r="AL44" s="130"/>
      <c r="AM44" s="130"/>
      <c r="AN44" s="130"/>
      <c r="AO44" s="130"/>
      <c r="AP44" s="130"/>
      <c r="AQ44" s="130"/>
      <c r="AR44" s="130"/>
      <c r="AS44" s="130"/>
      <c r="AT44" s="130"/>
      <c r="AU44" s="130"/>
      <c r="AV44" s="130"/>
      <c r="AW44" s="130"/>
      <c r="AX44" s="130"/>
      <c r="AY44" s="130"/>
    </row>
    <row r="45" spans="1:51" ht="15" x14ac:dyDescent="0.25">
      <c r="A45" s="141">
        <v>45839</v>
      </c>
      <c r="B45" s="281">
        <v>146.94</v>
      </c>
      <c r="C45" s="271">
        <v>146.94</v>
      </c>
      <c r="D45" s="285">
        <v>146.94</v>
      </c>
      <c r="E45" s="11">
        <v>31.373999999999999</v>
      </c>
      <c r="F45" s="10">
        <v>423.92099999999999</v>
      </c>
      <c r="G45" s="10">
        <v>285.54000000000002</v>
      </c>
      <c r="H45" s="10">
        <v>314.98500000000001</v>
      </c>
      <c r="I45" s="10">
        <v>355.78</v>
      </c>
      <c r="J45" s="10">
        <v>334.83800000000002</v>
      </c>
      <c r="K45" s="10">
        <v>65.944999999999993</v>
      </c>
      <c r="L45" s="10">
        <v>31.788</v>
      </c>
      <c r="M45" s="10">
        <v>80.048000000000002</v>
      </c>
      <c r="N45" s="10">
        <v>77.459999999999994</v>
      </c>
      <c r="O45" s="10">
        <v>168.274</v>
      </c>
      <c r="P45" s="10">
        <v>258.45</v>
      </c>
      <c r="Q45" s="10">
        <v>79.03</v>
      </c>
      <c r="R45" s="10">
        <v>12.446999999999999</v>
      </c>
      <c r="S45" s="10">
        <v>193.346</v>
      </c>
      <c r="T45" s="10">
        <v>347.89400000000001</v>
      </c>
      <c r="U45" s="10">
        <v>179.83199999999999</v>
      </c>
      <c r="V45" s="10">
        <v>619.76599999999996</v>
      </c>
      <c r="W45" s="10">
        <v>73.277000000000001</v>
      </c>
      <c r="X45" s="10">
        <v>37.392000000000003</v>
      </c>
      <c r="Y45" s="10">
        <v>288.78800000000001</v>
      </c>
      <c r="Z45" s="10">
        <v>138.83799999999999</v>
      </c>
      <c r="AA45" s="10">
        <v>90.828999999999994</v>
      </c>
      <c r="AB45" s="10">
        <v>359.935</v>
      </c>
      <c r="AC45" s="10">
        <v>198.31399999999999</v>
      </c>
      <c r="AD45" s="10">
        <v>219.73599999999999</v>
      </c>
      <c r="AE45" s="10">
        <v>169.13800000000001</v>
      </c>
      <c r="AF45" s="10">
        <v>67.305999999999997</v>
      </c>
      <c r="AG45" s="10">
        <v>460.947</v>
      </c>
      <c r="AH45" s="10">
        <v>411.56900000000002</v>
      </c>
      <c r="AI45" s="130"/>
      <c r="AJ45" s="130"/>
      <c r="AK45" s="130"/>
      <c r="AL45" s="130"/>
      <c r="AM45" s="130"/>
      <c r="AN45" s="130"/>
      <c r="AO45" s="130"/>
      <c r="AP45" s="130"/>
      <c r="AQ45" s="130"/>
      <c r="AR45" s="130"/>
      <c r="AS45" s="130"/>
      <c r="AT45" s="130"/>
      <c r="AU45" s="130"/>
      <c r="AV45" s="130"/>
      <c r="AW45" s="130"/>
      <c r="AX45" s="130"/>
      <c r="AY45" s="130"/>
    </row>
    <row r="46" spans="1:51" ht="15" x14ac:dyDescent="0.25">
      <c r="A46" s="141">
        <v>45870</v>
      </c>
      <c r="B46" s="281">
        <v>58.48</v>
      </c>
      <c r="C46" s="271">
        <v>58.48</v>
      </c>
      <c r="D46" s="285">
        <v>58.48</v>
      </c>
      <c r="E46" s="11">
        <v>27.178000000000001</v>
      </c>
      <c r="F46" s="10">
        <v>150.89400000000001</v>
      </c>
      <c r="G46" s="10">
        <v>91.006</v>
      </c>
      <c r="H46" s="10">
        <v>151.828</v>
      </c>
      <c r="I46" s="10">
        <v>120.88200000000001</v>
      </c>
      <c r="J46" s="10">
        <v>116.687</v>
      </c>
      <c r="K46" s="10">
        <v>38.200000000000003</v>
      </c>
      <c r="L46" s="10">
        <v>21.405000000000001</v>
      </c>
      <c r="M46" s="10">
        <v>34.22</v>
      </c>
      <c r="N46" s="10">
        <v>34.802999999999997</v>
      </c>
      <c r="O46" s="10">
        <v>66.775000000000006</v>
      </c>
      <c r="P46" s="10">
        <v>83.944999999999993</v>
      </c>
      <c r="Q46" s="10">
        <v>45.917999999999999</v>
      </c>
      <c r="R46" s="10">
        <v>28.716000000000001</v>
      </c>
      <c r="S46" s="10">
        <v>61.631999999999998</v>
      </c>
      <c r="T46" s="10">
        <v>108.556</v>
      </c>
      <c r="U46" s="10">
        <v>59.643000000000001</v>
      </c>
      <c r="V46" s="10">
        <v>183.685</v>
      </c>
      <c r="W46" s="10">
        <v>38.622999999999998</v>
      </c>
      <c r="X46" s="10">
        <v>24.338999999999999</v>
      </c>
      <c r="Y46" s="10">
        <v>97.93</v>
      </c>
      <c r="Z46" s="10">
        <v>53.780999999999999</v>
      </c>
      <c r="AA46" s="10">
        <v>43.906999999999996</v>
      </c>
      <c r="AB46" s="10">
        <v>116.949</v>
      </c>
      <c r="AC46" s="10">
        <v>72.183000000000007</v>
      </c>
      <c r="AD46" s="10">
        <v>81.823999999999998</v>
      </c>
      <c r="AE46" s="10">
        <v>60.031999999999996</v>
      </c>
      <c r="AF46" s="10">
        <v>32.387999999999998</v>
      </c>
      <c r="AG46" s="10">
        <v>179.65</v>
      </c>
      <c r="AH46" s="10">
        <v>164.845</v>
      </c>
      <c r="AI46" s="130"/>
      <c r="AJ46" s="130"/>
      <c r="AK46" s="130"/>
      <c r="AL46" s="130"/>
      <c r="AM46" s="130"/>
      <c r="AN46" s="130"/>
      <c r="AO46" s="130"/>
      <c r="AP46" s="130"/>
      <c r="AQ46" s="130"/>
      <c r="AR46" s="130"/>
      <c r="AS46" s="130"/>
      <c r="AT46" s="130"/>
      <c r="AU46" s="130"/>
      <c r="AV46" s="130"/>
      <c r="AW46" s="130"/>
      <c r="AX46" s="130"/>
      <c r="AY46" s="130"/>
    </row>
    <row r="47" spans="1:51" ht="15" x14ac:dyDescent="0.25">
      <c r="A47" s="141">
        <v>45901</v>
      </c>
      <c r="B47" s="281">
        <v>38.39</v>
      </c>
      <c r="C47" s="271">
        <v>38.39</v>
      </c>
      <c r="D47" s="285">
        <v>38.39</v>
      </c>
      <c r="E47" s="11">
        <v>25.972000000000001</v>
      </c>
      <c r="F47" s="10">
        <v>63.503999999999998</v>
      </c>
      <c r="G47" s="10">
        <v>55.014000000000003</v>
      </c>
      <c r="H47" s="10">
        <v>95.784000000000006</v>
      </c>
      <c r="I47" s="10">
        <v>57.470999999999997</v>
      </c>
      <c r="J47" s="10">
        <v>78.986999999999995</v>
      </c>
      <c r="K47" s="10">
        <v>42.933999999999997</v>
      </c>
      <c r="L47" s="10">
        <v>20.422999999999998</v>
      </c>
      <c r="M47" s="10">
        <v>34.648000000000003</v>
      </c>
      <c r="N47" s="10">
        <v>34.531999999999996</v>
      </c>
      <c r="O47" s="10">
        <v>53.991</v>
      </c>
      <c r="P47" s="10">
        <v>47.268000000000001</v>
      </c>
      <c r="Q47" s="10">
        <v>37.246000000000002</v>
      </c>
      <c r="R47" s="10">
        <v>26.727</v>
      </c>
      <c r="S47" s="10">
        <v>46.201000000000001</v>
      </c>
      <c r="T47" s="10">
        <v>52.421999999999997</v>
      </c>
      <c r="U47" s="10">
        <v>39.506999999999998</v>
      </c>
      <c r="V47" s="10">
        <v>79.831999999999994</v>
      </c>
      <c r="W47" s="10">
        <v>30.7</v>
      </c>
      <c r="X47" s="10">
        <v>30.747</v>
      </c>
      <c r="Y47" s="10">
        <v>66.713999999999999</v>
      </c>
      <c r="Z47" s="10">
        <v>40.781999999999996</v>
      </c>
      <c r="AA47" s="10">
        <v>39.19</v>
      </c>
      <c r="AB47" s="10">
        <v>80.265000000000001</v>
      </c>
      <c r="AC47" s="10">
        <v>45.756999999999998</v>
      </c>
      <c r="AD47" s="10">
        <v>55.402999999999999</v>
      </c>
      <c r="AE47" s="10">
        <v>39.591000000000001</v>
      </c>
      <c r="AF47" s="10">
        <v>23.396000000000001</v>
      </c>
      <c r="AG47" s="10">
        <v>93.611999999999995</v>
      </c>
      <c r="AH47" s="10">
        <v>85.343999999999994</v>
      </c>
      <c r="AI47" s="130"/>
      <c r="AJ47" s="130"/>
      <c r="AK47" s="130"/>
      <c r="AL47" s="130"/>
      <c r="AM47" s="130"/>
      <c r="AN47" s="130"/>
      <c r="AO47" s="130"/>
      <c r="AP47" s="130"/>
      <c r="AQ47" s="130"/>
      <c r="AR47" s="130"/>
      <c r="AS47" s="130"/>
      <c r="AT47" s="130"/>
      <c r="AU47" s="130"/>
      <c r="AV47" s="130"/>
      <c r="AW47" s="130"/>
      <c r="AX47" s="130"/>
      <c r="AY47" s="130"/>
    </row>
    <row r="48" spans="1:51" ht="15" x14ac:dyDescent="0.25">
      <c r="A48" s="141">
        <v>45931</v>
      </c>
      <c r="B48" s="281">
        <v>39.380000000000003</v>
      </c>
      <c r="C48" s="271">
        <v>49.55</v>
      </c>
      <c r="D48" s="285">
        <v>44.26</v>
      </c>
      <c r="E48" s="11">
        <v>36.948999999999998</v>
      </c>
      <c r="F48" s="10">
        <v>54.575000000000003</v>
      </c>
      <c r="G48" s="10">
        <v>51.984999999999999</v>
      </c>
      <c r="H48" s="10">
        <v>82.594999999999999</v>
      </c>
      <c r="I48" s="10">
        <v>54.901000000000003</v>
      </c>
      <c r="J48" s="10">
        <v>52.075000000000003</v>
      </c>
      <c r="K48" s="10">
        <v>39.959000000000003</v>
      </c>
      <c r="L48" s="10">
        <v>22.831</v>
      </c>
      <c r="M48" s="10">
        <v>35.322000000000003</v>
      </c>
      <c r="N48" s="10">
        <v>28.036000000000001</v>
      </c>
      <c r="O48" s="10">
        <v>48.796999999999997</v>
      </c>
      <c r="P48" s="10">
        <v>46.387</v>
      </c>
      <c r="Q48" s="10">
        <v>53.814999999999998</v>
      </c>
      <c r="R48" s="10">
        <v>43.539000000000001</v>
      </c>
      <c r="S48" s="10">
        <v>39.893999999999998</v>
      </c>
      <c r="T48" s="10">
        <v>51.716999999999999</v>
      </c>
      <c r="U48" s="10">
        <v>33.063000000000002</v>
      </c>
      <c r="V48" s="10">
        <v>66.906000000000006</v>
      </c>
      <c r="W48" s="10">
        <v>31.966999999999999</v>
      </c>
      <c r="X48" s="10">
        <v>34.93</v>
      </c>
      <c r="Y48" s="10">
        <v>116.319</v>
      </c>
      <c r="Z48" s="10">
        <v>48.237000000000002</v>
      </c>
      <c r="AA48" s="10">
        <v>71.956999999999994</v>
      </c>
      <c r="AB48" s="10">
        <v>84.319000000000003</v>
      </c>
      <c r="AC48" s="10">
        <v>45.786999999999999</v>
      </c>
      <c r="AD48" s="10">
        <v>49.189</v>
      </c>
      <c r="AE48" s="10">
        <v>36.323999999999998</v>
      </c>
      <c r="AF48" s="10">
        <v>31.327000000000002</v>
      </c>
      <c r="AG48" s="10">
        <v>110.054</v>
      </c>
      <c r="AH48" s="10">
        <v>81.17</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1">
        <v>45962</v>
      </c>
      <c r="B49" s="281">
        <v>39.479999999999997</v>
      </c>
      <c r="C49" s="271">
        <v>43.69</v>
      </c>
      <c r="D49" s="285">
        <v>42.09</v>
      </c>
      <c r="E49" s="11">
        <v>34.290999999999997</v>
      </c>
      <c r="F49" s="10">
        <v>48.052</v>
      </c>
      <c r="G49" s="10">
        <v>50.1</v>
      </c>
      <c r="H49" s="10">
        <v>56.953000000000003</v>
      </c>
      <c r="I49" s="10">
        <v>44.579000000000001</v>
      </c>
      <c r="J49" s="10">
        <v>45.573</v>
      </c>
      <c r="K49" s="10">
        <v>35.677999999999997</v>
      </c>
      <c r="L49" s="10">
        <v>31.96</v>
      </c>
      <c r="M49" s="10">
        <v>30.683</v>
      </c>
      <c r="N49" s="10">
        <v>29.35</v>
      </c>
      <c r="O49" s="10">
        <v>48.256999999999998</v>
      </c>
      <c r="P49" s="10">
        <v>41.573999999999998</v>
      </c>
      <c r="Q49" s="10">
        <v>40.732999999999997</v>
      </c>
      <c r="R49" s="10">
        <v>36.878999999999998</v>
      </c>
      <c r="S49" s="10">
        <v>41.402000000000001</v>
      </c>
      <c r="T49" s="10">
        <v>47.987000000000002</v>
      </c>
      <c r="U49" s="10">
        <v>34.036000000000001</v>
      </c>
      <c r="V49" s="10">
        <v>56.341000000000001</v>
      </c>
      <c r="W49" s="10">
        <v>38.363</v>
      </c>
      <c r="X49" s="10">
        <v>30.082000000000001</v>
      </c>
      <c r="Y49" s="10">
        <v>60.607999999999997</v>
      </c>
      <c r="Z49" s="10">
        <v>38.575000000000003</v>
      </c>
      <c r="AA49" s="10">
        <v>72.867999999999995</v>
      </c>
      <c r="AB49" s="10">
        <v>66.956000000000003</v>
      </c>
      <c r="AC49" s="10">
        <v>44.78</v>
      </c>
      <c r="AD49" s="10">
        <v>41.014000000000003</v>
      </c>
      <c r="AE49" s="10">
        <v>37.338999999999999</v>
      </c>
      <c r="AF49" s="10">
        <v>35.459000000000003</v>
      </c>
      <c r="AG49" s="10">
        <v>61.978000000000002</v>
      </c>
      <c r="AH49" s="10">
        <v>63.427</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1">
        <v>45992</v>
      </c>
      <c r="B50" s="281">
        <v>31.62</v>
      </c>
      <c r="C50" s="271">
        <v>31.62</v>
      </c>
      <c r="D50" s="285">
        <v>31.62</v>
      </c>
      <c r="E50" s="11">
        <v>27.484000000000002</v>
      </c>
      <c r="F50" s="10">
        <v>46.755000000000003</v>
      </c>
      <c r="G50" s="10">
        <v>46.101999999999997</v>
      </c>
      <c r="H50" s="10">
        <v>46.625</v>
      </c>
      <c r="I50" s="10">
        <v>39.429000000000002</v>
      </c>
      <c r="J50" s="10">
        <v>39.741</v>
      </c>
      <c r="K50" s="10">
        <v>29.506</v>
      </c>
      <c r="L50" s="10">
        <v>24.498999999999999</v>
      </c>
      <c r="M50" s="10">
        <v>25.312999999999999</v>
      </c>
      <c r="N50" s="10">
        <v>25.068999999999999</v>
      </c>
      <c r="O50" s="10">
        <v>34.668999999999997</v>
      </c>
      <c r="P50" s="10">
        <v>36.408000000000001</v>
      </c>
      <c r="Q50" s="10">
        <v>35.552999999999997</v>
      </c>
      <c r="R50" s="10">
        <v>27.004999999999999</v>
      </c>
      <c r="S50" s="10">
        <v>32.932000000000002</v>
      </c>
      <c r="T50" s="10">
        <v>38.773000000000003</v>
      </c>
      <c r="U50" s="10">
        <v>28.696000000000002</v>
      </c>
      <c r="V50" s="10">
        <v>46.14</v>
      </c>
      <c r="W50" s="10">
        <v>32.323</v>
      </c>
      <c r="X50" s="10">
        <v>23.943000000000001</v>
      </c>
      <c r="Y50" s="10">
        <v>46.033000000000001</v>
      </c>
      <c r="Z50" s="10">
        <v>32.055</v>
      </c>
      <c r="AA50" s="10">
        <v>40.926000000000002</v>
      </c>
      <c r="AB50" s="10">
        <v>59.777000000000001</v>
      </c>
      <c r="AC50" s="10">
        <v>37.460999999999999</v>
      </c>
      <c r="AD50" s="10">
        <v>34.442</v>
      </c>
      <c r="AE50" s="10">
        <v>35.161999999999999</v>
      </c>
      <c r="AF50" s="10">
        <v>31.388999999999999</v>
      </c>
      <c r="AG50" s="10">
        <v>48.329000000000001</v>
      </c>
      <c r="AH50" s="10">
        <v>47.963999999999999</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1">
        <v>46023</v>
      </c>
      <c r="B51" s="281">
        <v>30.37</v>
      </c>
      <c r="C51" s="271">
        <v>30.37</v>
      </c>
      <c r="D51" s="285">
        <v>30.37</v>
      </c>
      <c r="E51" s="11">
        <v>23.937999999999999</v>
      </c>
      <c r="F51" s="10">
        <v>36.933</v>
      </c>
      <c r="G51" s="10">
        <v>45.43</v>
      </c>
      <c r="H51" s="10">
        <v>40.223999999999997</v>
      </c>
      <c r="I51" s="10">
        <v>33.578000000000003</v>
      </c>
      <c r="J51" s="10">
        <v>34.895000000000003</v>
      </c>
      <c r="K51" s="10">
        <v>25.716999999999999</v>
      </c>
      <c r="L51" s="10">
        <v>20.315999999999999</v>
      </c>
      <c r="M51" s="10">
        <v>22.048999999999999</v>
      </c>
      <c r="N51" s="10">
        <v>22.306000000000001</v>
      </c>
      <c r="O51" s="10">
        <v>29.212</v>
      </c>
      <c r="P51" s="10">
        <v>35.692</v>
      </c>
      <c r="Q51" s="10">
        <v>32.615000000000002</v>
      </c>
      <c r="R51" s="10">
        <v>22.398</v>
      </c>
      <c r="S51" s="10">
        <v>30.103000000000002</v>
      </c>
      <c r="T51" s="10">
        <v>33.307000000000002</v>
      </c>
      <c r="U51" s="10">
        <v>25.937999999999999</v>
      </c>
      <c r="V51" s="10">
        <v>41.218000000000004</v>
      </c>
      <c r="W51" s="10">
        <v>27.376999999999999</v>
      </c>
      <c r="X51" s="10">
        <v>21.175000000000001</v>
      </c>
      <c r="Y51" s="10">
        <v>41.609000000000002</v>
      </c>
      <c r="Z51" s="10">
        <v>28.359000000000002</v>
      </c>
      <c r="AA51" s="10">
        <v>32.997999999999998</v>
      </c>
      <c r="AB51" s="10">
        <v>50.856000000000002</v>
      </c>
      <c r="AC51" s="10">
        <v>32.767000000000003</v>
      </c>
      <c r="AD51" s="10">
        <v>29.83</v>
      </c>
      <c r="AE51" s="10">
        <v>38.518000000000001</v>
      </c>
      <c r="AF51" s="10">
        <v>28.632000000000001</v>
      </c>
      <c r="AG51" s="10">
        <v>42.9</v>
      </c>
      <c r="AH51" s="10">
        <v>41.398000000000003</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1">
        <v>46054</v>
      </c>
      <c r="B52" s="281">
        <v>27.64</v>
      </c>
      <c r="C52" s="271">
        <v>27.64</v>
      </c>
      <c r="D52" s="285">
        <v>27.64</v>
      </c>
      <c r="E52" s="11">
        <v>31.398</v>
      </c>
      <c r="F52" s="10">
        <v>39.820999999999998</v>
      </c>
      <c r="G52" s="10">
        <v>36.625999999999998</v>
      </c>
      <c r="H52" s="10">
        <v>33.576999999999998</v>
      </c>
      <c r="I52" s="10">
        <v>30.254999999999999</v>
      </c>
      <c r="J52" s="10">
        <v>33.627000000000002</v>
      </c>
      <c r="K52" s="10">
        <v>22.422000000000001</v>
      </c>
      <c r="L52" s="10">
        <v>17.72</v>
      </c>
      <c r="M52" s="10">
        <v>27.641999999999999</v>
      </c>
      <c r="N52" s="10">
        <v>20.622</v>
      </c>
      <c r="O52" s="10">
        <v>25.72</v>
      </c>
      <c r="P52" s="10">
        <v>29.86</v>
      </c>
      <c r="Q52" s="10">
        <v>29.843</v>
      </c>
      <c r="R52" s="10">
        <v>19.055</v>
      </c>
      <c r="S52" s="10">
        <v>28.091000000000001</v>
      </c>
      <c r="T52" s="10">
        <v>27.986000000000001</v>
      </c>
      <c r="U52" s="10">
        <v>24.31</v>
      </c>
      <c r="V52" s="10">
        <v>36.877000000000002</v>
      </c>
      <c r="W52" s="10">
        <v>23.92</v>
      </c>
      <c r="X52" s="10">
        <v>25.408999999999999</v>
      </c>
      <c r="Y52" s="10">
        <v>43.725999999999999</v>
      </c>
      <c r="Z52" s="10">
        <v>33.027000000000001</v>
      </c>
      <c r="AA52" s="10">
        <v>44.121000000000002</v>
      </c>
      <c r="AB52" s="10">
        <v>44.351999999999997</v>
      </c>
      <c r="AC52" s="10">
        <v>30.937999999999999</v>
      </c>
      <c r="AD52" s="10">
        <v>26.260999999999999</v>
      </c>
      <c r="AE52" s="10">
        <v>32.497</v>
      </c>
      <c r="AF52" s="10">
        <v>28.183</v>
      </c>
      <c r="AG52" s="10">
        <v>37.049999999999997</v>
      </c>
      <c r="AH52" s="10">
        <v>34.970999999999997</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1">
        <v>46082</v>
      </c>
      <c r="B53" s="281">
        <v>50.18</v>
      </c>
      <c r="C53" s="271">
        <v>50.18</v>
      </c>
      <c r="D53" s="285">
        <v>50.18</v>
      </c>
      <c r="E53" s="11">
        <v>61.427999999999997</v>
      </c>
      <c r="F53" s="10">
        <v>56.127000000000002</v>
      </c>
      <c r="G53" s="10">
        <v>61.079000000000001</v>
      </c>
      <c r="H53" s="10">
        <v>52.686999999999998</v>
      </c>
      <c r="I53" s="10">
        <v>47.588999999999999</v>
      </c>
      <c r="J53" s="10">
        <v>43.552</v>
      </c>
      <c r="K53" s="10">
        <v>36.125999999999998</v>
      </c>
      <c r="L53" s="10">
        <v>26.58</v>
      </c>
      <c r="M53" s="10">
        <v>36.128</v>
      </c>
      <c r="N53" s="10">
        <v>50.494</v>
      </c>
      <c r="O53" s="10">
        <v>47.097999999999999</v>
      </c>
      <c r="P53" s="10">
        <v>38.631</v>
      </c>
      <c r="Q53" s="10">
        <v>64.927000000000007</v>
      </c>
      <c r="R53" s="10">
        <v>27.207000000000001</v>
      </c>
      <c r="S53" s="10">
        <v>47.664999999999999</v>
      </c>
      <c r="T53" s="10">
        <v>38.176000000000002</v>
      </c>
      <c r="U53" s="10">
        <v>32.238999999999997</v>
      </c>
      <c r="V53" s="10">
        <v>64.605000000000004</v>
      </c>
      <c r="W53" s="10">
        <v>38.439</v>
      </c>
      <c r="X53" s="10">
        <v>38.875999999999998</v>
      </c>
      <c r="Y53" s="10">
        <v>73.313999999999993</v>
      </c>
      <c r="Z53" s="10">
        <v>52.600999999999999</v>
      </c>
      <c r="AA53" s="10">
        <v>125.52800000000001</v>
      </c>
      <c r="AB53" s="10">
        <v>51.676000000000002</v>
      </c>
      <c r="AC53" s="10">
        <v>45.347000000000001</v>
      </c>
      <c r="AD53" s="10">
        <v>43.94</v>
      </c>
      <c r="AE53" s="10">
        <v>47.854999999999997</v>
      </c>
      <c r="AF53" s="10">
        <v>45.371000000000002</v>
      </c>
      <c r="AG53" s="10">
        <v>51.098999999999997</v>
      </c>
      <c r="AH53" s="10">
        <v>44.191000000000003</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1">
        <v>46113</v>
      </c>
      <c r="B54" s="281">
        <v>76.98</v>
      </c>
      <c r="C54" s="271">
        <v>76.98</v>
      </c>
      <c r="D54" s="285">
        <v>76.98</v>
      </c>
      <c r="E54" s="11">
        <v>60.371000000000002</v>
      </c>
      <c r="F54" s="10">
        <v>110.17700000000001</v>
      </c>
      <c r="G54" s="10">
        <v>89.933999999999997</v>
      </c>
      <c r="H54" s="10">
        <v>84.111999999999995</v>
      </c>
      <c r="I54" s="10">
        <v>62.444000000000003</v>
      </c>
      <c r="J54" s="10">
        <v>78.141000000000005</v>
      </c>
      <c r="K54" s="10">
        <v>46.878999999999998</v>
      </c>
      <c r="L54" s="10">
        <v>55.926000000000002</v>
      </c>
      <c r="M54" s="10">
        <v>59.656999999999996</v>
      </c>
      <c r="N54" s="10">
        <v>105.44199999999999</v>
      </c>
      <c r="O54" s="10">
        <v>71.147000000000006</v>
      </c>
      <c r="P54" s="10">
        <v>96.638999999999996</v>
      </c>
      <c r="Q54" s="10">
        <v>68.802000000000007</v>
      </c>
      <c r="R54" s="10">
        <v>32.072000000000003</v>
      </c>
      <c r="S54" s="10">
        <v>76.994</v>
      </c>
      <c r="T54" s="10">
        <v>52.045000000000002</v>
      </c>
      <c r="U54" s="10">
        <v>55.531999999999996</v>
      </c>
      <c r="V54" s="10">
        <v>126.67700000000001</v>
      </c>
      <c r="W54" s="10">
        <v>45.588999999999999</v>
      </c>
      <c r="X54" s="10">
        <v>68.516000000000005</v>
      </c>
      <c r="Y54" s="10">
        <v>81.852000000000004</v>
      </c>
      <c r="Z54" s="10">
        <v>80.724999999999994</v>
      </c>
      <c r="AA54" s="10">
        <v>246.244</v>
      </c>
      <c r="AB54" s="10">
        <v>83.856999999999999</v>
      </c>
      <c r="AC54" s="10">
        <v>96.968000000000004</v>
      </c>
      <c r="AD54" s="10">
        <v>60.384999999999998</v>
      </c>
      <c r="AE54" s="10">
        <v>54.593000000000004</v>
      </c>
      <c r="AF54" s="10">
        <v>53.137</v>
      </c>
      <c r="AG54" s="10">
        <v>59.241</v>
      </c>
      <c r="AH54" s="10">
        <v>56.396999999999998</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1">
        <v>46143</v>
      </c>
      <c r="B55" s="281">
        <v>167.22</v>
      </c>
      <c r="C55" s="271">
        <v>167.22</v>
      </c>
      <c r="D55" s="285">
        <v>167.22</v>
      </c>
      <c r="E55" s="11">
        <v>57.798000000000002</v>
      </c>
      <c r="F55" s="10">
        <v>147.90600000000001</v>
      </c>
      <c r="G55" s="10">
        <v>338.67700000000002</v>
      </c>
      <c r="H55" s="10">
        <v>160.63200000000001</v>
      </c>
      <c r="I55" s="10">
        <v>162.94900000000001</v>
      </c>
      <c r="J55" s="10">
        <v>162.971</v>
      </c>
      <c r="K55" s="10">
        <v>102.651</v>
      </c>
      <c r="L55" s="10">
        <v>49.814999999999998</v>
      </c>
      <c r="M55" s="10">
        <v>58.087000000000003</v>
      </c>
      <c r="N55" s="10">
        <v>97.718999999999994</v>
      </c>
      <c r="O55" s="10">
        <v>135.46899999999999</v>
      </c>
      <c r="P55" s="10">
        <v>232.12</v>
      </c>
      <c r="Q55" s="10">
        <v>170.238</v>
      </c>
      <c r="R55" s="10">
        <v>99.634</v>
      </c>
      <c r="S55" s="10">
        <v>135.09399999999999</v>
      </c>
      <c r="T55" s="10">
        <v>26.937999999999999</v>
      </c>
      <c r="U55" s="10">
        <v>138.441</v>
      </c>
      <c r="V55" s="10">
        <v>179.83799999999999</v>
      </c>
      <c r="W55" s="10">
        <v>70.611999999999995</v>
      </c>
      <c r="X55" s="10">
        <v>170.04900000000001</v>
      </c>
      <c r="Y55" s="10">
        <v>183.02</v>
      </c>
      <c r="Z55" s="10">
        <v>122.214</v>
      </c>
      <c r="AA55" s="10">
        <v>366.40199999999999</v>
      </c>
      <c r="AB55" s="10">
        <v>272.23399999999998</v>
      </c>
      <c r="AC55" s="10">
        <v>85.852000000000004</v>
      </c>
      <c r="AD55" s="10">
        <v>120.601</v>
      </c>
      <c r="AE55" s="10">
        <v>93.102000000000004</v>
      </c>
      <c r="AF55" s="10">
        <v>199.476</v>
      </c>
      <c r="AG55" s="10">
        <v>137.01300000000001</v>
      </c>
      <c r="AH55" s="10">
        <v>160.565</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1">
        <v>46174</v>
      </c>
      <c r="B56" s="281">
        <v>302.7</v>
      </c>
      <c r="C56" s="271">
        <v>302.7</v>
      </c>
      <c r="D56" s="285">
        <v>302.7</v>
      </c>
      <c r="E56" s="11">
        <v>396.7</v>
      </c>
      <c r="F56" s="10">
        <v>570.42600000000004</v>
      </c>
      <c r="G56" s="10">
        <v>711.26199999999994</v>
      </c>
      <c r="H56" s="10">
        <v>309.702</v>
      </c>
      <c r="I56" s="10">
        <v>533.947</v>
      </c>
      <c r="J56" s="10">
        <v>225.33199999999999</v>
      </c>
      <c r="K56" s="10">
        <v>120.541</v>
      </c>
      <c r="L56" s="10">
        <v>187.63</v>
      </c>
      <c r="M56" s="10">
        <v>218.155</v>
      </c>
      <c r="N56" s="10">
        <v>237.32400000000001</v>
      </c>
      <c r="O56" s="10">
        <v>359.548</v>
      </c>
      <c r="P56" s="10">
        <v>279.916</v>
      </c>
      <c r="Q56" s="10">
        <v>68.474000000000004</v>
      </c>
      <c r="R56" s="10">
        <v>263.67399999999998</v>
      </c>
      <c r="S56" s="10">
        <v>445.68700000000001</v>
      </c>
      <c r="T56" s="10">
        <v>200.06800000000001</v>
      </c>
      <c r="U56" s="10">
        <v>374.40199999999999</v>
      </c>
      <c r="V56" s="10">
        <v>207.36600000000001</v>
      </c>
      <c r="W56" s="10">
        <v>95.813999999999993</v>
      </c>
      <c r="X56" s="10">
        <v>444.67599999999999</v>
      </c>
      <c r="Y56" s="10">
        <v>296.51900000000001</v>
      </c>
      <c r="Z56" s="10">
        <v>276.173</v>
      </c>
      <c r="AA56" s="10">
        <v>709.54700000000003</v>
      </c>
      <c r="AB56" s="10">
        <v>455.67399999999998</v>
      </c>
      <c r="AC56" s="10">
        <v>259.78500000000003</v>
      </c>
      <c r="AD56" s="10">
        <v>338.68400000000003</v>
      </c>
      <c r="AE56" s="10">
        <v>162.245</v>
      </c>
      <c r="AF56" s="10">
        <v>433.488</v>
      </c>
      <c r="AG56" s="10">
        <v>553.95600000000002</v>
      </c>
      <c r="AH56" s="10">
        <v>383.30700000000002</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1">
        <v>46204</v>
      </c>
      <c r="B57" s="281">
        <v>146.94</v>
      </c>
      <c r="C57" s="271">
        <v>146.94</v>
      </c>
      <c r="D57" s="285">
        <v>146.94</v>
      </c>
      <c r="E57" s="11">
        <v>423.89400000000001</v>
      </c>
      <c r="F57" s="10">
        <v>297.10000000000002</v>
      </c>
      <c r="G57" s="10">
        <v>314.96199999999999</v>
      </c>
      <c r="H57" s="10">
        <v>355.78100000000001</v>
      </c>
      <c r="I57" s="10">
        <v>334.87200000000001</v>
      </c>
      <c r="J57" s="10">
        <v>69.64</v>
      </c>
      <c r="K57" s="10">
        <v>31.800999999999998</v>
      </c>
      <c r="L57" s="10">
        <v>80.072999999999993</v>
      </c>
      <c r="M57" s="10">
        <v>77.474000000000004</v>
      </c>
      <c r="N57" s="10">
        <v>174.50299999999999</v>
      </c>
      <c r="O57" s="10">
        <v>258.423</v>
      </c>
      <c r="P57" s="10">
        <v>78.992999999999995</v>
      </c>
      <c r="Q57" s="10">
        <v>12.462</v>
      </c>
      <c r="R57" s="10">
        <v>204.27199999999999</v>
      </c>
      <c r="S57" s="10">
        <v>347.99700000000001</v>
      </c>
      <c r="T57" s="10">
        <v>179.77799999999999</v>
      </c>
      <c r="U57" s="10">
        <v>619.71299999999997</v>
      </c>
      <c r="V57" s="10">
        <v>78.206000000000003</v>
      </c>
      <c r="W57" s="10">
        <v>37.356000000000002</v>
      </c>
      <c r="X57" s="10">
        <v>288.90100000000001</v>
      </c>
      <c r="Y57" s="10">
        <v>138.874</v>
      </c>
      <c r="Z57" s="10">
        <v>94.813000000000002</v>
      </c>
      <c r="AA57" s="10">
        <v>359.92</v>
      </c>
      <c r="AB57" s="10">
        <v>198.309</v>
      </c>
      <c r="AC57" s="10">
        <v>219.70099999999999</v>
      </c>
      <c r="AD57" s="10">
        <v>175.35</v>
      </c>
      <c r="AE57" s="10">
        <v>67.343999999999994</v>
      </c>
      <c r="AF57" s="10">
        <v>460.88099999999997</v>
      </c>
      <c r="AG57" s="10">
        <v>411.57299999999998</v>
      </c>
      <c r="AH57" s="10">
        <v>249.13800000000001</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1">
        <v>46235</v>
      </c>
      <c r="B58" s="281">
        <v>58.48</v>
      </c>
      <c r="C58" s="271">
        <v>58.48</v>
      </c>
      <c r="D58" s="285">
        <v>58.48</v>
      </c>
      <c r="E58" s="11">
        <v>150.892</v>
      </c>
      <c r="F58" s="10">
        <v>93.295000000000002</v>
      </c>
      <c r="G58" s="10">
        <v>151.81800000000001</v>
      </c>
      <c r="H58" s="10">
        <v>120.883</v>
      </c>
      <c r="I58" s="10">
        <v>116.71599999999999</v>
      </c>
      <c r="J58" s="10">
        <v>38.898000000000003</v>
      </c>
      <c r="K58" s="10">
        <v>21.419</v>
      </c>
      <c r="L58" s="10">
        <v>34.238999999999997</v>
      </c>
      <c r="M58" s="10">
        <v>34.82</v>
      </c>
      <c r="N58" s="10">
        <v>67.507999999999996</v>
      </c>
      <c r="O58" s="10">
        <v>83.929000000000002</v>
      </c>
      <c r="P58" s="10">
        <v>45.89</v>
      </c>
      <c r="Q58" s="10">
        <v>28.731000000000002</v>
      </c>
      <c r="R58" s="10">
        <v>63.384</v>
      </c>
      <c r="S58" s="10">
        <v>108.611</v>
      </c>
      <c r="T58" s="10">
        <v>59.612000000000002</v>
      </c>
      <c r="U58" s="10">
        <v>183.68</v>
      </c>
      <c r="V58" s="10">
        <v>39.369999999999997</v>
      </c>
      <c r="W58" s="10">
        <v>24.315000000000001</v>
      </c>
      <c r="X58" s="10">
        <v>98.013999999999996</v>
      </c>
      <c r="Y58" s="10">
        <v>53.808999999999997</v>
      </c>
      <c r="Z58" s="10">
        <v>44.651000000000003</v>
      </c>
      <c r="AA58" s="10">
        <v>116.944</v>
      </c>
      <c r="AB58" s="10">
        <v>72.182000000000002</v>
      </c>
      <c r="AC58" s="10">
        <v>81.81</v>
      </c>
      <c r="AD58" s="10">
        <v>61.877000000000002</v>
      </c>
      <c r="AE58" s="10">
        <v>32.421999999999997</v>
      </c>
      <c r="AF58" s="10">
        <v>179.62700000000001</v>
      </c>
      <c r="AG58" s="10">
        <v>164.851</v>
      </c>
      <c r="AH58" s="10">
        <v>91.251000000000005</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1">
        <v>46266</v>
      </c>
      <c r="B59" s="281">
        <v>38.39</v>
      </c>
      <c r="C59" s="271">
        <v>38.39</v>
      </c>
      <c r="D59" s="285">
        <v>38.39</v>
      </c>
      <c r="E59" s="11">
        <v>63.506</v>
      </c>
      <c r="F59" s="10">
        <v>55.469000000000001</v>
      </c>
      <c r="G59" s="10">
        <v>95.777000000000001</v>
      </c>
      <c r="H59" s="10">
        <v>57.472000000000001</v>
      </c>
      <c r="I59" s="10">
        <v>79.012</v>
      </c>
      <c r="J59" s="10">
        <v>43.040999999999997</v>
      </c>
      <c r="K59" s="10">
        <v>20.434999999999999</v>
      </c>
      <c r="L59" s="10">
        <v>34.665999999999997</v>
      </c>
      <c r="M59" s="10">
        <v>34.548999999999999</v>
      </c>
      <c r="N59" s="10">
        <v>54.585999999999999</v>
      </c>
      <c r="O59" s="10">
        <v>47.256</v>
      </c>
      <c r="P59" s="10">
        <v>37.222000000000001</v>
      </c>
      <c r="Q59" s="10">
        <v>26.739000000000001</v>
      </c>
      <c r="R59" s="10">
        <v>45.872999999999998</v>
      </c>
      <c r="S59" s="10">
        <v>52.466999999999999</v>
      </c>
      <c r="T59" s="10">
        <v>39.481000000000002</v>
      </c>
      <c r="U59" s="10">
        <v>79.831999999999994</v>
      </c>
      <c r="V59" s="10">
        <v>30.827999999999999</v>
      </c>
      <c r="W59" s="10">
        <v>30.725999999999999</v>
      </c>
      <c r="X59" s="10">
        <v>66.790000000000006</v>
      </c>
      <c r="Y59" s="10">
        <v>40.805999999999997</v>
      </c>
      <c r="Z59" s="10">
        <v>38.847999999999999</v>
      </c>
      <c r="AA59" s="10">
        <v>80.262</v>
      </c>
      <c r="AB59" s="10">
        <v>45.756999999999998</v>
      </c>
      <c r="AC59" s="10">
        <v>55.390999999999998</v>
      </c>
      <c r="AD59" s="10">
        <v>39.975999999999999</v>
      </c>
      <c r="AE59" s="10">
        <v>23.425999999999998</v>
      </c>
      <c r="AF59" s="10">
        <v>93.593999999999994</v>
      </c>
      <c r="AG59" s="10">
        <v>85.349000000000004</v>
      </c>
      <c r="AH59" s="10">
        <v>65.200999999999993</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1">
        <v>46296</v>
      </c>
      <c r="B60" s="281">
        <v>39.380000000000003</v>
      </c>
      <c r="C60" s="271">
        <v>49.55</v>
      </c>
      <c r="D60" s="285">
        <v>44.26</v>
      </c>
      <c r="E60" s="11">
        <v>54.576999999999998</v>
      </c>
      <c r="F60" s="10">
        <v>52.079000000000001</v>
      </c>
      <c r="G60" s="10">
        <v>82.588999999999999</v>
      </c>
      <c r="H60" s="10">
        <v>54.902000000000001</v>
      </c>
      <c r="I60" s="10">
        <v>52.097999999999999</v>
      </c>
      <c r="J60" s="10">
        <v>39.99</v>
      </c>
      <c r="K60" s="10">
        <v>22.843</v>
      </c>
      <c r="L60" s="10">
        <v>35.337000000000003</v>
      </c>
      <c r="M60" s="10">
        <v>28.052</v>
      </c>
      <c r="N60" s="10">
        <v>48.804000000000002</v>
      </c>
      <c r="O60" s="10">
        <v>46.375999999999998</v>
      </c>
      <c r="P60" s="10">
        <v>53.792999999999999</v>
      </c>
      <c r="Q60" s="10">
        <v>43.551000000000002</v>
      </c>
      <c r="R60" s="10">
        <v>40.655999999999999</v>
      </c>
      <c r="S60" s="10">
        <v>51.762999999999998</v>
      </c>
      <c r="T60" s="10">
        <v>33.04</v>
      </c>
      <c r="U60" s="10">
        <v>66.906000000000006</v>
      </c>
      <c r="V60" s="10">
        <v>31.960999999999999</v>
      </c>
      <c r="W60" s="10">
        <v>34.909999999999997</v>
      </c>
      <c r="X60" s="10">
        <v>116.408</v>
      </c>
      <c r="Y60" s="10">
        <v>48.26</v>
      </c>
      <c r="Z60" s="10">
        <v>70.793999999999997</v>
      </c>
      <c r="AA60" s="10">
        <v>84.316999999999993</v>
      </c>
      <c r="AB60" s="10">
        <v>45.786999999999999</v>
      </c>
      <c r="AC60" s="10">
        <v>49.18</v>
      </c>
      <c r="AD60" s="10">
        <v>36.488999999999997</v>
      </c>
      <c r="AE60" s="10">
        <v>31.356000000000002</v>
      </c>
      <c r="AF60" s="10">
        <v>110.035</v>
      </c>
      <c r="AG60" s="10">
        <v>81.174000000000007</v>
      </c>
      <c r="AH60" s="10">
        <v>70.8</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1">
        <v>46327</v>
      </c>
      <c r="B61" s="281">
        <v>39.479999999999997</v>
      </c>
      <c r="C61" s="271">
        <v>43.69</v>
      </c>
      <c r="D61" s="285">
        <v>42.09</v>
      </c>
      <c r="E61" s="11">
        <v>48.055</v>
      </c>
      <c r="F61" s="10">
        <v>49.878999999999998</v>
      </c>
      <c r="G61" s="10">
        <v>56.948999999999998</v>
      </c>
      <c r="H61" s="10">
        <v>44.58</v>
      </c>
      <c r="I61" s="10">
        <v>45.593000000000004</v>
      </c>
      <c r="J61" s="10">
        <v>35.908000000000001</v>
      </c>
      <c r="K61" s="10">
        <v>31.972000000000001</v>
      </c>
      <c r="L61" s="10">
        <v>30.695</v>
      </c>
      <c r="M61" s="10">
        <v>29.364999999999998</v>
      </c>
      <c r="N61" s="10">
        <v>48.877000000000002</v>
      </c>
      <c r="O61" s="10">
        <v>41.564</v>
      </c>
      <c r="P61" s="10">
        <v>40.713999999999999</v>
      </c>
      <c r="Q61" s="10">
        <v>36.89</v>
      </c>
      <c r="R61" s="10">
        <v>41.683</v>
      </c>
      <c r="S61" s="10">
        <v>48.026000000000003</v>
      </c>
      <c r="T61" s="10">
        <v>34.023000000000003</v>
      </c>
      <c r="U61" s="10">
        <v>56.341999999999999</v>
      </c>
      <c r="V61" s="10">
        <v>38.466999999999999</v>
      </c>
      <c r="W61" s="10">
        <v>30.065000000000001</v>
      </c>
      <c r="X61" s="10">
        <v>60.67</v>
      </c>
      <c r="Y61" s="10">
        <v>38.594000000000001</v>
      </c>
      <c r="Z61" s="10">
        <v>74.569000000000003</v>
      </c>
      <c r="AA61" s="10">
        <v>66.953999999999994</v>
      </c>
      <c r="AB61" s="10">
        <v>44.780999999999999</v>
      </c>
      <c r="AC61" s="10">
        <v>41.006</v>
      </c>
      <c r="AD61" s="10">
        <v>37.515999999999998</v>
      </c>
      <c r="AE61" s="10">
        <v>35.485999999999997</v>
      </c>
      <c r="AF61" s="10">
        <v>61.966000000000001</v>
      </c>
      <c r="AG61" s="10">
        <v>63.430999999999997</v>
      </c>
      <c r="AH61" s="10">
        <v>47.161999999999999</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1">
        <v>46357</v>
      </c>
      <c r="B62" s="281">
        <v>31.62</v>
      </c>
      <c r="C62" s="271">
        <v>31.62</v>
      </c>
      <c r="D62" s="285">
        <v>31.62</v>
      </c>
      <c r="E62" s="11">
        <v>46.759</v>
      </c>
      <c r="F62" s="10">
        <v>46.482999999999997</v>
      </c>
      <c r="G62" s="10">
        <v>46.621000000000002</v>
      </c>
      <c r="H62" s="10">
        <v>39.43</v>
      </c>
      <c r="I62" s="10">
        <v>39.759</v>
      </c>
      <c r="J62" s="10">
        <v>29.635000000000002</v>
      </c>
      <c r="K62" s="10">
        <v>24.507999999999999</v>
      </c>
      <c r="L62" s="10">
        <v>25.324999999999999</v>
      </c>
      <c r="M62" s="10">
        <v>25.082999999999998</v>
      </c>
      <c r="N62" s="10">
        <v>34.895000000000003</v>
      </c>
      <c r="O62" s="10">
        <v>36.399000000000001</v>
      </c>
      <c r="P62" s="10">
        <v>35.534999999999997</v>
      </c>
      <c r="Q62" s="10">
        <v>27.013999999999999</v>
      </c>
      <c r="R62" s="10">
        <v>33.215000000000003</v>
      </c>
      <c r="S62" s="10">
        <v>38.808999999999997</v>
      </c>
      <c r="T62" s="10">
        <v>28.677</v>
      </c>
      <c r="U62" s="10">
        <v>46.140999999999998</v>
      </c>
      <c r="V62" s="10">
        <v>32.527000000000001</v>
      </c>
      <c r="W62" s="10">
        <v>23.927</v>
      </c>
      <c r="X62" s="10">
        <v>46.09</v>
      </c>
      <c r="Y62" s="10">
        <v>32.073</v>
      </c>
      <c r="Z62" s="10">
        <v>41.44</v>
      </c>
      <c r="AA62" s="10">
        <v>59.774999999999999</v>
      </c>
      <c r="AB62" s="10">
        <v>37.462000000000003</v>
      </c>
      <c r="AC62" s="10">
        <v>34.433999999999997</v>
      </c>
      <c r="AD62" s="10">
        <v>34.954000000000001</v>
      </c>
      <c r="AE62" s="10">
        <v>31.414000000000001</v>
      </c>
      <c r="AF62" s="10">
        <v>48.317999999999998</v>
      </c>
      <c r="AG62" s="10">
        <v>47.968000000000004</v>
      </c>
      <c r="AH62" s="10">
        <v>38.689</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1">
        <v>46388</v>
      </c>
      <c r="B63" s="281">
        <v>30.37</v>
      </c>
      <c r="C63" s="271">
        <v>30.37</v>
      </c>
      <c r="D63" s="285">
        <v>30.37</v>
      </c>
      <c r="E63" s="11">
        <v>36.936</v>
      </c>
      <c r="F63" s="10">
        <v>45.508000000000003</v>
      </c>
      <c r="G63" s="10">
        <v>40.22</v>
      </c>
      <c r="H63" s="10">
        <v>33.579000000000001</v>
      </c>
      <c r="I63" s="10">
        <v>34.911000000000001</v>
      </c>
      <c r="J63" s="10">
        <v>25.814</v>
      </c>
      <c r="K63" s="10">
        <v>20.324000000000002</v>
      </c>
      <c r="L63" s="10">
        <v>22.059000000000001</v>
      </c>
      <c r="M63" s="10">
        <v>22.318999999999999</v>
      </c>
      <c r="N63" s="10">
        <v>29.297000000000001</v>
      </c>
      <c r="O63" s="10">
        <v>35.683</v>
      </c>
      <c r="P63" s="10">
        <v>32.598999999999997</v>
      </c>
      <c r="Q63" s="10">
        <v>22.405999999999999</v>
      </c>
      <c r="R63" s="10">
        <v>30.181000000000001</v>
      </c>
      <c r="S63" s="10">
        <v>33.340000000000003</v>
      </c>
      <c r="T63" s="10">
        <v>25.920999999999999</v>
      </c>
      <c r="U63" s="10">
        <v>41.219000000000001</v>
      </c>
      <c r="V63" s="10">
        <v>27.484000000000002</v>
      </c>
      <c r="W63" s="10">
        <v>21.161999999999999</v>
      </c>
      <c r="X63" s="10">
        <v>41.661000000000001</v>
      </c>
      <c r="Y63" s="10">
        <v>28.375</v>
      </c>
      <c r="Z63" s="10">
        <v>33.173000000000002</v>
      </c>
      <c r="AA63" s="10">
        <v>50.853999999999999</v>
      </c>
      <c r="AB63" s="10">
        <v>32.768000000000001</v>
      </c>
      <c r="AC63" s="10">
        <v>29.823</v>
      </c>
      <c r="AD63" s="10">
        <v>38.988</v>
      </c>
      <c r="AE63" s="10">
        <v>28.655000000000001</v>
      </c>
      <c r="AF63" s="10">
        <v>42.89</v>
      </c>
      <c r="AG63" s="10">
        <v>41.402000000000001</v>
      </c>
      <c r="AH63" s="10">
        <v>33.427</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1">
        <v>46419</v>
      </c>
      <c r="B64" s="281">
        <v>27.64</v>
      </c>
      <c r="C64" s="271">
        <v>27.64</v>
      </c>
      <c r="D64" s="276">
        <v>27.64</v>
      </c>
      <c r="E64" s="11">
        <v>39.820999999999998</v>
      </c>
      <c r="F64" s="10">
        <v>36.625999999999998</v>
      </c>
      <c r="G64" s="10">
        <v>33.576999999999998</v>
      </c>
      <c r="H64" s="10">
        <v>30.254999999999999</v>
      </c>
      <c r="I64" s="10">
        <v>33.627000000000002</v>
      </c>
      <c r="J64" s="10">
        <v>22.422000000000001</v>
      </c>
      <c r="K64" s="10">
        <v>17.72</v>
      </c>
      <c r="L64" s="10">
        <v>27.641999999999999</v>
      </c>
      <c r="M64" s="10">
        <v>20.622</v>
      </c>
      <c r="N64" s="10">
        <v>25.72</v>
      </c>
      <c r="O64" s="10">
        <v>29.86</v>
      </c>
      <c r="P64" s="10">
        <v>29.843</v>
      </c>
      <c r="Q64" s="10">
        <v>19.055</v>
      </c>
      <c r="R64" s="10">
        <v>28.091000000000001</v>
      </c>
      <c r="S64" s="10">
        <v>27.986000000000001</v>
      </c>
      <c r="T64" s="10">
        <v>24.31</v>
      </c>
      <c r="U64" s="10">
        <v>36.877000000000002</v>
      </c>
      <c r="V64" s="10">
        <v>23.92</v>
      </c>
      <c r="W64" s="10">
        <v>25.408999999999999</v>
      </c>
      <c r="X64" s="10">
        <v>43.725999999999999</v>
      </c>
      <c r="Y64" s="10">
        <v>33.027000000000001</v>
      </c>
      <c r="Z64" s="10">
        <v>44.121000000000002</v>
      </c>
      <c r="AA64" s="10">
        <v>44.351999999999997</v>
      </c>
      <c r="AB64" s="10">
        <v>30.937999999999999</v>
      </c>
      <c r="AC64" s="10">
        <v>26.260999999999999</v>
      </c>
      <c r="AD64" s="10">
        <v>32.497</v>
      </c>
      <c r="AE64" s="10">
        <v>28.183</v>
      </c>
      <c r="AF64" s="10">
        <v>37.049999999999997</v>
      </c>
      <c r="AG64" s="10">
        <v>34.970999999999997</v>
      </c>
      <c r="AH64" s="10">
        <v>34.970999999999997</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1">
        <v>46447</v>
      </c>
      <c r="B65" s="281">
        <v>50.18</v>
      </c>
      <c r="C65" s="271">
        <v>50.18</v>
      </c>
      <c r="D65" s="276">
        <v>50.18</v>
      </c>
      <c r="E65" s="11">
        <v>56.127000000000002</v>
      </c>
      <c r="F65" s="10">
        <v>61.079000000000001</v>
      </c>
      <c r="G65" s="10">
        <v>52.686999999999998</v>
      </c>
      <c r="H65" s="10">
        <v>47.588999999999999</v>
      </c>
      <c r="I65" s="10">
        <v>43.552</v>
      </c>
      <c r="J65" s="10">
        <v>36.125999999999998</v>
      </c>
      <c r="K65" s="10">
        <v>26.58</v>
      </c>
      <c r="L65" s="10">
        <v>36.128</v>
      </c>
      <c r="M65" s="10">
        <v>50.494</v>
      </c>
      <c r="N65" s="10">
        <v>47.097999999999999</v>
      </c>
      <c r="O65" s="10">
        <v>38.631</v>
      </c>
      <c r="P65" s="10">
        <v>64.927000000000007</v>
      </c>
      <c r="Q65" s="10">
        <v>27.207000000000001</v>
      </c>
      <c r="R65" s="10">
        <v>47.664999999999999</v>
      </c>
      <c r="S65" s="10">
        <v>38.176000000000002</v>
      </c>
      <c r="T65" s="10">
        <v>32.238999999999997</v>
      </c>
      <c r="U65" s="10">
        <v>64.605000000000004</v>
      </c>
      <c r="V65" s="10">
        <v>38.439</v>
      </c>
      <c r="W65" s="10">
        <v>38.875999999999998</v>
      </c>
      <c r="X65" s="10">
        <v>73.313999999999993</v>
      </c>
      <c r="Y65" s="10">
        <v>52.600999999999999</v>
      </c>
      <c r="Z65" s="10">
        <v>125.52800000000001</v>
      </c>
      <c r="AA65" s="10">
        <v>51.676000000000002</v>
      </c>
      <c r="AB65" s="10">
        <v>45.347000000000001</v>
      </c>
      <c r="AC65" s="10">
        <v>43.94</v>
      </c>
      <c r="AD65" s="10">
        <v>47.854999999999997</v>
      </c>
      <c r="AE65" s="10">
        <v>45.371000000000002</v>
      </c>
      <c r="AF65" s="10">
        <v>51.098999999999997</v>
      </c>
      <c r="AG65" s="10">
        <v>44.191000000000003</v>
      </c>
      <c r="AH65" s="10">
        <v>44.191000000000003</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1">
        <v>46478</v>
      </c>
      <c r="B66" s="281">
        <v>76.98</v>
      </c>
      <c r="C66" s="271">
        <v>76.98</v>
      </c>
      <c r="D66" s="276">
        <v>76.98</v>
      </c>
      <c r="E66" s="11">
        <v>110.17700000000001</v>
      </c>
      <c r="F66" s="10">
        <v>89.933999999999997</v>
      </c>
      <c r="G66" s="10">
        <v>84.111999999999995</v>
      </c>
      <c r="H66" s="10">
        <v>62.444000000000003</v>
      </c>
      <c r="I66" s="10">
        <v>78.141000000000005</v>
      </c>
      <c r="J66" s="10">
        <v>46.878999999999998</v>
      </c>
      <c r="K66" s="10">
        <v>55.926000000000002</v>
      </c>
      <c r="L66" s="10">
        <v>59.656999999999996</v>
      </c>
      <c r="M66" s="10">
        <v>105.44199999999999</v>
      </c>
      <c r="N66" s="10">
        <v>71.147000000000006</v>
      </c>
      <c r="O66" s="10">
        <v>96.638999999999996</v>
      </c>
      <c r="P66" s="10">
        <v>68.802000000000007</v>
      </c>
      <c r="Q66" s="10">
        <v>32.072000000000003</v>
      </c>
      <c r="R66" s="10">
        <v>76.994</v>
      </c>
      <c r="S66" s="10">
        <v>52.045000000000002</v>
      </c>
      <c r="T66" s="10">
        <v>55.531999999999996</v>
      </c>
      <c r="U66" s="10">
        <v>126.67700000000001</v>
      </c>
      <c r="V66" s="10">
        <v>45.588999999999999</v>
      </c>
      <c r="W66" s="10">
        <v>68.516000000000005</v>
      </c>
      <c r="X66" s="10">
        <v>81.852000000000004</v>
      </c>
      <c r="Y66" s="10">
        <v>80.724999999999994</v>
      </c>
      <c r="Z66" s="10">
        <v>246.244</v>
      </c>
      <c r="AA66" s="10">
        <v>83.856999999999999</v>
      </c>
      <c r="AB66" s="10">
        <v>96.968000000000004</v>
      </c>
      <c r="AC66" s="10">
        <v>60.384999999999998</v>
      </c>
      <c r="AD66" s="10">
        <v>54.593000000000004</v>
      </c>
      <c r="AE66" s="10">
        <v>53.137</v>
      </c>
      <c r="AF66" s="10">
        <v>59.241</v>
      </c>
      <c r="AG66" s="10">
        <v>56.396999999999998</v>
      </c>
      <c r="AH66" s="10">
        <v>56.396999999999998</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1">
        <v>46508</v>
      </c>
      <c r="B67" s="281">
        <v>167.22</v>
      </c>
      <c r="C67" s="271">
        <v>167.22</v>
      </c>
      <c r="D67" s="276">
        <v>167.22</v>
      </c>
      <c r="E67" s="11">
        <v>147.90600000000001</v>
      </c>
      <c r="F67" s="10">
        <v>338.67700000000002</v>
      </c>
      <c r="G67" s="10">
        <v>160.63200000000001</v>
      </c>
      <c r="H67" s="10">
        <v>162.94900000000001</v>
      </c>
      <c r="I67" s="10">
        <v>162.971</v>
      </c>
      <c r="J67" s="10">
        <v>102.651</v>
      </c>
      <c r="K67" s="10">
        <v>49.814999999999998</v>
      </c>
      <c r="L67" s="10">
        <v>58.087000000000003</v>
      </c>
      <c r="M67" s="10">
        <v>97.718999999999994</v>
      </c>
      <c r="N67" s="10">
        <v>135.46899999999999</v>
      </c>
      <c r="O67" s="10">
        <v>232.12</v>
      </c>
      <c r="P67" s="10">
        <v>170.238</v>
      </c>
      <c r="Q67" s="10">
        <v>99.634</v>
      </c>
      <c r="R67" s="10">
        <v>135.09399999999999</v>
      </c>
      <c r="S67" s="10">
        <v>26.937999999999999</v>
      </c>
      <c r="T67" s="10">
        <v>138.441</v>
      </c>
      <c r="U67" s="10">
        <v>179.83799999999999</v>
      </c>
      <c r="V67" s="10">
        <v>70.611999999999995</v>
      </c>
      <c r="W67" s="10">
        <v>170.04900000000001</v>
      </c>
      <c r="X67" s="10">
        <v>183.02</v>
      </c>
      <c r="Y67" s="10">
        <v>122.214</v>
      </c>
      <c r="Z67" s="10">
        <v>366.40199999999999</v>
      </c>
      <c r="AA67" s="10">
        <v>272.23399999999998</v>
      </c>
      <c r="AB67" s="10">
        <v>85.852000000000004</v>
      </c>
      <c r="AC67" s="10">
        <v>120.601</v>
      </c>
      <c r="AD67" s="10">
        <v>93.102000000000004</v>
      </c>
      <c r="AE67" s="10">
        <v>199.476</v>
      </c>
      <c r="AF67" s="10">
        <v>137.01300000000001</v>
      </c>
      <c r="AG67" s="10">
        <v>160.565</v>
      </c>
      <c r="AH67" s="10">
        <v>160.565</v>
      </c>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1">
        <v>46539</v>
      </c>
      <c r="B68" s="281">
        <v>302.7</v>
      </c>
      <c r="C68" s="271">
        <v>302.7</v>
      </c>
      <c r="D68" s="276">
        <v>302.7</v>
      </c>
      <c r="E68" s="11">
        <v>570.42600000000004</v>
      </c>
      <c r="F68" s="10">
        <v>711.26199999999994</v>
      </c>
      <c r="G68" s="10">
        <v>309.702</v>
      </c>
      <c r="H68" s="10">
        <v>533.947</v>
      </c>
      <c r="I68" s="10">
        <v>225.33199999999999</v>
      </c>
      <c r="J68" s="10">
        <v>120.541</v>
      </c>
      <c r="K68" s="10">
        <v>187.63</v>
      </c>
      <c r="L68" s="10">
        <v>218.155</v>
      </c>
      <c r="M68" s="10">
        <v>237.32400000000001</v>
      </c>
      <c r="N68" s="10">
        <v>359.548</v>
      </c>
      <c r="O68" s="10">
        <v>279.916</v>
      </c>
      <c r="P68" s="10">
        <v>68.474000000000004</v>
      </c>
      <c r="Q68" s="10">
        <v>263.67399999999998</v>
      </c>
      <c r="R68" s="10">
        <v>445.68700000000001</v>
      </c>
      <c r="S68" s="10">
        <v>200.06800000000001</v>
      </c>
      <c r="T68" s="10">
        <v>374.40199999999999</v>
      </c>
      <c r="U68" s="10">
        <v>207.36600000000001</v>
      </c>
      <c r="V68" s="10">
        <v>95.813999999999993</v>
      </c>
      <c r="W68" s="10">
        <v>444.67599999999999</v>
      </c>
      <c r="X68" s="10">
        <v>296.51900000000001</v>
      </c>
      <c r="Y68" s="10">
        <v>276.173</v>
      </c>
      <c r="Z68" s="10">
        <v>709.54700000000003</v>
      </c>
      <c r="AA68" s="10">
        <v>455.67399999999998</v>
      </c>
      <c r="AB68" s="10">
        <v>259.78500000000003</v>
      </c>
      <c r="AC68" s="10">
        <v>338.68400000000003</v>
      </c>
      <c r="AD68" s="10">
        <v>162.245</v>
      </c>
      <c r="AE68" s="10">
        <v>433.488</v>
      </c>
      <c r="AF68" s="10">
        <v>553.95600000000002</v>
      </c>
      <c r="AG68" s="10">
        <v>383.30700000000002</v>
      </c>
      <c r="AH68" s="10">
        <v>383.30700000000002</v>
      </c>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1">
        <v>46569</v>
      </c>
      <c r="B69" s="281">
        <v>146.94</v>
      </c>
      <c r="C69" s="271">
        <v>146.94</v>
      </c>
      <c r="D69" s="276">
        <v>146.94</v>
      </c>
      <c r="E69" s="11">
        <v>297.10000000000002</v>
      </c>
      <c r="F69" s="10">
        <v>314.96199999999999</v>
      </c>
      <c r="G69" s="10">
        <v>355.78100000000001</v>
      </c>
      <c r="H69" s="10">
        <v>334.87200000000001</v>
      </c>
      <c r="I69" s="10">
        <v>69.64</v>
      </c>
      <c r="J69" s="10">
        <v>31.800999999999998</v>
      </c>
      <c r="K69" s="10">
        <v>80.072999999999993</v>
      </c>
      <c r="L69" s="10">
        <v>77.474000000000004</v>
      </c>
      <c r="M69" s="10">
        <v>174.50299999999999</v>
      </c>
      <c r="N69" s="10">
        <v>258.423</v>
      </c>
      <c r="O69" s="10">
        <v>78.992999999999995</v>
      </c>
      <c r="P69" s="10">
        <v>12.462</v>
      </c>
      <c r="Q69" s="10">
        <v>204.27199999999999</v>
      </c>
      <c r="R69" s="10">
        <v>347.99700000000001</v>
      </c>
      <c r="S69" s="10">
        <v>179.77799999999999</v>
      </c>
      <c r="T69" s="10">
        <v>619.71299999999997</v>
      </c>
      <c r="U69" s="10">
        <v>78.206000000000003</v>
      </c>
      <c r="V69" s="10">
        <v>37.356000000000002</v>
      </c>
      <c r="W69" s="10">
        <v>288.90100000000001</v>
      </c>
      <c r="X69" s="10">
        <v>138.874</v>
      </c>
      <c r="Y69" s="10">
        <v>94.813000000000002</v>
      </c>
      <c r="Z69" s="10">
        <v>359.92</v>
      </c>
      <c r="AA69" s="10">
        <v>198.309</v>
      </c>
      <c r="AB69" s="10">
        <v>219.70099999999999</v>
      </c>
      <c r="AC69" s="10">
        <v>175.35</v>
      </c>
      <c r="AD69" s="10">
        <v>67.343999999999994</v>
      </c>
      <c r="AE69" s="10">
        <v>460.88099999999997</v>
      </c>
      <c r="AF69" s="10">
        <v>411.57299999999998</v>
      </c>
      <c r="AG69" s="10">
        <v>249.13800000000001</v>
      </c>
      <c r="AH69" s="10">
        <v>249.13800000000001</v>
      </c>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1">
        <v>46600</v>
      </c>
      <c r="B70" s="281">
        <v>58.48</v>
      </c>
      <c r="C70" s="271">
        <v>58.48</v>
      </c>
      <c r="D70" s="276">
        <v>58.48</v>
      </c>
      <c r="E70" s="11">
        <v>93.295000000000002</v>
      </c>
      <c r="F70" s="10">
        <v>151.81800000000001</v>
      </c>
      <c r="G70" s="10">
        <v>120.883</v>
      </c>
      <c r="H70" s="10">
        <v>116.71599999999999</v>
      </c>
      <c r="I70" s="10">
        <v>38.898000000000003</v>
      </c>
      <c r="J70" s="10">
        <v>21.419</v>
      </c>
      <c r="K70" s="10">
        <v>34.238999999999997</v>
      </c>
      <c r="L70" s="10">
        <v>34.82</v>
      </c>
      <c r="M70" s="10">
        <v>67.507999999999996</v>
      </c>
      <c r="N70" s="10">
        <v>83.929000000000002</v>
      </c>
      <c r="O70" s="10">
        <v>45.89</v>
      </c>
      <c r="P70" s="10">
        <v>28.731000000000002</v>
      </c>
      <c r="Q70" s="10">
        <v>63.384</v>
      </c>
      <c r="R70" s="10">
        <v>108.611</v>
      </c>
      <c r="S70" s="10">
        <v>59.612000000000002</v>
      </c>
      <c r="T70" s="10">
        <v>183.68</v>
      </c>
      <c r="U70" s="10">
        <v>39.369999999999997</v>
      </c>
      <c r="V70" s="10">
        <v>24.315000000000001</v>
      </c>
      <c r="W70" s="10">
        <v>98.013999999999996</v>
      </c>
      <c r="X70" s="10">
        <v>53.808999999999997</v>
      </c>
      <c r="Y70" s="10">
        <v>44.651000000000003</v>
      </c>
      <c r="Z70" s="10">
        <v>116.944</v>
      </c>
      <c r="AA70" s="10">
        <v>72.182000000000002</v>
      </c>
      <c r="AB70" s="10">
        <v>81.81</v>
      </c>
      <c r="AC70" s="10">
        <v>61.877000000000002</v>
      </c>
      <c r="AD70" s="10">
        <v>32.421999999999997</v>
      </c>
      <c r="AE70" s="10">
        <v>179.62700000000001</v>
      </c>
      <c r="AF70" s="10">
        <v>164.851</v>
      </c>
      <c r="AG70" s="10">
        <v>91.251000000000005</v>
      </c>
      <c r="AH70" s="10">
        <v>91.251000000000005</v>
      </c>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1">
        <v>46631</v>
      </c>
      <c r="B71" s="281">
        <v>38.39</v>
      </c>
      <c r="C71" s="271">
        <v>38.39</v>
      </c>
      <c r="D71" s="276">
        <v>38.39</v>
      </c>
      <c r="E71" s="11">
        <v>55.469000000000001</v>
      </c>
      <c r="F71" s="10">
        <v>95.777000000000001</v>
      </c>
      <c r="G71" s="10">
        <v>57.472000000000001</v>
      </c>
      <c r="H71" s="10">
        <v>79.012</v>
      </c>
      <c r="I71" s="10">
        <v>43.040999999999997</v>
      </c>
      <c r="J71" s="10">
        <v>20.434999999999999</v>
      </c>
      <c r="K71" s="10">
        <v>34.665999999999997</v>
      </c>
      <c r="L71" s="10">
        <v>34.548999999999999</v>
      </c>
      <c r="M71" s="10">
        <v>54.585999999999999</v>
      </c>
      <c r="N71" s="10">
        <v>47.256</v>
      </c>
      <c r="O71" s="10">
        <v>37.222000000000001</v>
      </c>
      <c r="P71" s="10">
        <v>26.739000000000001</v>
      </c>
      <c r="Q71" s="10">
        <v>45.872999999999998</v>
      </c>
      <c r="R71" s="10">
        <v>52.466999999999999</v>
      </c>
      <c r="S71" s="10">
        <v>39.481000000000002</v>
      </c>
      <c r="T71" s="10">
        <v>79.831999999999994</v>
      </c>
      <c r="U71" s="10">
        <v>30.827999999999999</v>
      </c>
      <c r="V71" s="10">
        <v>30.725999999999999</v>
      </c>
      <c r="W71" s="10">
        <v>66.790000000000006</v>
      </c>
      <c r="X71" s="10">
        <v>40.805999999999997</v>
      </c>
      <c r="Y71" s="10">
        <v>38.847999999999999</v>
      </c>
      <c r="Z71" s="10">
        <v>80.262</v>
      </c>
      <c r="AA71" s="10">
        <v>45.756999999999998</v>
      </c>
      <c r="AB71" s="10">
        <v>55.390999999999998</v>
      </c>
      <c r="AC71" s="10">
        <v>39.975999999999999</v>
      </c>
      <c r="AD71" s="10">
        <v>23.425999999999998</v>
      </c>
      <c r="AE71" s="10">
        <v>93.593999999999994</v>
      </c>
      <c r="AF71" s="10">
        <v>85.349000000000004</v>
      </c>
      <c r="AG71" s="10">
        <v>65.200999999999993</v>
      </c>
      <c r="AH71" s="10">
        <v>65.200999999999993</v>
      </c>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1"/>
      <c r="B72" s="281"/>
      <c r="C72" s="271"/>
      <c r="D72" s="276"/>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1"/>
      <c r="B73" s="281"/>
      <c r="C73" s="271"/>
      <c r="D73" s="276"/>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26"/>
      <c r="AJ73" s="126"/>
      <c r="AK73" s="126"/>
      <c r="AL73" s="126"/>
      <c r="AM73" s="126"/>
      <c r="AN73" s="126"/>
      <c r="AO73" s="126"/>
      <c r="AP73" s="126"/>
      <c r="AQ73" s="126"/>
      <c r="AR73" s="126"/>
      <c r="AS73" s="126"/>
      <c r="AT73" s="126"/>
      <c r="AU73" s="126"/>
      <c r="AV73" s="126"/>
      <c r="AW73" s="126"/>
      <c r="AX73" s="126"/>
      <c r="AY73" s="126"/>
    </row>
    <row r="74" spans="1:1005" ht="15" x14ac:dyDescent="0.25">
      <c r="A74" s="141"/>
      <c r="B74" s="281"/>
      <c r="C74" s="271"/>
      <c r="D74" s="276"/>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26"/>
      <c r="AJ74" s="126"/>
      <c r="AK74" s="126"/>
      <c r="AL74" s="126"/>
      <c r="AM74" s="126"/>
      <c r="AN74" s="126"/>
      <c r="AO74" s="126"/>
      <c r="AP74" s="126"/>
      <c r="AQ74" s="126"/>
      <c r="AR74" s="126"/>
      <c r="AS74" s="126"/>
      <c r="AT74" s="126"/>
      <c r="AU74" s="126"/>
      <c r="AV74" s="126"/>
      <c r="AW74" s="126"/>
      <c r="AX74" s="126"/>
      <c r="AY74" s="126"/>
    </row>
    <row r="75" spans="1:1005" ht="15" x14ac:dyDescent="0.25">
      <c r="A75" s="141"/>
      <c r="B75" s="281"/>
      <c r="C75" s="271"/>
      <c r="D75" s="276"/>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26"/>
      <c r="AJ75" s="126"/>
      <c r="AK75" s="126"/>
      <c r="AL75" s="126"/>
      <c r="AM75" s="126"/>
      <c r="AN75" s="126"/>
      <c r="AO75" s="126"/>
      <c r="AP75" s="126"/>
      <c r="AQ75" s="126"/>
      <c r="AR75" s="126"/>
      <c r="AS75" s="126"/>
      <c r="AT75" s="126"/>
      <c r="AU75" s="126"/>
      <c r="AV75" s="126"/>
      <c r="AW75" s="126"/>
      <c r="AX75" s="126"/>
      <c r="AY75" s="126"/>
    </row>
    <row r="76" spans="1:1005" ht="15" x14ac:dyDescent="0.25">
      <c r="A76" s="141"/>
      <c r="B76" s="281"/>
      <c r="C76" s="271"/>
      <c r="D76" s="276"/>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26"/>
      <c r="AJ76" s="126"/>
      <c r="AK76" s="126"/>
      <c r="AL76" s="126"/>
      <c r="AM76" s="126"/>
      <c r="AN76" s="126"/>
      <c r="AO76" s="126"/>
      <c r="AP76" s="126"/>
      <c r="AQ76" s="126"/>
      <c r="AR76" s="126"/>
      <c r="AS76" s="126"/>
      <c r="AT76" s="126"/>
      <c r="AU76" s="126"/>
      <c r="AV76" s="126"/>
      <c r="AW76" s="126"/>
      <c r="AX76" s="126"/>
      <c r="AY76" s="126"/>
    </row>
    <row r="77" spans="1:1005" ht="15" x14ac:dyDescent="0.25">
      <c r="A77" s="141"/>
      <c r="B77" s="281"/>
      <c r="C77" s="271"/>
      <c r="D77" s="276"/>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26"/>
      <c r="AJ77" s="126"/>
      <c r="AK77" s="126"/>
      <c r="AL77" s="126"/>
      <c r="AM77" s="126"/>
      <c r="AN77" s="126"/>
      <c r="AO77" s="126"/>
      <c r="AP77" s="126"/>
      <c r="AQ77" s="126"/>
      <c r="AR77" s="126"/>
      <c r="AS77" s="126"/>
      <c r="AT77" s="126"/>
      <c r="AU77" s="126"/>
      <c r="AV77" s="126"/>
      <c r="AW77" s="126"/>
      <c r="AX77" s="126"/>
      <c r="AY77" s="126"/>
    </row>
    <row r="78" spans="1:1005" ht="15" x14ac:dyDescent="0.25">
      <c r="A78" s="141"/>
      <c r="B78" s="281"/>
      <c r="C78" s="271"/>
      <c r="D78" s="276"/>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26"/>
      <c r="AJ78" s="126"/>
      <c r="AK78" s="126"/>
      <c r="AL78" s="126"/>
      <c r="AM78" s="126"/>
      <c r="AN78" s="126"/>
      <c r="AO78" s="126"/>
      <c r="AP78" s="126"/>
      <c r="AQ78" s="126"/>
      <c r="AR78" s="126"/>
      <c r="AS78" s="126"/>
      <c r="AT78" s="126"/>
      <c r="AU78" s="126"/>
      <c r="AV78" s="126"/>
      <c r="AW78" s="126"/>
      <c r="AX78" s="126"/>
      <c r="AY78" s="126"/>
    </row>
    <row r="79" spans="1:1005" ht="15" x14ac:dyDescent="0.25">
      <c r="A79" s="141"/>
      <c r="B79" s="281"/>
      <c r="C79" s="271"/>
      <c r="D79" s="276"/>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26"/>
      <c r="AJ79" s="126"/>
      <c r="AK79" s="126"/>
      <c r="AL79" s="126"/>
      <c r="AM79" s="126"/>
      <c r="AN79" s="126"/>
      <c r="AO79" s="126"/>
      <c r="AP79" s="126"/>
      <c r="AQ79" s="126"/>
      <c r="AR79" s="126"/>
      <c r="AS79" s="126"/>
      <c r="AT79" s="126"/>
      <c r="AU79" s="126"/>
      <c r="AV79" s="126"/>
      <c r="AW79" s="126"/>
      <c r="AX79" s="126"/>
      <c r="AY79" s="126"/>
    </row>
    <row r="80" spans="1:1005" ht="15" x14ac:dyDescent="0.25">
      <c r="A80" s="141"/>
      <c r="B80" s="281"/>
      <c r="C80" s="271"/>
      <c r="D80" s="276"/>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1"/>
      <c r="B81" s="289"/>
      <c r="C81" s="261"/>
      <c r="D81" s="27"/>
    </row>
    <row r="82" spans="1:4" ht="12.75" customHeight="1" x14ac:dyDescent="0.25">
      <c r="A82" s="141"/>
      <c r="B82" s="289"/>
      <c r="C82" s="261"/>
      <c r="D82" s="27"/>
    </row>
    <row r="83" spans="1:4" ht="12.75" customHeight="1" x14ac:dyDescent="0.25">
      <c r="A83" s="141"/>
      <c r="B83" s="289"/>
      <c r="C83" s="261"/>
      <c r="D83" s="27"/>
    </row>
    <row r="84" spans="1:4" ht="12.75" customHeight="1" x14ac:dyDescent="0.25">
      <c r="A84" s="141"/>
      <c r="B84" s="289"/>
      <c r="C84" s="261"/>
      <c r="D84" s="27"/>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4"/>
  <sheetViews>
    <sheetView workbookViewId="0">
      <selection activeCell="D4" sqref="D4"/>
    </sheetView>
  </sheetViews>
  <sheetFormatPr defaultColWidth="18.7109375" defaultRowHeight="12.75" customHeight="1" x14ac:dyDescent="0.25"/>
  <cols>
    <col min="1" max="1" width="7.5703125" style="162" customWidth="1"/>
    <col min="2" max="2" width="7.85546875" style="282" customWidth="1"/>
    <col min="3" max="3" width="8.140625" style="282" customWidth="1"/>
    <col min="4" max="4" width="7.5703125" style="282" customWidth="1"/>
    <col min="5" max="6" width="9" style="2" customWidth="1"/>
    <col min="7" max="30" width="9" style="2" bestFit="1" customWidth="1"/>
    <col min="31" max="31" width="8.42578125" style="37" customWidth="1"/>
    <col min="32" max="54" width="8.85546875" style="2" customWidth="1"/>
    <col min="55" max="16384" width="18.7109375" style="2"/>
  </cols>
  <sheetData>
    <row r="1" spans="1:51" s="167" customFormat="1" ht="15" x14ac:dyDescent="0.25">
      <c r="A1" s="18"/>
      <c r="B1" s="317"/>
      <c r="C1" s="317"/>
      <c r="D1" s="317"/>
      <c r="E1" s="317"/>
      <c r="F1" s="317"/>
      <c r="G1" s="317"/>
      <c r="H1" s="317"/>
      <c r="I1" s="317"/>
      <c r="J1" s="317"/>
      <c r="K1" s="317"/>
      <c r="L1" s="317"/>
      <c r="M1" s="317"/>
      <c r="N1" s="317"/>
      <c r="O1" s="317"/>
      <c r="P1" s="317"/>
      <c r="Q1" s="317"/>
      <c r="R1" s="317"/>
      <c r="S1" s="317"/>
      <c r="T1" s="317"/>
      <c r="U1" s="317"/>
      <c r="V1" s="317"/>
      <c r="W1" s="317"/>
      <c r="X1" s="317"/>
      <c r="Y1" s="317"/>
      <c r="Z1" s="317"/>
      <c r="AA1" s="317"/>
      <c r="AB1" s="317"/>
      <c r="AC1" s="317"/>
      <c r="AD1" s="317"/>
      <c r="AE1" s="317"/>
      <c r="AF1" s="317"/>
      <c r="AG1" s="317"/>
      <c r="AH1" s="317"/>
      <c r="AI1" s="162"/>
      <c r="AJ1" s="162"/>
      <c r="AK1" s="162"/>
      <c r="AL1" s="162"/>
      <c r="AM1" s="162"/>
    </row>
    <row r="2" spans="1:51" s="162" customFormat="1" ht="15" x14ac:dyDescent="0.25">
      <c r="A2" s="18"/>
      <c r="B2" s="152" t="s">
        <v>45</v>
      </c>
      <c r="C2" s="152" t="s">
        <v>46</v>
      </c>
      <c r="D2" s="152" t="s">
        <v>47</v>
      </c>
      <c r="E2" s="152">
        <v>1991</v>
      </c>
      <c r="F2" s="152">
        <v>1992</v>
      </c>
      <c r="G2" s="152">
        <v>1993</v>
      </c>
      <c r="H2" s="152">
        <v>1994</v>
      </c>
      <c r="I2" s="152">
        <v>1995</v>
      </c>
      <c r="J2" s="152">
        <v>1996</v>
      </c>
      <c r="K2" s="152">
        <v>1997</v>
      </c>
      <c r="L2" s="152">
        <v>1998</v>
      </c>
      <c r="M2" s="152">
        <v>1999</v>
      </c>
      <c r="N2" s="152">
        <v>2000</v>
      </c>
      <c r="O2" s="152">
        <v>2001</v>
      </c>
      <c r="P2" s="152">
        <v>2002</v>
      </c>
      <c r="Q2" s="152">
        <v>2003</v>
      </c>
      <c r="R2" s="152">
        <v>2004</v>
      </c>
      <c r="S2" s="152">
        <v>2005</v>
      </c>
      <c r="T2" s="152">
        <v>2006</v>
      </c>
      <c r="U2" s="152">
        <v>2007</v>
      </c>
      <c r="V2" s="152">
        <v>2008</v>
      </c>
      <c r="W2" s="152">
        <v>2009</v>
      </c>
      <c r="X2" s="152">
        <v>2010</v>
      </c>
      <c r="Y2" s="152">
        <v>2011</v>
      </c>
      <c r="Z2" s="152">
        <v>2012</v>
      </c>
      <c r="AA2" s="152">
        <v>2013</v>
      </c>
      <c r="AB2" s="152">
        <v>2014</v>
      </c>
      <c r="AC2" s="152">
        <v>2015</v>
      </c>
      <c r="AD2" s="152">
        <v>2016</v>
      </c>
      <c r="AE2" s="174">
        <v>2017</v>
      </c>
      <c r="AF2" s="152">
        <v>2018</v>
      </c>
      <c r="AG2" s="152">
        <v>2019</v>
      </c>
      <c r="AH2" s="152">
        <v>2020</v>
      </c>
    </row>
    <row r="3" spans="1:51" s="162" customFormat="1" ht="15" x14ac:dyDescent="0.25">
      <c r="A3" s="19"/>
      <c r="B3" s="20" t="s">
        <v>63</v>
      </c>
      <c r="C3" s="20" t="s">
        <v>64</v>
      </c>
      <c r="D3" s="20" t="s">
        <v>65</v>
      </c>
      <c r="E3" s="20" t="s">
        <v>66</v>
      </c>
      <c r="F3" s="20" t="s">
        <v>67</v>
      </c>
      <c r="G3" s="20" t="s">
        <v>68</v>
      </c>
      <c r="H3" s="20" t="s">
        <v>69</v>
      </c>
      <c r="I3" s="20" t="s">
        <v>70</v>
      </c>
      <c r="J3" s="20" t="s">
        <v>71</v>
      </c>
      <c r="K3" s="20" t="s">
        <v>72</v>
      </c>
      <c r="L3" s="20" t="s">
        <v>73</v>
      </c>
      <c r="M3" s="20" t="s">
        <v>74</v>
      </c>
      <c r="N3" s="20" t="s">
        <v>75</v>
      </c>
      <c r="O3" s="20" t="s">
        <v>76</v>
      </c>
      <c r="P3" s="20" t="s">
        <v>77</v>
      </c>
      <c r="Q3" s="20" t="s">
        <v>78</v>
      </c>
      <c r="R3" s="20" t="s">
        <v>79</v>
      </c>
      <c r="S3" s="20" t="s">
        <v>80</v>
      </c>
      <c r="T3" s="20" t="s">
        <v>81</v>
      </c>
      <c r="U3" s="20" t="s">
        <v>82</v>
      </c>
      <c r="V3" s="20" t="s">
        <v>83</v>
      </c>
      <c r="W3" s="20" t="s">
        <v>84</v>
      </c>
      <c r="X3" s="20" t="s">
        <v>85</v>
      </c>
      <c r="Y3" s="20" t="s">
        <v>86</v>
      </c>
      <c r="Z3" s="20" t="s">
        <v>87</v>
      </c>
      <c r="AA3" s="20" t="s">
        <v>88</v>
      </c>
      <c r="AB3" s="20" t="s">
        <v>89</v>
      </c>
      <c r="AC3" s="20" t="s">
        <v>90</v>
      </c>
      <c r="AD3" s="20" t="s">
        <v>91</v>
      </c>
      <c r="AE3" s="20" t="s">
        <v>92</v>
      </c>
      <c r="AF3" s="20" t="s">
        <v>93</v>
      </c>
      <c r="AG3" s="20" t="s">
        <v>94</v>
      </c>
      <c r="AH3" s="20" t="s">
        <v>95</v>
      </c>
    </row>
    <row r="4" spans="1:51" ht="15" x14ac:dyDescent="0.25">
      <c r="A4" s="142">
        <v>44593</v>
      </c>
      <c r="B4" s="277">
        <v>240</v>
      </c>
      <c r="C4" s="278">
        <v>240</v>
      </c>
      <c r="D4" s="273">
        <v>240</v>
      </c>
      <c r="E4" s="108">
        <v>220.04499999999999</v>
      </c>
      <c r="F4" s="108">
        <v>244.35300000000001</v>
      </c>
      <c r="G4" s="108">
        <v>289.92</v>
      </c>
      <c r="H4" s="109">
        <v>224.38900000000001</v>
      </c>
      <c r="I4" s="109">
        <v>266.56799999999998</v>
      </c>
      <c r="J4" s="109">
        <v>277.96699999999998</v>
      </c>
      <c r="K4" s="109">
        <v>212.34</v>
      </c>
      <c r="L4" s="109">
        <v>265.56099999999998</v>
      </c>
      <c r="M4" s="109">
        <v>243.42099999999999</v>
      </c>
      <c r="N4" s="109">
        <v>268.27699999999999</v>
      </c>
      <c r="O4" s="109">
        <v>228.66300000000001</v>
      </c>
      <c r="P4" s="109">
        <v>200.88</v>
      </c>
      <c r="Q4" s="109">
        <v>245.976</v>
      </c>
      <c r="R4" s="109">
        <v>224.422</v>
      </c>
      <c r="S4" s="109">
        <v>287.46199999999999</v>
      </c>
      <c r="T4" s="109">
        <v>211.20400000000001</v>
      </c>
      <c r="U4" s="109">
        <v>251.40299999999999</v>
      </c>
      <c r="V4" s="109">
        <v>242.17</v>
      </c>
      <c r="W4" s="109">
        <v>225.68</v>
      </c>
      <c r="X4" s="109">
        <v>236.18299999999999</v>
      </c>
      <c r="Y4" s="109">
        <v>223.352</v>
      </c>
      <c r="Z4" s="109">
        <v>223.126</v>
      </c>
      <c r="AA4" s="109">
        <v>208.33099999999999</v>
      </c>
      <c r="AB4" s="109">
        <v>237.44900000000001</v>
      </c>
      <c r="AC4" s="109">
        <v>317.548</v>
      </c>
      <c r="AD4" s="109">
        <v>237.83</v>
      </c>
      <c r="AE4" s="109">
        <v>316.55799999999999</v>
      </c>
      <c r="AF4" s="109">
        <v>264.48399999999998</v>
      </c>
      <c r="AG4" s="109">
        <v>257.73</v>
      </c>
      <c r="AH4" s="110">
        <v>218.82900000000001</v>
      </c>
      <c r="AI4" s="130"/>
      <c r="AJ4" s="130"/>
      <c r="AK4" s="130"/>
      <c r="AL4" s="130"/>
      <c r="AM4" s="130"/>
      <c r="AN4" s="130"/>
      <c r="AO4" s="130"/>
      <c r="AP4" s="130"/>
      <c r="AQ4" s="130"/>
      <c r="AR4" s="130"/>
      <c r="AS4" s="130"/>
      <c r="AT4" s="130"/>
      <c r="AU4" s="130"/>
      <c r="AV4" s="130"/>
      <c r="AW4" s="130"/>
      <c r="AX4" s="130"/>
      <c r="AY4" s="130"/>
    </row>
    <row r="5" spans="1:51" ht="15" x14ac:dyDescent="0.25">
      <c r="A5" s="142">
        <v>44621</v>
      </c>
      <c r="B5" s="279">
        <v>350</v>
      </c>
      <c r="C5" s="269">
        <v>350</v>
      </c>
      <c r="D5" s="274">
        <v>350</v>
      </c>
      <c r="E5" s="108">
        <v>295.64800000000002</v>
      </c>
      <c r="F5" s="108">
        <v>373.16</v>
      </c>
      <c r="G5" s="108">
        <v>301.60399999999998</v>
      </c>
      <c r="H5" s="109">
        <v>394.70299999999997</v>
      </c>
      <c r="I5" s="109">
        <v>654.34400000000005</v>
      </c>
      <c r="J5" s="109">
        <v>386.33100000000002</v>
      </c>
      <c r="K5" s="109">
        <v>326.97500000000002</v>
      </c>
      <c r="L5" s="109">
        <v>297.86200000000002</v>
      </c>
      <c r="M5" s="109">
        <v>311.089</v>
      </c>
      <c r="N5" s="109">
        <v>362.928</v>
      </c>
      <c r="O5" s="109">
        <v>366.27199999999999</v>
      </c>
      <c r="P5" s="109">
        <v>211.17400000000001</v>
      </c>
      <c r="Q5" s="109">
        <v>414.91800000000001</v>
      </c>
      <c r="R5" s="109">
        <v>491.31799999999998</v>
      </c>
      <c r="S5" s="109">
        <v>349.66800000000001</v>
      </c>
      <c r="T5" s="109">
        <v>292.93400000000003</v>
      </c>
      <c r="U5" s="109">
        <v>473.73</v>
      </c>
      <c r="V5" s="109">
        <v>245.381</v>
      </c>
      <c r="W5" s="109">
        <v>369.613</v>
      </c>
      <c r="X5" s="109">
        <v>303.84300000000002</v>
      </c>
      <c r="Y5" s="109">
        <v>302.19200000000001</v>
      </c>
      <c r="Z5" s="109">
        <v>325.76</v>
      </c>
      <c r="AA5" s="109">
        <v>279.79300000000001</v>
      </c>
      <c r="AB5" s="109">
        <v>350.33199999999999</v>
      </c>
      <c r="AC5" s="109">
        <v>515.24099999999999</v>
      </c>
      <c r="AD5" s="109">
        <v>374.07400000000001</v>
      </c>
      <c r="AE5" s="109">
        <v>613.73500000000001</v>
      </c>
      <c r="AF5" s="109">
        <v>314.584</v>
      </c>
      <c r="AG5" s="109">
        <v>454.59800000000001</v>
      </c>
      <c r="AH5" s="110">
        <v>309.577</v>
      </c>
      <c r="AI5" s="130"/>
      <c r="AJ5" s="130"/>
      <c r="AK5" s="130"/>
      <c r="AL5" s="130"/>
      <c r="AM5" s="130"/>
      <c r="AN5" s="130"/>
      <c r="AO5" s="130"/>
      <c r="AP5" s="130"/>
      <c r="AQ5" s="130"/>
      <c r="AR5" s="130"/>
      <c r="AS5" s="130"/>
      <c r="AT5" s="130"/>
      <c r="AU5" s="130"/>
      <c r="AV5" s="130"/>
      <c r="AW5" s="130"/>
      <c r="AX5" s="130"/>
      <c r="AY5" s="130"/>
    </row>
    <row r="6" spans="1:51" ht="15" x14ac:dyDescent="0.25">
      <c r="A6" s="142">
        <v>44652</v>
      </c>
      <c r="B6" s="279">
        <v>509.62</v>
      </c>
      <c r="C6" s="269">
        <v>1206.6099999999999</v>
      </c>
      <c r="D6" s="274">
        <v>550</v>
      </c>
      <c r="E6" s="108">
        <v>346.358</v>
      </c>
      <c r="F6" s="108">
        <v>811.72900000000004</v>
      </c>
      <c r="G6" s="108">
        <v>587.11099999999999</v>
      </c>
      <c r="H6" s="109">
        <v>735.43600000000004</v>
      </c>
      <c r="I6" s="109">
        <v>573.16499999999996</v>
      </c>
      <c r="J6" s="109">
        <v>541.64300000000003</v>
      </c>
      <c r="K6" s="109">
        <v>454.95800000000003</v>
      </c>
      <c r="L6" s="109">
        <v>528.428</v>
      </c>
      <c r="M6" s="109">
        <v>390.11799999999999</v>
      </c>
      <c r="N6" s="109">
        <v>782.95899999999995</v>
      </c>
      <c r="O6" s="109">
        <v>625.16800000000001</v>
      </c>
      <c r="P6" s="109">
        <v>561.02</v>
      </c>
      <c r="Q6" s="109">
        <v>614.98900000000003</v>
      </c>
      <c r="R6" s="109">
        <v>1234.0060000000001</v>
      </c>
      <c r="S6" s="109">
        <v>479.22500000000002</v>
      </c>
      <c r="T6" s="109">
        <v>717.38599999999997</v>
      </c>
      <c r="U6" s="109">
        <v>718.91499999999996</v>
      </c>
      <c r="V6" s="109">
        <v>159.72300000000001</v>
      </c>
      <c r="W6" s="109">
        <v>422.69099999999997</v>
      </c>
      <c r="X6" s="109">
        <v>485.48500000000001</v>
      </c>
      <c r="Y6" s="109">
        <v>499.19400000000002</v>
      </c>
      <c r="Z6" s="109">
        <v>892.04300000000001</v>
      </c>
      <c r="AA6" s="109">
        <v>309.97699999999998</v>
      </c>
      <c r="AB6" s="109">
        <v>360.17099999999999</v>
      </c>
      <c r="AC6" s="109">
        <v>558.35699999999997</v>
      </c>
      <c r="AD6" s="109">
        <v>457.77600000000001</v>
      </c>
      <c r="AE6" s="109">
        <v>965.322</v>
      </c>
      <c r="AF6" s="109">
        <v>492.42599999999999</v>
      </c>
      <c r="AG6" s="109">
        <v>887.16200000000003</v>
      </c>
      <c r="AH6" s="110">
        <v>316.28800000000001</v>
      </c>
      <c r="AI6" s="130"/>
      <c r="AJ6" s="130"/>
      <c r="AK6" s="130"/>
      <c r="AL6" s="130"/>
      <c r="AM6" s="130"/>
      <c r="AN6" s="130"/>
      <c r="AO6" s="130"/>
      <c r="AP6" s="130"/>
      <c r="AQ6" s="130"/>
      <c r="AR6" s="130"/>
      <c r="AS6" s="130"/>
      <c r="AT6" s="130"/>
      <c r="AU6" s="130"/>
      <c r="AV6" s="130"/>
      <c r="AW6" s="130"/>
      <c r="AX6" s="130"/>
      <c r="AY6" s="130"/>
    </row>
    <row r="7" spans="1:51" ht="15" x14ac:dyDescent="0.25">
      <c r="A7" s="142">
        <v>44682</v>
      </c>
      <c r="B7" s="279">
        <v>1152.71</v>
      </c>
      <c r="C7" s="269">
        <v>2729.2</v>
      </c>
      <c r="D7" s="274">
        <v>1700</v>
      </c>
      <c r="E7" s="108">
        <v>1045.422</v>
      </c>
      <c r="F7" s="108">
        <v>2099.9859999999999</v>
      </c>
      <c r="G7" s="108">
        <v>2326.8359999999998</v>
      </c>
      <c r="H7" s="109">
        <v>2181.2660000000001</v>
      </c>
      <c r="I7" s="109">
        <v>1989.8420000000001</v>
      </c>
      <c r="J7" s="109">
        <v>1930.125</v>
      </c>
      <c r="K7" s="109">
        <v>1628.115</v>
      </c>
      <c r="L7" s="109">
        <v>1738.643</v>
      </c>
      <c r="M7" s="109">
        <v>1631.962</v>
      </c>
      <c r="N7" s="109">
        <v>2480.8200000000002</v>
      </c>
      <c r="O7" s="109">
        <v>2504.8440000000001</v>
      </c>
      <c r="P7" s="109">
        <v>770.16899999999998</v>
      </c>
      <c r="Q7" s="109">
        <v>1831.4259999999999</v>
      </c>
      <c r="R7" s="109">
        <v>1659.3430000000001</v>
      </c>
      <c r="S7" s="109">
        <v>1692.6759999999999</v>
      </c>
      <c r="T7" s="109">
        <v>1759.7829999999999</v>
      </c>
      <c r="U7" s="109">
        <v>1890.751</v>
      </c>
      <c r="V7" s="109">
        <v>939.99199999999996</v>
      </c>
      <c r="W7" s="109">
        <v>2098.8690000000001</v>
      </c>
      <c r="X7" s="109">
        <v>902.02499999999998</v>
      </c>
      <c r="Y7" s="109">
        <v>1373.1849999999999</v>
      </c>
      <c r="Z7" s="109">
        <v>1413.7439999999999</v>
      </c>
      <c r="AA7" s="109">
        <v>1307.204</v>
      </c>
      <c r="AB7" s="109">
        <v>1289.0029999999999</v>
      </c>
      <c r="AC7" s="109">
        <v>1278.4110000000001</v>
      </c>
      <c r="AD7" s="109">
        <v>1707.3240000000001</v>
      </c>
      <c r="AE7" s="109">
        <v>1451.126</v>
      </c>
      <c r="AF7" s="109">
        <v>1934.8409999999999</v>
      </c>
      <c r="AG7" s="109">
        <v>2581.9780000000001</v>
      </c>
      <c r="AH7" s="110">
        <v>1538.8130000000001</v>
      </c>
      <c r="AI7" s="130"/>
      <c r="AJ7" s="130"/>
      <c r="AK7" s="130"/>
      <c r="AL7" s="130"/>
      <c r="AM7" s="130"/>
      <c r="AN7" s="130"/>
      <c r="AO7" s="130"/>
      <c r="AP7" s="130"/>
      <c r="AQ7" s="130"/>
      <c r="AR7" s="130"/>
      <c r="AS7" s="130"/>
      <c r="AT7" s="130"/>
      <c r="AU7" s="130"/>
      <c r="AV7" s="130"/>
      <c r="AW7" s="130"/>
      <c r="AX7" s="130"/>
      <c r="AY7" s="130"/>
    </row>
    <row r="8" spans="1:51" ht="15" x14ac:dyDescent="0.25">
      <c r="A8" s="142">
        <v>44713</v>
      </c>
      <c r="B8" s="279">
        <v>1351.14</v>
      </c>
      <c r="C8" s="269">
        <v>3199.03</v>
      </c>
      <c r="D8" s="274">
        <v>2100</v>
      </c>
      <c r="E8" s="108">
        <v>2903.913</v>
      </c>
      <c r="F8" s="108">
        <v>1270.8989999999999</v>
      </c>
      <c r="G8" s="108">
        <v>3518.2240000000002</v>
      </c>
      <c r="H8" s="109">
        <v>1863.9480000000001</v>
      </c>
      <c r="I8" s="109">
        <v>4654.9750000000004</v>
      </c>
      <c r="J8" s="109">
        <v>1910.1020000000001</v>
      </c>
      <c r="K8" s="109">
        <v>2180.3589999999999</v>
      </c>
      <c r="L8" s="109">
        <v>2216.9160000000002</v>
      </c>
      <c r="M8" s="109">
        <v>3062.223</v>
      </c>
      <c r="N8" s="109">
        <v>1872.1659999999999</v>
      </c>
      <c r="O8" s="109">
        <v>1717.3989999999999</v>
      </c>
      <c r="P8" s="109">
        <v>899.86400000000003</v>
      </c>
      <c r="Q8" s="109">
        <v>2863.375</v>
      </c>
      <c r="R8" s="109">
        <v>884.726</v>
      </c>
      <c r="S8" s="109">
        <v>2240.2429999999999</v>
      </c>
      <c r="T8" s="109">
        <v>1332.6310000000001</v>
      </c>
      <c r="U8" s="109">
        <v>1173.787</v>
      </c>
      <c r="V8" s="109">
        <v>2559.9229999999998</v>
      </c>
      <c r="W8" s="109">
        <v>2019.64</v>
      </c>
      <c r="X8" s="109">
        <v>2875.7379999999998</v>
      </c>
      <c r="Y8" s="109">
        <v>3700.7089999999998</v>
      </c>
      <c r="Z8" s="109">
        <v>517.01499999999999</v>
      </c>
      <c r="AA8" s="109">
        <v>1894.319</v>
      </c>
      <c r="AB8" s="109">
        <v>2675.9810000000002</v>
      </c>
      <c r="AC8" s="109">
        <v>2307.3580000000002</v>
      </c>
      <c r="AD8" s="109">
        <v>2222.203</v>
      </c>
      <c r="AE8" s="109">
        <v>1722.423</v>
      </c>
      <c r="AF8" s="109">
        <v>1467.9359999999999</v>
      </c>
      <c r="AG8" s="109">
        <v>3887.4920000000002</v>
      </c>
      <c r="AH8" s="110">
        <v>1658.5219999999999</v>
      </c>
      <c r="AI8" s="130"/>
      <c r="AJ8" s="130"/>
      <c r="AK8" s="130"/>
      <c r="AL8" s="130"/>
      <c r="AM8" s="130"/>
      <c r="AN8" s="130"/>
      <c r="AO8" s="130"/>
      <c r="AP8" s="130"/>
      <c r="AQ8" s="130"/>
      <c r="AR8" s="130"/>
      <c r="AS8" s="130"/>
      <c r="AT8" s="130"/>
      <c r="AU8" s="130"/>
      <c r="AV8" s="130"/>
      <c r="AW8" s="130"/>
      <c r="AX8" s="130"/>
      <c r="AY8" s="130"/>
    </row>
    <row r="9" spans="1:51" ht="15" x14ac:dyDescent="0.25">
      <c r="A9" s="142">
        <v>44743</v>
      </c>
      <c r="B9" s="279">
        <v>386.53</v>
      </c>
      <c r="C9" s="269">
        <v>915.17</v>
      </c>
      <c r="D9" s="274">
        <v>650</v>
      </c>
      <c r="E9" s="108">
        <v>1189.731</v>
      </c>
      <c r="F9" s="108">
        <v>424.49599999999998</v>
      </c>
      <c r="G9" s="108">
        <v>1490.579</v>
      </c>
      <c r="H9" s="109">
        <v>350.66899999999998</v>
      </c>
      <c r="I9" s="109">
        <v>3583.5070000000001</v>
      </c>
      <c r="J9" s="109">
        <v>708.15</v>
      </c>
      <c r="K9" s="109">
        <v>595</v>
      </c>
      <c r="L9" s="109">
        <v>1331.3109999999999</v>
      </c>
      <c r="M9" s="109">
        <v>1654.3720000000001</v>
      </c>
      <c r="N9" s="109">
        <v>342.91300000000001</v>
      </c>
      <c r="O9" s="109">
        <v>390.02199999999999</v>
      </c>
      <c r="P9" s="109">
        <v>88.367999999999995</v>
      </c>
      <c r="Q9" s="109">
        <v>679.56100000000004</v>
      </c>
      <c r="R9" s="109">
        <v>312.41399999999999</v>
      </c>
      <c r="S9" s="109">
        <v>873.18</v>
      </c>
      <c r="T9" s="109">
        <v>226.81</v>
      </c>
      <c r="U9" s="109">
        <v>286.11</v>
      </c>
      <c r="V9" s="109">
        <v>1366.367</v>
      </c>
      <c r="W9" s="109">
        <v>1138.1479999999999</v>
      </c>
      <c r="X9" s="109">
        <v>996.84500000000003</v>
      </c>
      <c r="Y9" s="109">
        <v>2577.0729999999999</v>
      </c>
      <c r="Z9" s="109">
        <v>29.992999999999999</v>
      </c>
      <c r="AA9" s="109">
        <v>464.15499999999997</v>
      </c>
      <c r="AB9" s="109">
        <v>843.125</v>
      </c>
      <c r="AC9" s="109">
        <v>861.60699999999997</v>
      </c>
      <c r="AD9" s="109">
        <v>620.43899999999996</v>
      </c>
      <c r="AE9" s="109">
        <v>483.99400000000003</v>
      </c>
      <c r="AF9" s="109">
        <v>253.28100000000001</v>
      </c>
      <c r="AG9" s="109">
        <v>2249.8440000000001</v>
      </c>
      <c r="AH9" s="110">
        <v>371.39</v>
      </c>
      <c r="AI9" s="130"/>
      <c r="AJ9" s="130"/>
      <c r="AK9" s="130"/>
      <c r="AL9" s="130"/>
      <c r="AM9" s="130"/>
      <c r="AN9" s="130"/>
      <c r="AO9" s="130"/>
      <c r="AP9" s="130"/>
      <c r="AQ9" s="130"/>
      <c r="AR9" s="130"/>
      <c r="AS9" s="130"/>
      <c r="AT9" s="130"/>
      <c r="AU9" s="130"/>
      <c r="AV9" s="130"/>
      <c r="AW9" s="130"/>
      <c r="AX9" s="130"/>
      <c r="AY9" s="130"/>
    </row>
    <row r="10" spans="1:51" ht="15" x14ac:dyDescent="0.25">
      <c r="A10" s="142">
        <v>44774</v>
      </c>
      <c r="B10" s="279">
        <v>232.5</v>
      </c>
      <c r="C10" s="269">
        <v>459.18</v>
      </c>
      <c r="D10" s="274">
        <v>250</v>
      </c>
      <c r="E10" s="108">
        <v>409.084</v>
      </c>
      <c r="F10" s="108">
        <v>234.827</v>
      </c>
      <c r="G10" s="108">
        <v>564.94799999999998</v>
      </c>
      <c r="H10" s="109">
        <v>142.87299999999999</v>
      </c>
      <c r="I10" s="109">
        <v>1066.383</v>
      </c>
      <c r="J10" s="109">
        <v>192.25700000000001</v>
      </c>
      <c r="K10" s="109">
        <v>422.16800000000001</v>
      </c>
      <c r="L10" s="109">
        <v>482.38400000000001</v>
      </c>
      <c r="M10" s="109">
        <v>709.64800000000002</v>
      </c>
      <c r="N10" s="109">
        <v>150.298</v>
      </c>
      <c r="O10" s="109">
        <v>241.26499999999999</v>
      </c>
      <c r="P10" s="109">
        <v>44.377000000000002</v>
      </c>
      <c r="Q10" s="109">
        <v>252.28700000000001</v>
      </c>
      <c r="R10" s="109">
        <v>146.666</v>
      </c>
      <c r="S10" s="109">
        <v>315.52100000000002</v>
      </c>
      <c r="T10" s="109">
        <v>171.68</v>
      </c>
      <c r="U10" s="109">
        <v>221.50700000000001</v>
      </c>
      <c r="V10" s="109">
        <v>413.11099999999999</v>
      </c>
      <c r="W10" s="109">
        <v>320.11200000000002</v>
      </c>
      <c r="X10" s="109">
        <v>405.72800000000001</v>
      </c>
      <c r="Y10" s="109">
        <v>668.90099999999995</v>
      </c>
      <c r="Z10" s="109">
        <v>61.433999999999997</v>
      </c>
      <c r="AA10" s="109">
        <v>248.54300000000001</v>
      </c>
      <c r="AB10" s="109">
        <v>358.03899999999999</v>
      </c>
      <c r="AC10" s="109">
        <v>248.44200000000001</v>
      </c>
      <c r="AD10" s="109">
        <v>251.45699999999999</v>
      </c>
      <c r="AE10" s="109">
        <v>222.98099999999999</v>
      </c>
      <c r="AF10" s="109">
        <v>106.89400000000001</v>
      </c>
      <c r="AG10" s="109">
        <v>603.00599999999997</v>
      </c>
      <c r="AH10" s="110">
        <v>134.33500000000001</v>
      </c>
      <c r="AI10" s="130"/>
      <c r="AJ10" s="130"/>
      <c r="AK10" s="130"/>
      <c r="AL10" s="130"/>
      <c r="AM10" s="130"/>
      <c r="AN10" s="130"/>
      <c r="AO10" s="130"/>
      <c r="AP10" s="130"/>
      <c r="AQ10" s="130"/>
      <c r="AR10" s="130"/>
      <c r="AS10" s="130"/>
      <c r="AT10" s="130"/>
      <c r="AU10" s="130"/>
      <c r="AV10" s="130"/>
      <c r="AW10" s="130"/>
      <c r="AX10" s="130"/>
      <c r="AY10" s="130"/>
    </row>
    <row r="11" spans="1:51" ht="15" x14ac:dyDescent="0.25">
      <c r="A11" s="142">
        <v>44805</v>
      </c>
      <c r="B11" s="279">
        <v>231.78</v>
      </c>
      <c r="C11" s="269">
        <v>390.97</v>
      </c>
      <c r="D11" s="274">
        <v>240</v>
      </c>
      <c r="E11" s="108">
        <v>379.91199999999998</v>
      </c>
      <c r="F11" s="108">
        <v>241.375</v>
      </c>
      <c r="G11" s="108">
        <v>460.15800000000002</v>
      </c>
      <c r="H11" s="109">
        <v>230.12700000000001</v>
      </c>
      <c r="I11" s="109">
        <v>476.517</v>
      </c>
      <c r="J11" s="109">
        <v>220.65600000000001</v>
      </c>
      <c r="K11" s="109">
        <v>441.91500000000002</v>
      </c>
      <c r="L11" s="109">
        <v>295.58499999999998</v>
      </c>
      <c r="M11" s="109">
        <v>437.88</v>
      </c>
      <c r="N11" s="109">
        <v>206.41900000000001</v>
      </c>
      <c r="O11" s="109">
        <v>185.018</v>
      </c>
      <c r="P11" s="109">
        <v>191.71</v>
      </c>
      <c r="Q11" s="109">
        <v>403.43299999999999</v>
      </c>
      <c r="R11" s="109">
        <v>238.625</v>
      </c>
      <c r="S11" s="109">
        <v>219.29499999999999</v>
      </c>
      <c r="T11" s="109">
        <v>218.86500000000001</v>
      </c>
      <c r="U11" s="109">
        <v>256.58100000000002</v>
      </c>
      <c r="V11" s="109">
        <v>280.11900000000003</v>
      </c>
      <c r="W11" s="109">
        <v>190.172</v>
      </c>
      <c r="X11" s="109">
        <v>231.501</v>
      </c>
      <c r="Y11" s="109">
        <v>364.85500000000002</v>
      </c>
      <c r="Z11" s="109">
        <v>93.302999999999997</v>
      </c>
      <c r="AA11" s="109">
        <v>448.41300000000001</v>
      </c>
      <c r="AB11" s="109">
        <v>343.28300000000002</v>
      </c>
      <c r="AC11" s="109">
        <v>197.47900000000001</v>
      </c>
      <c r="AD11" s="109">
        <v>261.846</v>
      </c>
      <c r="AE11" s="109">
        <v>162.43100000000001</v>
      </c>
      <c r="AF11" s="109">
        <v>115.369</v>
      </c>
      <c r="AG11" s="109">
        <v>322.029</v>
      </c>
      <c r="AH11" s="110">
        <v>142.33000000000001</v>
      </c>
      <c r="AI11" s="130"/>
      <c r="AJ11" s="130"/>
      <c r="AK11" s="130"/>
      <c r="AL11" s="130"/>
      <c r="AM11" s="130"/>
      <c r="AN11" s="130"/>
      <c r="AO11" s="130"/>
      <c r="AP11" s="130"/>
      <c r="AQ11" s="130"/>
      <c r="AR11" s="130"/>
      <c r="AS11" s="130"/>
      <c r="AT11" s="130"/>
      <c r="AU11" s="130"/>
      <c r="AV11" s="130"/>
      <c r="AW11" s="130"/>
      <c r="AX11" s="130"/>
      <c r="AY11" s="130"/>
    </row>
    <row r="12" spans="1:51" ht="15" x14ac:dyDescent="0.25">
      <c r="A12" s="142">
        <v>44835</v>
      </c>
      <c r="B12" s="279">
        <v>350.99</v>
      </c>
      <c r="C12" s="269">
        <v>514.66</v>
      </c>
      <c r="D12" s="274">
        <v>352.84</v>
      </c>
      <c r="E12" s="108">
        <v>279.72399999999999</v>
      </c>
      <c r="F12" s="108">
        <v>218.452</v>
      </c>
      <c r="G12" s="108">
        <v>424.303</v>
      </c>
      <c r="H12" s="109">
        <v>381.447</v>
      </c>
      <c r="I12" s="109">
        <v>522.24099999999999</v>
      </c>
      <c r="J12" s="109">
        <v>390.99400000000003</v>
      </c>
      <c r="K12" s="109">
        <v>647.71199999999999</v>
      </c>
      <c r="L12" s="109">
        <v>389.04599999999999</v>
      </c>
      <c r="M12" s="109">
        <v>320.94900000000001</v>
      </c>
      <c r="N12" s="109">
        <v>358.452</v>
      </c>
      <c r="O12" s="109">
        <v>218.57499999999999</v>
      </c>
      <c r="P12" s="109">
        <v>308.23399999999998</v>
      </c>
      <c r="Q12" s="109">
        <v>312.10000000000002</v>
      </c>
      <c r="R12" s="109">
        <v>430.51499999999999</v>
      </c>
      <c r="S12" s="109">
        <v>440.23700000000002</v>
      </c>
      <c r="T12" s="109">
        <v>944.17100000000005</v>
      </c>
      <c r="U12" s="109">
        <v>442.84300000000002</v>
      </c>
      <c r="V12" s="109">
        <v>289.053</v>
      </c>
      <c r="W12" s="109">
        <v>271.245</v>
      </c>
      <c r="X12" s="109">
        <v>372.81700000000001</v>
      </c>
      <c r="Y12" s="109">
        <v>450.14499999999998</v>
      </c>
      <c r="Z12" s="109">
        <v>166.822</v>
      </c>
      <c r="AA12" s="109">
        <v>554.9</v>
      </c>
      <c r="AB12" s="109">
        <v>573.077</v>
      </c>
      <c r="AC12" s="109">
        <v>307.66500000000002</v>
      </c>
      <c r="AD12" s="109">
        <v>369.22500000000002</v>
      </c>
      <c r="AE12" s="109">
        <v>340.61200000000002</v>
      </c>
      <c r="AF12" s="109">
        <v>320.30799999999999</v>
      </c>
      <c r="AG12" s="109">
        <v>339.721</v>
      </c>
      <c r="AH12" s="110">
        <v>213.59899999999999</v>
      </c>
      <c r="AI12" s="130"/>
      <c r="AJ12" s="130"/>
      <c r="AK12" s="130"/>
      <c r="AL12" s="130"/>
      <c r="AM12" s="130"/>
      <c r="AN12" s="130"/>
      <c r="AO12" s="130"/>
      <c r="AP12" s="130"/>
      <c r="AQ12" s="130"/>
      <c r="AR12" s="130"/>
      <c r="AS12" s="130"/>
      <c r="AT12" s="130"/>
      <c r="AU12" s="130"/>
      <c r="AV12" s="130"/>
      <c r="AW12" s="130"/>
      <c r="AX12" s="130"/>
      <c r="AY12" s="130"/>
    </row>
    <row r="13" spans="1:51" ht="15" x14ac:dyDescent="0.25">
      <c r="A13" s="142">
        <v>44866</v>
      </c>
      <c r="B13" s="279">
        <v>427.37</v>
      </c>
      <c r="C13" s="269">
        <v>448.56</v>
      </c>
      <c r="D13" s="274">
        <v>411.27</v>
      </c>
      <c r="E13" s="108">
        <v>392.33600000000001</v>
      </c>
      <c r="F13" s="108">
        <v>309.72000000000003</v>
      </c>
      <c r="G13" s="108">
        <v>446.45699999999999</v>
      </c>
      <c r="H13" s="109">
        <v>423.73599999999999</v>
      </c>
      <c r="I13" s="109">
        <v>484.45400000000001</v>
      </c>
      <c r="J13" s="109">
        <v>438.84899999999999</v>
      </c>
      <c r="K13" s="109">
        <v>457.82900000000001</v>
      </c>
      <c r="L13" s="109">
        <v>515.70799999999997</v>
      </c>
      <c r="M13" s="109">
        <v>341.41</v>
      </c>
      <c r="N13" s="109">
        <v>380.55599999999998</v>
      </c>
      <c r="O13" s="109">
        <v>320.43400000000003</v>
      </c>
      <c r="P13" s="109">
        <v>317.63</v>
      </c>
      <c r="Q13" s="109">
        <v>361.15699999999998</v>
      </c>
      <c r="R13" s="109">
        <v>560.88800000000003</v>
      </c>
      <c r="S13" s="109">
        <v>453.24900000000002</v>
      </c>
      <c r="T13" s="109">
        <v>516.66600000000005</v>
      </c>
      <c r="U13" s="109">
        <v>426.30700000000002</v>
      </c>
      <c r="V13" s="109">
        <v>350.31</v>
      </c>
      <c r="W13" s="109">
        <v>371.07900000000001</v>
      </c>
      <c r="X13" s="109">
        <v>420.56900000000002</v>
      </c>
      <c r="Y13" s="109">
        <v>471.44600000000003</v>
      </c>
      <c r="Z13" s="109">
        <v>249.39</v>
      </c>
      <c r="AA13" s="109">
        <v>477.48</v>
      </c>
      <c r="AB13" s="109">
        <v>429.33</v>
      </c>
      <c r="AC13" s="109">
        <v>357.04599999999999</v>
      </c>
      <c r="AD13" s="109">
        <v>382.07799999999997</v>
      </c>
      <c r="AE13" s="109">
        <v>342.26</v>
      </c>
      <c r="AF13" s="109">
        <v>352.76799999999997</v>
      </c>
      <c r="AG13" s="109">
        <v>414.42899999999997</v>
      </c>
      <c r="AH13" s="110">
        <v>312.96499999999997</v>
      </c>
      <c r="AI13" s="130"/>
      <c r="AJ13" s="130"/>
      <c r="AK13" s="130"/>
      <c r="AL13" s="130"/>
      <c r="AM13" s="130"/>
      <c r="AN13" s="130"/>
      <c r="AO13" s="130"/>
      <c r="AP13" s="130"/>
      <c r="AQ13" s="130"/>
      <c r="AR13" s="130"/>
      <c r="AS13" s="130"/>
      <c r="AT13" s="130"/>
      <c r="AU13" s="130"/>
      <c r="AV13" s="130"/>
      <c r="AW13" s="130"/>
      <c r="AX13" s="130"/>
      <c r="AY13" s="130"/>
    </row>
    <row r="14" spans="1:51" ht="15" x14ac:dyDescent="0.25">
      <c r="A14" s="142">
        <v>44896</v>
      </c>
      <c r="B14" s="279">
        <v>341.85</v>
      </c>
      <c r="C14" s="269">
        <v>341.96</v>
      </c>
      <c r="D14" s="274">
        <v>351.78</v>
      </c>
      <c r="E14" s="108">
        <v>325.54599999999999</v>
      </c>
      <c r="F14" s="108">
        <v>266.41300000000001</v>
      </c>
      <c r="G14" s="108">
        <v>332.77499999999998</v>
      </c>
      <c r="H14" s="109">
        <v>319.27999999999997</v>
      </c>
      <c r="I14" s="109">
        <v>418.32</v>
      </c>
      <c r="J14" s="109">
        <v>396.20400000000001</v>
      </c>
      <c r="K14" s="109">
        <v>320.88299999999998</v>
      </c>
      <c r="L14" s="109">
        <v>380.72899999999998</v>
      </c>
      <c r="M14" s="109">
        <v>300.137</v>
      </c>
      <c r="N14" s="109">
        <v>285.04199999999997</v>
      </c>
      <c r="O14" s="109">
        <v>284.07900000000001</v>
      </c>
      <c r="P14" s="109">
        <v>252.31399999999999</v>
      </c>
      <c r="Q14" s="109">
        <v>320.97199999999998</v>
      </c>
      <c r="R14" s="109">
        <v>332.48200000000003</v>
      </c>
      <c r="S14" s="109">
        <v>315.43700000000001</v>
      </c>
      <c r="T14" s="109">
        <v>338.827</v>
      </c>
      <c r="U14" s="109">
        <v>345.55099999999999</v>
      </c>
      <c r="V14" s="109">
        <v>316.05200000000002</v>
      </c>
      <c r="W14" s="109">
        <v>305.38499999999999</v>
      </c>
      <c r="X14" s="109">
        <v>360.65899999999999</v>
      </c>
      <c r="Y14" s="109">
        <v>359.99700000000001</v>
      </c>
      <c r="Z14" s="109">
        <v>239.547</v>
      </c>
      <c r="AA14" s="109">
        <v>322.45100000000002</v>
      </c>
      <c r="AB14" s="109">
        <v>330.15699999999998</v>
      </c>
      <c r="AC14" s="109">
        <v>291.62900000000002</v>
      </c>
      <c r="AD14" s="109">
        <v>320.65300000000002</v>
      </c>
      <c r="AE14" s="109">
        <v>302.51100000000002</v>
      </c>
      <c r="AF14" s="109">
        <v>275.12700000000001</v>
      </c>
      <c r="AG14" s="109">
        <v>386.767</v>
      </c>
      <c r="AH14" s="110">
        <v>279.73399999999998</v>
      </c>
      <c r="AI14" s="130"/>
      <c r="AJ14" s="130"/>
      <c r="AK14" s="130"/>
      <c r="AL14" s="130"/>
      <c r="AM14" s="130"/>
      <c r="AN14" s="130"/>
      <c r="AO14" s="130"/>
      <c r="AP14" s="130"/>
      <c r="AQ14" s="130"/>
      <c r="AR14" s="130"/>
      <c r="AS14" s="130"/>
      <c r="AT14" s="130"/>
      <c r="AU14" s="130"/>
      <c r="AV14" s="130"/>
      <c r="AW14" s="130"/>
      <c r="AX14" s="130"/>
      <c r="AY14" s="130"/>
    </row>
    <row r="15" spans="1:51" ht="15" x14ac:dyDescent="0.25">
      <c r="A15" s="142">
        <v>44927</v>
      </c>
      <c r="B15" s="279">
        <v>320.66000000000003</v>
      </c>
      <c r="C15" s="269">
        <v>368.38</v>
      </c>
      <c r="D15" s="274">
        <v>347.16</v>
      </c>
      <c r="E15" s="108">
        <v>279.45499999999998</v>
      </c>
      <c r="F15" s="108">
        <v>340.65600000000001</v>
      </c>
      <c r="G15" s="108">
        <v>298.80200000000002</v>
      </c>
      <c r="H15" s="109">
        <v>301.74599999999998</v>
      </c>
      <c r="I15" s="109">
        <v>368.32</v>
      </c>
      <c r="J15" s="109">
        <v>357.76499999999999</v>
      </c>
      <c r="K15" s="109">
        <v>280.27300000000002</v>
      </c>
      <c r="L15" s="109">
        <v>310.46100000000001</v>
      </c>
      <c r="M15" s="109">
        <v>281.08</v>
      </c>
      <c r="N15" s="109">
        <v>257.37400000000002</v>
      </c>
      <c r="O15" s="109">
        <v>240.75</v>
      </c>
      <c r="P15" s="109">
        <v>206.792</v>
      </c>
      <c r="Q15" s="109">
        <v>282.07100000000003</v>
      </c>
      <c r="R15" s="109">
        <v>485.05200000000002</v>
      </c>
      <c r="S15" s="109">
        <v>287.315</v>
      </c>
      <c r="T15" s="109">
        <v>283.14499999999998</v>
      </c>
      <c r="U15" s="109">
        <v>272.40100000000001</v>
      </c>
      <c r="V15" s="109">
        <v>295.25299999999999</v>
      </c>
      <c r="W15" s="109">
        <v>267.14999999999998</v>
      </c>
      <c r="X15" s="109">
        <v>339.08</v>
      </c>
      <c r="Y15" s="109">
        <v>335.94900000000001</v>
      </c>
      <c r="Z15" s="109">
        <v>198.63499999999999</v>
      </c>
      <c r="AA15" s="109">
        <v>260.52600000000001</v>
      </c>
      <c r="AB15" s="109">
        <v>297.99</v>
      </c>
      <c r="AC15" s="109">
        <v>262.64600000000002</v>
      </c>
      <c r="AD15" s="109">
        <v>352.839</v>
      </c>
      <c r="AE15" s="109">
        <v>255.61600000000001</v>
      </c>
      <c r="AF15" s="109">
        <v>245.21299999999999</v>
      </c>
      <c r="AG15" s="109">
        <v>344.36399999999998</v>
      </c>
      <c r="AH15" s="110">
        <v>268.30799999999999</v>
      </c>
      <c r="AI15" s="130"/>
      <c r="AJ15" s="130"/>
      <c r="AK15" s="130"/>
      <c r="AL15" s="130"/>
      <c r="AM15" s="130"/>
      <c r="AN15" s="130"/>
      <c r="AO15" s="130"/>
      <c r="AP15" s="130"/>
      <c r="AQ15" s="130"/>
      <c r="AR15" s="130"/>
      <c r="AS15" s="130"/>
      <c r="AT15" s="130"/>
      <c r="AU15" s="130"/>
      <c r="AV15" s="130"/>
      <c r="AW15" s="130"/>
      <c r="AX15" s="130"/>
      <c r="AY15" s="130"/>
    </row>
    <row r="16" spans="1:51" ht="15" x14ac:dyDescent="0.25">
      <c r="A16" s="142">
        <v>44958</v>
      </c>
      <c r="B16" s="279">
        <v>373.44</v>
      </c>
      <c r="C16" s="269">
        <v>395.71</v>
      </c>
      <c r="D16" s="274">
        <v>395.53</v>
      </c>
      <c r="E16" s="108">
        <v>291.58600000000001</v>
      </c>
      <c r="F16" s="108">
        <v>435.59899999999999</v>
      </c>
      <c r="G16" s="108">
        <v>267.834</v>
      </c>
      <c r="H16" s="109">
        <v>321.82900000000001</v>
      </c>
      <c r="I16" s="109">
        <v>381.89699999999999</v>
      </c>
      <c r="J16" s="109">
        <v>325.214</v>
      </c>
      <c r="K16" s="109">
        <v>276.40800000000002</v>
      </c>
      <c r="L16" s="109">
        <v>296.05599999999998</v>
      </c>
      <c r="M16" s="109">
        <v>310.35500000000002</v>
      </c>
      <c r="N16" s="109">
        <v>232.089</v>
      </c>
      <c r="O16" s="109">
        <v>183.04499999999999</v>
      </c>
      <c r="P16" s="109">
        <v>222.018</v>
      </c>
      <c r="Q16" s="109">
        <v>241.04300000000001</v>
      </c>
      <c r="R16" s="109">
        <v>480.80599999999998</v>
      </c>
      <c r="S16" s="109">
        <v>232.76499999999999</v>
      </c>
      <c r="T16" s="109">
        <v>285.14800000000002</v>
      </c>
      <c r="U16" s="109">
        <v>246.62200000000001</v>
      </c>
      <c r="V16" s="109">
        <v>292.92899999999997</v>
      </c>
      <c r="W16" s="109">
        <v>295.95100000000002</v>
      </c>
      <c r="X16" s="109">
        <v>275.83100000000002</v>
      </c>
      <c r="Y16" s="109">
        <v>299.178</v>
      </c>
      <c r="Z16" s="109">
        <v>208.75399999999999</v>
      </c>
      <c r="AA16" s="109">
        <v>251.38300000000001</v>
      </c>
      <c r="AB16" s="109">
        <v>384.923</v>
      </c>
      <c r="AC16" s="109">
        <v>293.77600000000001</v>
      </c>
      <c r="AD16" s="109">
        <v>466.78199999999998</v>
      </c>
      <c r="AE16" s="109">
        <v>241.482</v>
      </c>
      <c r="AF16" s="109">
        <v>245.25200000000001</v>
      </c>
      <c r="AG16" s="109">
        <v>304.34500000000003</v>
      </c>
      <c r="AH16" s="110">
        <v>197.143</v>
      </c>
      <c r="AI16" s="130"/>
      <c r="AJ16" s="130"/>
      <c r="AK16" s="130"/>
      <c r="AL16" s="130"/>
      <c r="AM16" s="130"/>
      <c r="AN16" s="130"/>
      <c r="AO16" s="130"/>
      <c r="AP16" s="130"/>
      <c r="AQ16" s="130"/>
      <c r="AR16" s="130"/>
      <c r="AS16" s="130"/>
      <c r="AT16" s="130"/>
      <c r="AU16" s="130"/>
      <c r="AV16" s="130"/>
      <c r="AW16" s="130"/>
      <c r="AX16" s="130"/>
      <c r="AY16" s="130"/>
    </row>
    <row r="17" spans="1:51" ht="15" x14ac:dyDescent="0.25">
      <c r="A17" s="142">
        <v>44986</v>
      </c>
      <c r="B17" s="279">
        <v>564.09</v>
      </c>
      <c r="C17" s="269">
        <v>655.94</v>
      </c>
      <c r="D17" s="274">
        <v>612.71</v>
      </c>
      <c r="E17" s="108">
        <v>485.42899999999997</v>
      </c>
      <c r="F17" s="108">
        <v>482.81299999999999</v>
      </c>
      <c r="G17" s="108">
        <v>483.35399999999998</v>
      </c>
      <c r="H17" s="109">
        <v>892.57799999999997</v>
      </c>
      <c r="I17" s="109">
        <v>539.39400000000001</v>
      </c>
      <c r="J17" s="109">
        <v>653.56500000000005</v>
      </c>
      <c r="K17" s="109">
        <v>364.91</v>
      </c>
      <c r="L17" s="109">
        <v>399.77300000000002</v>
      </c>
      <c r="M17" s="109">
        <v>399.32299999999998</v>
      </c>
      <c r="N17" s="109">
        <v>417.35700000000003</v>
      </c>
      <c r="O17" s="109">
        <v>220.82900000000001</v>
      </c>
      <c r="P17" s="109">
        <v>374.726</v>
      </c>
      <c r="Q17" s="109">
        <v>577.30100000000004</v>
      </c>
      <c r="R17" s="109">
        <v>643.428</v>
      </c>
      <c r="S17" s="109">
        <v>321.56700000000001</v>
      </c>
      <c r="T17" s="109">
        <v>696.80799999999999</v>
      </c>
      <c r="U17" s="109">
        <v>337.28699999999998</v>
      </c>
      <c r="V17" s="109">
        <v>487.863</v>
      </c>
      <c r="W17" s="109">
        <v>430.05599999999998</v>
      </c>
      <c r="X17" s="109">
        <v>422.06799999999998</v>
      </c>
      <c r="Y17" s="109">
        <v>433.19499999999999</v>
      </c>
      <c r="Z17" s="109">
        <v>272.95400000000001</v>
      </c>
      <c r="AA17" s="109">
        <v>418.37900000000002</v>
      </c>
      <c r="AB17" s="109">
        <v>593.69799999999998</v>
      </c>
      <c r="AC17" s="109">
        <v>481.22399999999999</v>
      </c>
      <c r="AD17" s="109">
        <v>1064.008</v>
      </c>
      <c r="AE17" s="109">
        <v>291.02</v>
      </c>
      <c r="AF17" s="109">
        <v>482.53800000000001</v>
      </c>
      <c r="AG17" s="109">
        <v>457.14800000000002</v>
      </c>
      <c r="AH17" s="110">
        <v>327.54599999999999</v>
      </c>
      <c r="AI17" s="130"/>
      <c r="AJ17" s="130"/>
      <c r="AK17" s="130"/>
      <c r="AL17" s="130"/>
      <c r="AM17" s="130"/>
      <c r="AN17" s="130"/>
      <c r="AO17" s="130"/>
      <c r="AP17" s="130"/>
      <c r="AQ17" s="130"/>
      <c r="AR17" s="130"/>
      <c r="AS17" s="130"/>
      <c r="AT17" s="130"/>
      <c r="AU17" s="130"/>
      <c r="AV17" s="130"/>
      <c r="AW17" s="130"/>
      <c r="AX17" s="130"/>
      <c r="AY17" s="130"/>
    </row>
    <row r="18" spans="1:51" ht="15" x14ac:dyDescent="0.25">
      <c r="A18" s="142">
        <v>45017</v>
      </c>
      <c r="B18" s="279">
        <v>719.93</v>
      </c>
      <c r="C18" s="269">
        <v>1124.1400000000001</v>
      </c>
      <c r="D18" s="274">
        <v>934.75</v>
      </c>
      <c r="E18" s="108">
        <v>960.22400000000005</v>
      </c>
      <c r="F18" s="108">
        <v>1221.8610000000001</v>
      </c>
      <c r="G18" s="108">
        <v>786.84400000000005</v>
      </c>
      <c r="H18" s="109">
        <v>827.64499999999998</v>
      </c>
      <c r="I18" s="109">
        <v>928.47799999999995</v>
      </c>
      <c r="J18" s="109">
        <v>1264.796</v>
      </c>
      <c r="K18" s="109">
        <v>824.98299999999995</v>
      </c>
      <c r="L18" s="109">
        <v>560.20500000000004</v>
      </c>
      <c r="M18" s="109">
        <v>682.90599999999995</v>
      </c>
      <c r="N18" s="109">
        <v>706.47799999999995</v>
      </c>
      <c r="O18" s="109">
        <v>415.79899999999998</v>
      </c>
      <c r="P18" s="109">
        <v>524.69100000000003</v>
      </c>
      <c r="Q18" s="109">
        <v>1417.556</v>
      </c>
      <c r="R18" s="109">
        <v>1255.424</v>
      </c>
      <c r="S18" s="109">
        <v>899.15200000000004</v>
      </c>
      <c r="T18" s="109">
        <v>1041.5719999999999</v>
      </c>
      <c r="U18" s="109">
        <v>550.48800000000006</v>
      </c>
      <c r="V18" s="109">
        <v>590.08199999999999</v>
      </c>
      <c r="W18" s="109">
        <v>598.90700000000004</v>
      </c>
      <c r="X18" s="109">
        <v>1004.532</v>
      </c>
      <c r="Y18" s="109">
        <v>995.83799999999997</v>
      </c>
      <c r="Z18" s="109">
        <v>261.13499999999999</v>
      </c>
      <c r="AA18" s="109">
        <v>637.31399999999996</v>
      </c>
      <c r="AB18" s="109">
        <v>645.66200000000003</v>
      </c>
      <c r="AC18" s="109">
        <v>673.76400000000001</v>
      </c>
      <c r="AD18" s="109">
        <v>1813.1880000000001</v>
      </c>
      <c r="AE18" s="109">
        <v>321.803</v>
      </c>
      <c r="AF18" s="109">
        <v>1094.537</v>
      </c>
      <c r="AG18" s="109">
        <v>533.17499999999995</v>
      </c>
      <c r="AH18" s="110">
        <v>364.54300000000001</v>
      </c>
      <c r="AI18" s="130"/>
      <c r="AJ18" s="130"/>
      <c r="AK18" s="130"/>
      <c r="AL18" s="130"/>
      <c r="AM18" s="130"/>
      <c r="AN18" s="130"/>
      <c r="AO18" s="130"/>
      <c r="AP18" s="130"/>
      <c r="AQ18" s="130"/>
      <c r="AR18" s="130"/>
      <c r="AS18" s="130"/>
      <c r="AT18" s="130"/>
      <c r="AU18" s="130"/>
      <c r="AV18" s="130"/>
      <c r="AW18" s="130"/>
      <c r="AX18" s="130"/>
      <c r="AY18" s="130"/>
    </row>
    <row r="19" spans="1:51" ht="15" x14ac:dyDescent="0.25">
      <c r="A19" s="142">
        <v>45047</v>
      </c>
      <c r="B19" s="279">
        <v>1589.49</v>
      </c>
      <c r="C19" s="269">
        <v>2608.84</v>
      </c>
      <c r="D19" s="274">
        <v>2114.3000000000002</v>
      </c>
      <c r="E19" s="108">
        <v>1846.5550000000001</v>
      </c>
      <c r="F19" s="108">
        <v>3086.982</v>
      </c>
      <c r="G19" s="108">
        <v>1951.088</v>
      </c>
      <c r="H19" s="109">
        <v>2275.9679999999998</v>
      </c>
      <c r="I19" s="109">
        <v>2910.2240000000002</v>
      </c>
      <c r="J19" s="109">
        <v>3678.2919999999999</v>
      </c>
      <c r="K19" s="109">
        <v>2298.605</v>
      </c>
      <c r="L19" s="109">
        <v>1959.6289999999999</v>
      </c>
      <c r="M19" s="109">
        <v>1938.068</v>
      </c>
      <c r="N19" s="109">
        <v>2236.6610000000001</v>
      </c>
      <c r="O19" s="109">
        <v>301.22300000000001</v>
      </c>
      <c r="P19" s="109">
        <v>1359.2059999999999</v>
      </c>
      <c r="Q19" s="109">
        <v>1805.876</v>
      </c>
      <c r="R19" s="109">
        <v>2749.5889999999999</v>
      </c>
      <c r="S19" s="109">
        <v>2237.9470000000001</v>
      </c>
      <c r="T19" s="109">
        <v>1931.6590000000001</v>
      </c>
      <c r="U19" s="109">
        <v>2007.3630000000001</v>
      </c>
      <c r="V19" s="109">
        <v>2513.7080000000001</v>
      </c>
      <c r="W19" s="109">
        <v>880.07299999999998</v>
      </c>
      <c r="X19" s="109">
        <v>2233.6790000000001</v>
      </c>
      <c r="Y19" s="109">
        <v>1266.297</v>
      </c>
      <c r="Z19" s="109">
        <v>619.95000000000005</v>
      </c>
      <c r="AA19" s="109">
        <v>1720.202</v>
      </c>
      <c r="AB19" s="109">
        <v>1313.8820000000001</v>
      </c>
      <c r="AC19" s="109">
        <v>1945.896</v>
      </c>
      <c r="AD19" s="109">
        <v>2347.3609999999999</v>
      </c>
      <c r="AE19" s="109">
        <v>1109.1479999999999</v>
      </c>
      <c r="AF19" s="109">
        <v>2498.3159999999998</v>
      </c>
      <c r="AG19" s="109">
        <v>1492.471</v>
      </c>
      <c r="AH19" s="110">
        <v>768.63300000000004</v>
      </c>
      <c r="AI19" s="130"/>
      <c r="AJ19" s="130"/>
      <c r="AK19" s="130"/>
      <c r="AL19" s="130"/>
      <c r="AM19" s="130"/>
      <c r="AN19" s="130"/>
      <c r="AO19" s="130"/>
      <c r="AP19" s="130"/>
      <c r="AQ19" s="130"/>
      <c r="AR19" s="130"/>
      <c r="AS19" s="130"/>
      <c r="AT19" s="130"/>
      <c r="AU19" s="130"/>
      <c r="AV19" s="130"/>
      <c r="AW19" s="130"/>
      <c r="AX19" s="130"/>
      <c r="AY19" s="130"/>
    </row>
    <row r="20" spans="1:51" ht="15" x14ac:dyDescent="0.25">
      <c r="A20" s="142">
        <v>45078</v>
      </c>
      <c r="B20" s="279">
        <v>1600.21</v>
      </c>
      <c r="C20" s="269">
        <v>3324.39</v>
      </c>
      <c r="D20" s="274">
        <v>2478.2800000000002</v>
      </c>
      <c r="E20" s="108">
        <v>1178.56</v>
      </c>
      <c r="F20" s="108">
        <v>4538.7030000000004</v>
      </c>
      <c r="G20" s="108">
        <v>1590.1279999999999</v>
      </c>
      <c r="H20" s="109">
        <v>4921.6909999999998</v>
      </c>
      <c r="I20" s="109">
        <v>2880.1979999999999</v>
      </c>
      <c r="J20" s="109">
        <v>4799.8029999999999</v>
      </c>
      <c r="K20" s="109">
        <v>2345.5250000000001</v>
      </c>
      <c r="L20" s="109">
        <v>3268.8989999999999</v>
      </c>
      <c r="M20" s="109">
        <v>1412.519</v>
      </c>
      <c r="N20" s="109">
        <v>1612.3389999999999</v>
      </c>
      <c r="O20" s="109">
        <v>370.53800000000001</v>
      </c>
      <c r="P20" s="109">
        <v>2270.0169999999998</v>
      </c>
      <c r="Q20" s="109">
        <v>1062.652</v>
      </c>
      <c r="R20" s="109">
        <v>3605.5520000000001</v>
      </c>
      <c r="S20" s="109">
        <v>1945.3040000000001</v>
      </c>
      <c r="T20" s="109">
        <v>1130.3320000000001</v>
      </c>
      <c r="U20" s="109">
        <v>3675.6480000000001</v>
      </c>
      <c r="V20" s="109">
        <v>2534.3719999999998</v>
      </c>
      <c r="W20" s="109">
        <v>2519.8980000000001</v>
      </c>
      <c r="X20" s="109">
        <v>5033.0280000000002</v>
      </c>
      <c r="Y20" s="109">
        <v>378.91399999999999</v>
      </c>
      <c r="Z20" s="109">
        <v>1220.1969999999999</v>
      </c>
      <c r="AA20" s="109">
        <v>3042.3470000000002</v>
      </c>
      <c r="AB20" s="109">
        <v>2169.8820000000001</v>
      </c>
      <c r="AC20" s="109">
        <v>2534.8490000000002</v>
      </c>
      <c r="AD20" s="109">
        <v>3234.5880000000002</v>
      </c>
      <c r="AE20" s="109">
        <v>849.30499999999995</v>
      </c>
      <c r="AF20" s="109">
        <v>3767.2040000000002</v>
      </c>
      <c r="AG20" s="109">
        <v>1784.5920000000001</v>
      </c>
      <c r="AH20" s="110">
        <v>1128.556</v>
      </c>
      <c r="AI20" s="130"/>
      <c r="AJ20" s="130"/>
      <c r="AK20" s="130"/>
      <c r="AL20" s="130"/>
      <c r="AM20" s="130"/>
      <c r="AN20" s="130"/>
      <c r="AO20" s="130"/>
      <c r="AP20" s="130"/>
      <c r="AQ20" s="130"/>
      <c r="AR20" s="130"/>
      <c r="AS20" s="130"/>
      <c r="AT20" s="130"/>
      <c r="AU20" s="130"/>
      <c r="AV20" s="130"/>
      <c r="AW20" s="130"/>
      <c r="AX20" s="130"/>
      <c r="AY20" s="130"/>
    </row>
    <row r="21" spans="1:51" ht="15" x14ac:dyDescent="0.25">
      <c r="A21" s="142">
        <v>45108</v>
      </c>
      <c r="B21" s="279">
        <v>285.62</v>
      </c>
      <c r="C21" s="269">
        <v>1372.92</v>
      </c>
      <c r="D21" s="274">
        <v>708.98</v>
      </c>
      <c r="E21" s="108">
        <v>381.35599999999999</v>
      </c>
      <c r="F21" s="108">
        <v>2067.9720000000002</v>
      </c>
      <c r="G21" s="108">
        <v>267.02</v>
      </c>
      <c r="H21" s="109">
        <v>4051.2179999999998</v>
      </c>
      <c r="I21" s="109">
        <v>1220.4449999999999</v>
      </c>
      <c r="J21" s="109">
        <v>1807.278</v>
      </c>
      <c r="K21" s="109">
        <v>1427.479</v>
      </c>
      <c r="L21" s="109">
        <v>1900.1579999999999</v>
      </c>
      <c r="M21" s="109">
        <v>218.35499999999999</v>
      </c>
      <c r="N21" s="109">
        <v>326.72300000000001</v>
      </c>
      <c r="O21" s="109">
        <v>-26.216000000000001</v>
      </c>
      <c r="P21" s="109">
        <v>516.87099999999998</v>
      </c>
      <c r="Q21" s="109">
        <v>399.71899999999999</v>
      </c>
      <c r="R21" s="109">
        <v>1552.9749999999999</v>
      </c>
      <c r="S21" s="109">
        <v>424.22899999999998</v>
      </c>
      <c r="T21" s="109">
        <v>275.23399999999998</v>
      </c>
      <c r="U21" s="109">
        <v>1956.0029999999999</v>
      </c>
      <c r="V21" s="109">
        <v>1555.0060000000001</v>
      </c>
      <c r="W21" s="109">
        <v>821.84799999999996</v>
      </c>
      <c r="X21" s="109">
        <v>3814.6289999999999</v>
      </c>
      <c r="Y21" s="109">
        <v>28.324999999999999</v>
      </c>
      <c r="Z21" s="109">
        <v>247.25399999999999</v>
      </c>
      <c r="AA21" s="109">
        <v>1031.8309999999999</v>
      </c>
      <c r="AB21" s="109">
        <v>788.98199999999997</v>
      </c>
      <c r="AC21" s="109">
        <v>753.04399999999998</v>
      </c>
      <c r="AD21" s="109">
        <v>1169.33</v>
      </c>
      <c r="AE21" s="109">
        <v>177.52199999999999</v>
      </c>
      <c r="AF21" s="109">
        <v>2351.8710000000001</v>
      </c>
      <c r="AG21" s="109">
        <v>449.5</v>
      </c>
      <c r="AH21" s="110">
        <v>285.83199999999999</v>
      </c>
      <c r="AI21" s="130"/>
      <c r="AJ21" s="130"/>
      <c r="AK21" s="130"/>
      <c r="AL21" s="130"/>
      <c r="AM21" s="130"/>
      <c r="AN21" s="130"/>
      <c r="AO21" s="130"/>
      <c r="AP21" s="130"/>
      <c r="AQ21" s="130"/>
      <c r="AR21" s="130"/>
      <c r="AS21" s="130"/>
      <c r="AT21" s="130"/>
      <c r="AU21" s="130"/>
      <c r="AV21" s="130"/>
      <c r="AW21" s="130"/>
      <c r="AX21" s="130"/>
      <c r="AY21" s="130"/>
    </row>
    <row r="22" spans="1:51" ht="15" x14ac:dyDescent="0.25">
      <c r="A22" s="142">
        <v>45139</v>
      </c>
      <c r="B22" s="279">
        <v>197.7</v>
      </c>
      <c r="C22" s="269">
        <v>509.85</v>
      </c>
      <c r="D22" s="274">
        <v>361.01</v>
      </c>
      <c r="E22" s="108">
        <v>227.001</v>
      </c>
      <c r="F22" s="108">
        <v>664.505</v>
      </c>
      <c r="G22" s="108">
        <v>115.58</v>
      </c>
      <c r="H22" s="109">
        <v>1042.386</v>
      </c>
      <c r="I22" s="109">
        <v>321.339</v>
      </c>
      <c r="J22" s="109">
        <v>803.38199999999995</v>
      </c>
      <c r="K22" s="109">
        <v>477.11099999999999</v>
      </c>
      <c r="L22" s="109">
        <v>707.92499999999995</v>
      </c>
      <c r="M22" s="109">
        <v>101.462</v>
      </c>
      <c r="N22" s="109">
        <v>204.68100000000001</v>
      </c>
      <c r="O22" s="109">
        <v>3.7360000000000002</v>
      </c>
      <c r="P22" s="109">
        <v>172.108</v>
      </c>
      <c r="Q22" s="109">
        <v>172.36600000000001</v>
      </c>
      <c r="R22" s="109">
        <v>472.78100000000001</v>
      </c>
      <c r="S22" s="109">
        <v>226.65</v>
      </c>
      <c r="T22" s="109">
        <v>217.018</v>
      </c>
      <c r="U22" s="109">
        <v>534.65599999999995</v>
      </c>
      <c r="V22" s="109">
        <v>401.27</v>
      </c>
      <c r="W22" s="109">
        <v>338.01100000000002</v>
      </c>
      <c r="X22" s="109">
        <v>847.798</v>
      </c>
      <c r="Y22" s="109">
        <v>72.528999999999996</v>
      </c>
      <c r="Z22" s="109">
        <v>153.58000000000001</v>
      </c>
      <c r="AA22" s="109">
        <v>386.19799999999998</v>
      </c>
      <c r="AB22" s="109">
        <v>220.43600000000001</v>
      </c>
      <c r="AC22" s="109">
        <v>287.012</v>
      </c>
      <c r="AD22" s="109">
        <v>448.92399999999998</v>
      </c>
      <c r="AE22" s="109">
        <v>65.876000000000005</v>
      </c>
      <c r="AF22" s="109">
        <v>558.53</v>
      </c>
      <c r="AG22" s="109">
        <v>170.94499999999999</v>
      </c>
      <c r="AH22" s="110">
        <v>109.738</v>
      </c>
      <c r="AI22" s="130"/>
      <c r="AJ22" s="130"/>
      <c r="AK22" s="130"/>
      <c r="AL22" s="130"/>
      <c r="AM22" s="130"/>
      <c r="AN22" s="130"/>
      <c r="AO22" s="130"/>
      <c r="AP22" s="130"/>
      <c r="AQ22" s="130"/>
      <c r="AR22" s="130"/>
      <c r="AS22" s="130"/>
      <c r="AT22" s="130"/>
      <c r="AU22" s="130"/>
      <c r="AV22" s="130"/>
      <c r="AW22" s="130"/>
      <c r="AX22" s="130"/>
      <c r="AY22" s="130"/>
    </row>
    <row r="23" spans="1:51" ht="15" x14ac:dyDescent="0.25">
      <c r="A23" s="142">
        <v>45170</v>
      </c>
      <c r="B23" s="279">
        <v>220.28</v>
      </c>
      <c r="C23" s="269">
        <v>423.19</v>
      </c>
      <c r="D23" s="274">
        <v>312.01</v>
      </c>
      <c r="E23" s="108">
        <v>268.80500000000001</v>
      </c>
      <c r="F23" s="108">
        <v>586.54600000000005</v>
      </c>
      <c r="G23" s="108">
        <v>230.42099999999999</v>
      </c>
      <c r="H23" s="109">
        <v>519.73299999999995</v>
      </c>
      <c r="I23" s="109">
        <v>317.512</v>
      </c>
      <c r="J23" s="109">
        <v>682.54899999999998</v>
      </c>
      <c r="K23" s="109">
        <v>334.36900000000003</v>
      </c>
      <c r="L23" s="109">
        <v>471.91800000000001</v>
      </c>
      <c r="M23" s="109">
        <v>185.29900000000001</v>
      </c>
      <c r="N23" s="109">
        <v>182.86099999999999</v>
      </c>
      <c r="O23" s="109">
        <v>160.42699999999999</v>
      </c>
      <c r="P23" s="109">
        <v>359.596</v>
      </c>
      <c r="Q23" s="109">
        <v>286.66399999999999</v>
      </c>
      <c r="R23" s="109">
        <v>340.43900000000002</v>
      </c>
      <c r="S23" s="109">
        <v>268.77600000000001</v>
      </c>
      <c r="T23" s="109">
        <v>277.91699999999997</v>
      </c>
      <c r="U23" s="109">
        <v>380.428</v>
      </c>
      <c r="V23" s="109">
        <v>246.68799999999999</v>
      </c>
      <c r="W23" s="109">
        <v>223.69800000000001</v>
      </c>
      <c r="X23" s="109">
        <v>486.738</v>
      </c>
      <c r="Y23" s="109">
        <v>107.864</v>
      </c>
      <c r="Z23" s="109">
        <v>396.32900000000001</v>
      </c>
      <c r="AA23" s="109">
        <v>389.5</v>
      </c>
      <c r="AB23" s="109">
        <v>202.36500000000001</v>
      </c>
      <c r="AC23" s="109">
        <v>308.96800000000002</v>
      </c>
      <c r="AD23" s="109">
        <v>298.88200000000001</v>
      </c>
      <c r="AE23" s="109">
        <v>81.364999999999995</v>
      </c>
      <c r="AF23" s="109">
        <v>335.14</v>
      </c>
      <c r="AG23" s="109">
        <v>183.21299999999999</v>
      </c>
      <c r="AH23" s="110">
        <v>171.25399999999999</v>
      </c>
      <c r="AI23" s="130"/>
      <c r="AJ23" s="130"/>
      <c r="AK23" s="130"/>
      <c r="AL23" s="130"/>
      <c r="AM23" s="130"/>
      <c r="AN23" s="130"/>
      <c r="AO23" s="130"/>
      <c r="AP23" s="130"/>
      <c r="AQ23" s="130"/>
      <c r="AR23" s="130"/>
      <c r="AS23" s="130"/>
      <c r="AT23" s="130"/>
      <c r="AU23" s="130"/>
      <c r="AV23" s="130"/>
      <c r="AW23" s="130"/>
      <c r="AX23" s="130"/>
      <c r="AY23" s="130"/>
    </row>
    <row r="24" spans="1:51" ht="15" x14ac:dyDescent="0.25">
      <c r="A24" s="142">
        <v>45200</v>
      </c>
      <c r="B24" s="279">
        <v>354.39</v>
      </c>
      <c r="C24" s="269">
        <v>519.59</v>
      </c>
      <c r="D24" s="274">
        <v>417.01</v>
      </c>
      <c r="E24" s="108">
        <v>229.672</v>
      </c>
      <c r="F24" s="108">
        <v>509.21300000000002</v>
      </c>
      <c r="G24" s="108">
        <v>376.57</v>
      </c>
      <c r="H24" s="109">
        <v>549.98800000000006</v>
      </c>
      <c r="I24" s="109">
        <v>476.29</v>
      </c>
      <c r="J24" s="109">
        <v>871.63699999999994</v>
      </c>
      <c r="K24" s="109">
        <v>421.101</v>
      </c>
      <c r="L24" s="109">
        <v>339.12599999999998</v>
      </c>
      <c r="M24" s="109">
        <v>340.31799999999998</v>
      </c>
      <c r="N24" s="109">
        <v>214.29499999999999</v>
      </c>
      <c r="O24" s="109">
        <v>275.16899999999998</v>
      </c>
      <c r="P24" s="109">
        <v>273.53100000000001</v>
      </c>
      <c r="Q24" s="109">
        <v>465.69400000000002</v>
      </c>
      <c r="R24" s="109">
        <v>545.09699999999998</v>
      </c>
      <c r="S24" s="109">
        <v>998.33900000000006</v>
      </c>
      <c r="T24" s="109">
        <v>455.79399999999998</v>
      </c>
      <c r="U24" s="109">
        <v>359.50599999999997</v>
      </c>
      <c r="V24" s="109">
        <v>307.22800000000001</v>
      </c>
      <c r="W24" s="109">
        <v>370.11500000000001</v>
      </c>
      <c r="X24" s="109">
        <v>546.40200000000004</v>
      </c>
      <c r="Y24" s="109">
        <v>180.245</v>
      </c>
      <c r="Z24" s="109">
        <v>517.18100000000004</v>
      </c>
      <c r="AA24" s="109">
        <v>602.58500000000004</v>
      </c>
      <c r="AB24" s="109">
        <v>313.50099999999998</v>
      </c>
      <c r="AC24" s="109">
        <v>396.84199999999998</v>
      </c>
      <c r="AD24" s="109">
        <v>466.166</v>
      </c>
      <c r="AE24" s="109">
        <v>273.17700000000002</v>
      </c>
      <c r="AF24" s="109">
        <v>348.75799999999998</v>
      </c>
      <c r="AG24" s="109">
        <v>253.529</v>
      </c>
      <c r="AH24" s="110">
        <v>366.56799999999998</v>
      </c>
      <c r="AI24" s="130"/>
      <c r="AJ24" s="130"/>
      <c r="AK24" s="130"/>
      <c r="AL24" s="130"/>
      <c r="AM24" s="130"/>
      <c r="AN24" s="130"/>
      <c r="AO24" s="130"/>
      <c r="AP24" s="130"/>
      <c r="AQ24" s="130"/>
      <c r="AR24" s="130"/>
      <c r="AS24" s="130"/>
      <c r="AT24" s="130"/>
      <c r="AU24" s="130"/>
      <c r="AV24" s="130"/>
      <c r="AW24" s="130"/>
      <c r="AX24" s="130"/>
      <c r="AY24" s="130"/>
    </row>
    <row r="25" spans="1:51" ht="15" x14ac:dyDescent="0.25">
      <c r="A25" s="142">
        <v>45231</v>
      </c>
      <c r="B25" s="279">
        <v>435.65</v>
      </c>
      <c r="C25" s="269">
        <v>457.15</v>
      </c>
      <c r="D25" s="274">
        <v>445.55</v>
      </c>
      <c r="E25" s="108">
        <v>318.27199999999999</v>
      </c>
      <c r="F25" s="108">
        <v>526.34500000000003</v>
      </c>
      <c r="G25" s="108">
        <v>418.78300000000002</v>
      </c>
      <c r="H25" s="109">
        <v>505.79700000000003</v>
      </c>
      <c r="I25" s="109">
        <v>514.81500000000005</v>
      </c>
      <c r="J25" s="109">
        <v>606.14099999999996</v>
      </c>
      <c r="K25" s="109">
        <v>544.81500000000005</v>
      </c>
      <c r="L25" s="109">
        <v>356.88299999999998</v>
      </c>
      <c r="M25" s="109">
        <v>366.61799999999999</v>
      </c>
      <c r="N25" s="109">
        <v>316.74799999999999</v>
      </c>
      <c r="O25" s="109">
        <v>293.983</v>
      </c>
      <c r="P25" s="109">
        <v>325.73599999999999</v>
      </c>
      <c r="Q25" s="109">
        <v>593.55799999999999</v>
      </c>
      <c r="R25" s="109">
        <v>550.69899999999996</v>
      </c>
      <c r="S25" s="109">
        <v>555.47400000000005</v>
      </c>
      <c r="T25" s="109">
        <v>433.75900000000001</v>
      </c>
      <c r="U25" s="109">
        <v>409.12700000000001</v>
      </c>
      <c r="V25" s="109">
        <v>405.74</v>
      </c>
      <c r="W25" s="109">
        <v>417.26299999999998</v>
      </c>
      <c r="X25" s="109">
        <v>547.76900000000001</v>
      </c>
      <c r="Y25" s="109">
        <v>262.68799999999999</v>
      </c>
      <c r="Z25" s="109">
        <v>448.70299999999997</v>
      </c>
      <c r="AA25" s="109">
        <v>448.29399999999998</v>
      </c>
      <c r="AB25" s="109">
        <v>361.99200000000002</v>
      </c>
      <c r="AC25" s="109">
        <v>405.98899999999998</v>
      </c>
      <c r="AD25" s="109">
        <v>443.16500000000002</v>
      </c>
      <c r="AE25" s="109">
        <v>311.26600000000002</v>
      </c>
      <c r="AF25" s="109">
        <v>422.84199999999998</v>
      </c>
      <c r="AG25" s="109">
        <v>350.31599999999997</v>
      </c>
      <c r="AH25" s="110">
        <v>400.40699999999998</v>
      </c>
      <c r="AI25" s="130"/>
      <c r="AJ25" s="130"/>
      <c r="AK25" s="130"/>
      <c r="AL25" s="130"/>
      <c r="AM25" s="130"/>
      <c r="AN25" s="130"/>
      <c r="AO25" s="130"/>
      <c r="AP25" s="130"/>
      <c r="AQ25" s="130"/>
      <c r="AR25" s="130"/>
      <c r="AS25" s="130"/>
      <c r="AT25" s="130"/>
      <c r="AU25" s="130"/>
      <c r="AV25" s="130"/>
      <c r="AW25" s="130"/>
      <c r="AX25" s="130"/>
      <c r="AY25" s="130"/>
    </row>
    <row r="26" spans="1:51" ht="15" x14ac:dyDescent="0.25">
      <c r="A26" s="142">
        <v>45261</v>
      </c>
      <c r="B26" s="279">
        <v>351.78</v>
      </c>
      <c r="C26" s="269">
        <v>351.78</v>
      </c>
      <c r="D26" s="274">
        <v>351.78</v>
      </c>
      <c r="E26" s="108">
        <v>272.72500000000002</v>
      </c>
      <c r="F26" s="108">
        <v>389.07900000000001</v>
      </c>
      <c r="G26" s="108">
        <v>316.23700000000002</v>
      </c>
      <c r="H26" s="109">
        <v>435.31299999999999</v>
      </c>
      <c r="I26" s="109">
        <v>453.36700000000002</v>
      </c>
      <c r="J26" s="109">
        <v>422.90899999999999</v>
      </c>
      <c r="K26" s="109">
        <v>401.05200000000002</v>
      </c>
      <c r="L26" s="109">
        <v>312.38900000000001</v>
      </c>
      <c r="M26" s="109">
        <v>275.49799999999999</v>
      </c>
      <c r="N26" s="109">
        <v>283.7</v>
      </c>
      <c r="O26" s="109">
        <v>235.48099999999999</v>
      </c>
      <c r="P26" s="109">
        <v>293.11900000000003</v>
      </c>
      <c r="Q26" s="109">
        <v>352.73500000000001</v>
      </c>
      <c r="R26" s="109">
        <v>382.755</v>
      </c>
      <c r="S26" s="109">
        <v>366.55599999999998</v>
      </c>
      <c r="T26" s="109">
        <v>352.93299999999999</v>
      </c>
      <c r="U26" s="109">
        <v>360.733</v>
      </c>
      <c r="V26" s="109">
        <v>329.57400000000001</v>
      </c>
      <c r="W26" s="109">
        <v>359.99700000000001</v>
      </c>
      <c r="X26" s="109">
        <v>416.524</v>
      </c>
      <c r="Y26" s="109">
        <v>250.70400000000001</v>
      </c>
      <c r="Z26" s="109">
        <v>303.96100000000001</v>
      </c>
      <c r="AA26" s="109">
        <v>344.64400000000001</v>
      </c>
      <c r="AB26" s="109">
        <v>295.529</v>
      </c>
      <c r="AC26" s="109">
        <v>340.26</v>
      </c>
      <c r="AD26" s="109">
        <v>379.10300000000001</v>
      </c>
      <c r="AE26" s="109">
        <v>245.84899999999999</v>
      </c>
      <c r="AF26" s="109">
        <v>393.71199999999999</v>
      </c>
      <c r="AG26" s="109">
        <v>309.89299999999997</v>
      </c>
      <c r="AH26" s="110">
        <v>294.20600000000002</v>
      </c>
      <c r="AI26" s="130"/>
      <c r="AJ26" s="130"/>
      <c r="AK26" s="130"/>
      <c r="AL26" s="130"/>
      <c r="AM26" s="130"/>
      <c r="AN26" s="130"/>
      <c r="AO26" s="130"/>
      <c r="AP26" s="130"/>
      <c r="AQ26" s="130"/>
      <c r="AR26" s="130"/>
      <c r="AS26" s="130"/>
      <c r="AT26" s="130"/>
      <c r="AU26" s="130"/>
      <c r="AV26" s="130"/>
      <c r="AW26" s="130"/>
      <c r="AX26" s="130"/>
      <c r="AY26" s="130"/>
    </row>
    <row r="27" spans="1:51" ht="15" x14ac:dyDescent="0.25">
      <c r="A27" s="142">
        <v>45292</v>
      </c>
      <c r="B27" s="279">
        <v>347.16</v>
      </c>
      <c r="C27" s="269">
        <v>347.16</v>
      </c>
      <c r="D27" s="274">
        <v>347.16</v>
      </c>
      <c r="E27" s="108">
        <v>348.822</v>
      </c>
      <c r="F27" s="108">
        <v>360.24599999999998</v>
      </c>
      <c r="G27" s="108">
        <v>301.14</v>
      </c>
      <c r="H27" s="109">
        <v>388.19</v>
      </c>
      <c r="I27" s="109">
        <v>418.80799999999999</v>
      </c>
      <c r="J27" s="109">
        <v>392.459</v>
      </c>
      <c r="K27" s="109">
        <v>331.125</v>
      </c>
      <c r="L27" s="109">
        <v>295.18299999999999</v>
      </c>
      <c r="M27" s="109">
        <v>246.84299999999999</v>
      </c>
      <c r="N27" s="109">
        <v>240.44399999999999</v>
      </c>
      <c r="O27" s="109">
        <v>188.55799999999999</v>
      </c>
      <c r="P27" s="109">
        <v>252.221</v>
      </c>
      <c r="Q27" s="109">
        <v>510.89400000000001</v>
      </c>
      <c r="R27" s="109">
        <v>360.37299999999999</v>
      </c>
      <c r="S27" s="109">
        <v>313.303</v>
      </c>
      <c r="T27" s="109">
        <v>280.67700000000002</v>
      </c>
      <c r="U27" s="109">
        <v>346.14699999999999</v>
      </c>
      <c r="V27" s="109">
        <v>291.238</v>
      </c>
      <c r="W27" s="109">
        <v>338.983</v>
      </c>
      <c r="X27" s="109">
        <v>398.97199999999998</v>
      </c>
      <c r="Y27" s="109">
        <v>211.29</v>
      </c>
      <c r="Z27" s="109">
        <v>236.494</v>
      </c>
      <c r="AA27" s="109">
        <v>313.52499999999998</v>
      </c>
      <c r="AB27" s="109">
        <v>266.18200000000002</v>
      </c>
      <c r="AC27" s="109">
        <v>377.46300000000002</v>
      </c>
      <c r="AD27" s="109">
        <v>337.62099999999998</v>
      </c>
      <c r="AE27" s="109">
        <v>213.839</v>
      </c>
      <c r="AF27" s="109">
        <v>352.166</v>
      </c>
      <c r="AG27" s="109">
        <v>304.95299999999997</v>
      </c>
      <c r="AH27" s="110">
        <v>250.059</v>
      </c>
      <c r="AI27" s="130"/>
      <c r="AJ27" s="130"/>
      <c r="AK27" s="130"/>
      <c r="AL27" s="130"/>
      <c r="AM27" s="130"/>
      <c r="AN27" s="130"/>
      <c r="AO27" s="130"/>
      <c r="AP27" s="130"/>
      <c r="AQ27" s="130"/>
      <c r="AR27" s="130"/>
      <c r="AS27" s="130"/>
      <c r="AT27" s="130"/>
      <c r="AU27" s="130"/>
      <c r="AV27" s="130"/>
      <c r="AW27" s="130"/>
      <c r="AX27" s="130"/>
      <c r="AY27" s="130"/>
    </row>
    <row r="28" spans="1:51" ht="15" x14ac:dyDescent="0.25">
      <c r="A28" s="142">
        <v>45323</v>
      </c>
      <c r="B28" s="279">
        <v>395.53</v>
      </c>
      <c r="C28" s="269">
        <v>395.53</v>
      </c>
      <c r="D28" s="274">
        <v>395.53</v>
      </c>
      <c r="E28" s="108">
        <v>460.03500000000003</v>
      </c>
      <c r="F28" s="108">
        <v>340.97800000000001</v>
      </c>
      <c r="G28" s="108">
        <v>339.76299999999998</v>
      </c>
      <c r="H28" s="109">
        <v>426.14800000000002</v>
      </c>
      <c r="I28" s="109">
        <v>396.41800000000001</v>
      </c>
      <c r="J28" s="109">
        <v>397.565</v>
      </c>
      <c r="K28" s="109">
        <v>331.553</v>
      </c>
      <c r="L28" s="109">
        <v>339.245</v>
      </c>
      <c r="M28" s="109">
        <v>233.352</v>
      </c>
      <c r="N28" s="109">
        <v>190.501</v>
      </c>
      <c r="O28" s="109">
        <v>216.255</v>
      </c>
      <c r="P28" s="109">
        <v>226.37200000000001</v>
      </c>
      <c r="Q28" s="109">
        <v>532.51499999999999</v>
      </c>
      <c r="R28" s="109">
        <v>314.46199999999999</v>
      </c>
      <c r="S28" s="109">
        <v>327.92700000000002</v>
      </c>
      <c r="T28" s="109">
        <v>267.44600000000003</v>
      </c>
      <c r="U28" s="109">
        <v>357.82</v>
      </c>
      <c r="V28" s="109">
        <v>331.79700000000003</v>
      </c>
      <c r="W28" s="109">
        <v>287.548</v>
      </c>
      <c r="X28" s="109">
        <v>371.71699999999998</v>
      </c>
      <c r="Y28" s="109">
        <v>230.08199999999999</v>
      </c>
      <c r="Z28" s="109">
        <v>235.459</v>
      </c>
      <c r="AA28" s="109">
        <v>420.73</v>
      </c>
      <c r="AB28" s="109">
        <v>311</v>
      </c>
      <c r="AC28" s="109">
        <v>523.37300000000005</v>
      </c>
      <c r="AD28" s="109">
        <v>333.06099999999998</v>
      </c>
      <c r="AE28" s="109">
        <v>222.70599999999999</v>
      </c>
      <c r="AF28" s="109">
        <v>325.52699999999999</v>
      </c>
      <c r="AG28" s="109">
        <v>242.316</v>
      </c>
      <c r="AH28" s="110">
        <v>217.61600000000001</v>
      </c>
      <c r="AI28" s="130"/>
      <c r="AJ28" s="130"/>
      <c r="AK28" s="130"/>
      <c r="AL28" s="130"/>
      <c r="AM28" s="130"/>
      <c r="AN28" s="130"/>
      <c r="AO28" s="130"/>
      <c r="AP28" s="130"/>
      <c r="AQ28" s="130"/>
      <c r="AR28" s="130"/>
      <c r="AS28" s="130"/>
      <c r="AT28" s="130"/>
      <c r="AU28" s="130"/>
      <c r="AV28" s="130"/>
      <c r="AW28" s="130"/>
      <c r="AX28" s="130"/>
      <c r="AY28" s="130"/>
    </row>
    <row r="29" spans="1:51" ht="15" x14ac:dyDescent="0.25">
      <c r="A29" s="142">
        <v>45352</v>
      </c>
      <c r="B29" s="279">
        <v>612.71</v>
      </c>
      <c r="C29" s="269">
        <v>612.71</v>
      </c>
      <c r="D29" s="274">
        <v>612.71</v>
      </c>
      <c r="E29" s="108">
        <v>526.27300000000002</v>
      </c>
      <c r="F29" s="108">
        <v>564.41800000000001</v>
      </c>
      <c r="G29" s="108">
        <v>908.678</v>
      </c>
      <c r="H29" s="109">
        <v>561.78599999999994</v>
      </c>
      <c r="I29" s="109">
        <v>752.98900000000003</v>
      </c>
      <c r="J29" s="109">
        <v>498.54300000000001</v>
      </c>
      <c r="K29" s="109">
        <v>436.74700000000001</v>
      </c>
      <c r="L29" s="109">
        <v>422.57499999999999</v>
      </c>
      <c r="M29" s="109">
        <v>416.31700000000001</v>
      </c>
      <c r="N29" s="109">
        <v>220.54400000000001</v>
      </c>
      <c r="O29" s="109">
        <v>361.81700000000001</v>
      </c>
      <c r="P29" s="109">
        <v>571.39200000000005</v>
      </c>
      <c r="Q29" s="109">
        <v>676.18499999999995</v>
      </c>
      <c r="R29" s="109">
        <v>397.142</v>
      </c>
      <c r="S29" s="109">
        <v>762.96900000000005</v>
      </c>
      <c r="T29" s="109">
        <v>355.50099999999998</v>
      </c>
      <c r="U29" s="109">
        <v>571.04899999999998</v>
      </c>
      <c r="V29" s="109">
        <v>456.31400000000002</v>
      </c>
      <c r="W29" s="109">
        <v>430.48599999999999</v>
      </c>
      <c r="X29" s="109">
        <v>523.87800000000004</v>
      </c>
      <c r="Y29" s="109">
        <v>291.90100000000001</v>
      </c>
      <c r="Z29" s="109">
        <v>395.35599999999999</v>
      </c>
      <c r="AA29" s="109">
        <v>622.52499999999998</v>
      </c>
      <c r="AB29" s="109">
        <v>483.404</v>
      </c>
      <c r="AC29" s="109">
        <v>1160.596</v>
      </c>
      <c r="AD29" s="109">
        <v>370.714</v>
      </c>
      <c r="AE29" s="109">
        <v>461.04899999999998</v>
      </c>
      <c r="AF29" s="109">
        <v>475.73399999999998</v>
      </c>
      <c r="AG29" s="109">
        <v>366.97800000000001</v>
      </c>
      <c r="AH29" s="110">
        <v>440.22399999999999</v>
      </c>
      <c r="AI29" s="130"/>
      <c r="AJ29" s="130"/>
      <c r="AK29" s="130"/>
      <c r="AL29" s="130"/>
      <c r="AM29" s="130"/>
      <c r="AN29" s="130"/>
      <c r="AO29" s="130"/>
      <c r="AP29" s="130"/>
      <c r="AQ29" s="130"/>
      <c r="AR29" s="130"/>
      <c r="AS29" s="130"/>
      <c r="AT29" s="130"/>
      <c r="AU29" s="130"/>
      <c r="AV29" s="130"/>
      <c r="AW29" s="130"/>
      <c r="AX29" s="130"/>
      <c r="AY29" s="130"/>
    </row>
    <row r="30" spans="1:51" ht="15" x14ac:dyDescent="0.25">
      <c r="A30" s="142">
        <v>45383</v>
      </c>
      <c r="B30" s="279">
        <v>934.75</v>
      </c>
      <c r="C30" s="269">
        <v>934.75</v>
      </c>
      <c r="D30" s="274">
        <v>934.75</v>
      </c>
      <c r="E30" s="108">
        <v>1292.8689999999999</v>
      </c>
      <c r="F30" s="108">
        <v>889.31</v>
      </c>
      <c r="G30" s="108">
        <v>840.60199999999998</v>
      </c>
      <c r="H30" s="109">
        <v>998.94799999999998</v>
      </c>
      <c r="I30" s="109">
        <v>1387.1659999999999</v>
      </c>
      <c r="J30" s="109">
        <v>1033.4670000000001</v>
      </c>
      <c r="K30" s="109">
        <v>621.10400000000004</v>
      </c>
      <c r="L30" s="109">
        <v>735.76900000000001</v>
      </c>
      <c r="M30" s="109">
        <v>710.48099999999999</v>
      </c>
      <c r="N30" s="109">
        <v>410.85500000000002</v>
      </c>
      <c r="O30" s="109">
        <v>511.53800000000001</v>
      </c>
      <c r="P30" s="109">
        <v>1364.355</v>
      </c>
      <c r="Q30" s="109">
        <v>1376.864</v>
      </c>
      <c r="R30" s="109">
        <v>1017.876</v>
      </c>
      <c r="S30" s="109">
        <v>1086.79</v>
      </c>
      <c r="T30" s="109">
        <v>606.80600000000004</v>
      </c>
      <c r="U30" s="109">
        <v>725.57500000000005</v>
      </c>
      <c r="V30" s="109">
        <v>651.92100000000005</v>
      </c>
      <c r="W30" s="109">
        <v>1062.1759999999999</v>
      </c>
      <c r="X30" s="109">
        <v>1143.991</v>
      </c>
      <c r="Y30" s="109">
        <v>282.69400000000002</v>
      </c>
      <c r="Z30" s="109">
        <v>596.58699999999999</v>
      </c>
      <c r="AA30" s="109">
        <v>670.33600000000001</v>
      </c>
      <c r="AB30" s="109">
        <v>706.83</v>
      </c>
      <c r="AC30" s="109">
        <v>1875.9690000000001</v>
      </c>
      <c r="AD30" s="109">
        <v>411.84300000000002</v>
      </c>
      <c r="AE30" s="109">
        <v>1085.521</v>
      </c>
      <c r="AF30" s="109">
        <v>555.15200000000004</v>
      </c>
      <c r="AG30" s="109">
        <v>429.68599999999998</v>
      </c>
      <c r="AH30" s="110">
        <v>495.57600000000002</v>
      </c>
      <c r="AI30" s="130"/>
      <c r="AJ30" s="130"/>
      <c r="AK30" s="130"/>
      <c r="AL30" s="130"/>
      <c r="AM30" s="130"/>
      <c r="AN30" s="130"/>
      <c r="AO30" s="130"/>
      <c r="AP30" s="130"/>
      <c r="AQ30" s="130"/>
      <c r="AR30" s="130"/>
      <c r="AS30" s="130"/>
      <c r="AT30" s="130"/>
      <c r="AU30" s="130"/>
      <c r="AV30" s="130"/>
      <c r="AW30" s="130"/>
      <c r="AX30" s="130"/>
      <c r="AY30" s="130"/>
    </row>
    <row r="31" spans="1:51" ht="15" x14ac:dyDescent="0.25">
      <c r="A31" s="142">
        <v>45413</v>
      </c>
      <c r="B31" s="279">
        <v>2114.3000000000002</v>
      </c>
      <c r="C31" s="269">
        <v>2114.3000000000002</v>
      </c>
      <c r="D31" s="274">
        <v>2114.3000000000002</v>
      </c>
      <c r="E31" s="108">
        <v>3258.9070000000002</v>
      </c>
      <c r="F31" s="108">
        <v>2071.8989999999999</v>
      </c>
      <c r="G31" s="108">
        <v>2373.0720000000001</v>
      </c>
      <c r="H31" s="109">
        <v>3015.1320000000001</v>
      </c>
      <c r="I31" s="109">
        <v>3985.5349999999999</v>
      </c>
      <c r="J31" s="109">
        <v>2629.8539999999998</v>
      </c>
      <c r="K31" s="109">
        <v>2115.5479999999998</v>
      </c>
      <c r="L31" s="109">
        <v>2012.326</v>
      </c>
      <c r="M31" s="109">
        <v>2241.3519999999999</v>
      </c>
      <c r="N31" s="109">
        <v>288.98</v>
      </c>
      <c r="O31" s="109">
        <v>1391.4749999999999</v>
      </c>
      <c r="P31" s="109">
        <v>1783.9970000000001</v>
      </c>
      <c r="Q31" s="109">
        <v>2973.9259999999999</v>
      </c>
      <c r="R31" s="109">
        <v>2386.6860000000001</v>
      </c>
      <c r="S31" s="109">
        <v>2059.069</v>
      </c>
      <c r="T31" s="109">
        <v>2111.9090000000001</v>
      </c>
      <c r="U31" s="109">
        <v>2749.7950000000001</v>
      </c>
      <c r="V31" s="109">
        <v>947.20799999999997</v>
      </c>
      <c r="W31" s="109">
        <v>2323.261</v>
      </c>
      <c r="X31" s="109">
        <v>1342.0630000000001</v>
      </c>
      <c r="Y31" s="109">
        <v>691.62599999999998</v>
      </c>
      <c r="Z31" s="109">
        <v>1634.933</v>
      </c>
      <c r="AA31" s="109">
        <v>1410.5129999999999</v>
      </c>
      <c r="AB31" s="109">
        <v>1998.1310000000001</v>
      </c>
      <c r="AC31" s="109">
        <v>2455.922</v>
      </c>
      <c r="AD31" s="109">
        <v>1261.289</v>
      </c>
      <c r="AE31" s="109">
        <v>2386.3389999999999</v>
      </c>
      <c r="AF31" s="109">
        <v>1557.261</v>
      </c>
      <c r="AG31" s="109">
        <v>831.34500000000003</v>
      </c>
      <c r="AH31" s="110">
        <v>1618.309</v>
      </c>
      <c r="AI31" s="130"/>
      <c r="AJ31" s="130"/>
      <c r="AK31" s="130"/>
      <c r="AL31" s="130"/>
      <c r="AM31" s="130"/>
      <c r="AN31" s="130"/>
      <c r="AO31" s="130"/>
      <c r="AP31" s="130"/>
      <c r="AQ31" s="130"/>
      <c r="AR31" s="130"/>
      <c r="AS31" s="130"/>
      <c r="AT31" s="130"/>
      <c r="AU31" s="130"/>
      <c r="AV31" s="130"/>
      <c r="AW31" s="130"/>
      <c r="AX31" s="130"/>
      <c r="AY31" s="130"/>
    </row>
    <row r="32" spans="1:51" ht="15" x14ac:dyDescent="0.25">
      <c r="A32" s="142">
        <v>45444</v>
      </c>
      <c r="B32" s="279">
        <v>2478.2800000000002</v>
      </c>
      <c r="C32" s="269">
        <v>2478.2800000000002</v>
      </c>
      <c r="D32" s="274">
        <v>2478.2800000000002</v>
      </c>
      <c r="E32" s="108">
        <v>4479.16</v>
      </c>
      <c r="F32" s="108">
        <v>1666.4949999999999</v>
      </c>
      <c r="G32" s="108">
        <v>4969.9989999999998</v>
      </c>
      <c r="H32" s="109">
        <v>2908.0390000000002</v>
      </c>
      <c r="I32" s="109">
        <v>4912.63</v>
      </c>
      <c r="J32" s="109">
        <v>2546.5050000000001</v>
      </c>
      <c r="K32" s="109">
        <v>3314.0830000000001</v>
      </c>
      <c r="L32" s="109">
        <v>1385.874</v>
      </c>
      <c r="M32" s="109">
        <v>1554.374</v>
      </c>
      <c r="N32" s="109">
        <v>365.05799999999999</v>
      </c>
      <c r="O32" s="109">
        <v>2154.6619999999998</v>
      </c>
      <c r="P32" s="109">
        <v>1029.877</v>
      </c>
      <c r="Q32" s="109">
        <v>3561.2260000000001</v>
      </c>
      <c r="R32" s="109">
        <v>2023.317</v>
      </c>
      <c r="S32" s="109">
        <v>1146.057</v>
      </c>
      <c r="T32" s="109">
        <v>3716.67</v>
      </c>
      <c r="U32" s="109">
        <v>2596.4270000000001</v>
      </c>
      <c r="V32" s="109">
        <v>2575.1390000000001</v>
      </c>
      <c r="W32" s="109">
        <v>5057.5</v>
      </c>
      <c r="X32" s="109">
        <v>392.04199999999997</v>
      </c>
      <c r="Y32" s="109">
        <v>1190.4380000000001</v>
      </c>
      <c r="Z32" s="109">
        <v>2974.1729999999998</v>
      </c>
      <c r="AA32" s="109">
        <v>2214.4870000000001</v>
      </c>
      <c r="AB32" s="109">
        <v>2523.4070000000002</v>
      </c>
      <c r="AC32" s="109">
        <v>3255.95</v>
      </c>
      <c r="AD32" s="109">
        <v>930.09400000000005</v>
      </c>
      <c r="AE32" s="109">
        <v>3727.7530000000002</v>
      </c>
      <c r="AF32" s="109">
        <v>1783.115</v>
      </c>
      <c r="AG32" s="109">
        <v>1147.5029999999999</v>
      </c>
      <c r="AH32" s="110">
        <v>3081.7370000000001</v>
      </c>
      <c r="AI32" s="130"/>
      <c r="AJ32" s="130"/>
      <c r="AK32" s="130"/>
      <c r="AL32" s="130"/>
      <c r="AM32" s="130"/>
      <c r="AN32" s="130"/>
      <c r="AO32" s="130"/>
      <c r="AP32" s="130"/>
      <c r="AQ32" s="130"/>
      <c r="AR32" s="130"/>
      <c r="AS32" s="130"/>
      <c r="AT32" s="130"/>
      <c r="AU32" s="130"/>
      <c r="AV32" s="130"/>
      <c r="AW32" s="130"/>
      <c r="AX32" s="130"/>
      <c r="AY32" s="130"/>
    </row>
    <row r="33" spans="1:51" ht="15" x14ac:dyDescent="0.25">
      <c r="A33" s="142">
        <v>45474</v>
      </c>
      <c r="B33" s="280">
        <v>708.98</v>
      </c>
      <c r="C33" s="270">
        <v>708.98</v>
      </c>
      <c r="D33" s="274">
        <v>708.98</v>
      </c>
      <c r="E33" s="108">
        <v>1991.8309999999999</v>
      </c>
      <c r="F33" s="108">
        <v>303.81</v>
      </c>
      <c r="G33" s="108">
        <v>3944.5970000000002</v>
      </c>
      <c r="H33" s="109">
        <v>1170.9680000000001</v>
      </c>
      <c r="I33" s="109">
        <v>1752.6569999999999</v>
      </c>
      <c r="J33" s="109">
        <v>1508.758</v>
      </c>
      <c r="K33" s="109">
        <v>1834.7570000000001</v>
      </c>
      <c r="L33" s="109">
        <v>210.178</v>
      </c>
      <c r="M33" s="109">
        <v>301.279</v>
      </c>
      <c r="N33" s="109">
        <v>-25.248999999999999</v>
      </c>
      <c r="O33" s="109">
        <v>475.41699999999997</v>
      </c>
      <c r="P33" s="109">
        <v>377.81099999999998</v>
      </c>
      <c r="Q33" s="109">
        <v>1483.05</v>
      </c>
      <c r="R33" s="109">
        <v>466.375</v>
      </c>
      <c r="S33" s="109">
        <v>268.76900000000001</v>
      </c>
      <c r="T33" s="109">
        <v>1869.963</v>
      </c>
      <c r="U33" s="109">
        <v>1521.8389999999999</v>
      </c>
      <c r="V33" s="109">
        <v>847.06600000000003</v>
      </c>
      <c r="W33" s="109">
        <v>3690.4090000000001</v>
      </c>
      <c r="X33" s="109">
        <v>51.277999999999999</v>
      </c>
      <c r="Y33" s="109">
        <v>235.62</v>
      </c>
      <c r="Z33" s="109">
        <v>1024.0709999999999</v>
      </c>
      <c r="AA33" s="109">
        <v>757.87099999999998</v>
      </c>
      <c r="AB33" s="109">
        <v>707.86</v>
      </c>
      <c r="AC33" s="109">
        <v>1138.117</v>
      </c>
      <c r="AD33" s="109">
        <v>217.06200000000001</v>
      </c>
      <c r="AE33" s="109">
        <v>2242.4169999999999</v>
      </c>
      <c r="AF33" s="109">
        <v>436.51799999999997</v>
      </c>
      <c r="AG33" s="109">
        <v>300.47000000000003</v>
      </c>
      <c r="AH33" s="110">
        <v>2221.2840000000001</v>
      </c>
      <c r="AI33" s="130"/>
      <c r="AJ33" s="130"/>
      <c r="AK33" s="130"/>
      <c r="AL33" s="130"/>
      <c r="AM33" s="130"/>
      <c r="AN33" s="130"/>
      <c r="AO33" s="130"/>
      <c r="AP33" s="130"/>
      <c r="AQ33" s="130"/>
      <c r="AR33" s="130"/>
      <c r="AS33" s="130"/>
      <c r="AT33" s="130"/>
      <c r="AU33" s="130"/>
      <c r="AV33" s="130"/>
      <c r="AW33" s="130"/>
      <c r="AX33" s="130"/>
      <c r="AY33" s="130"/>
    </row>
    <row r="34" spans="1:51" ht="15" x14ac:dyDescent="0.25">
      <c r="A34" s="142">
        <v>45505</v>
      </c>
      <c r="B34" s="279">
        <v>361.01</v>
      </c>
      <c r="C34" s="269">
        <v>361.01</v>
      </c>
      <c r="D34" s="274">
        <v>361.01</v>
      </c>
      <c r="E34" s="108">
        <v>659.60299999999995</v>
      </c>
      <c r="F34" s="108">
        <v>145.31</v>
      </c>
      <c r="G34" s="108">
        <v>1008.347</v>
      </c>
      <c r="H34" s="109">
        <v>323.50299999999999</v>
      </c>
      <c r="I34" s="109">
        <v>814.35400000000004</v>
      </c>
      <c r="J34" s="109">
        <v>522.75400000000002</v>
      </c>
      <c r="K34" s="109">
        <v>704.48099999999999</v>
      </c>
      <c r="L34" s="109">
        <v>107.124</v>
      </c>
      <c r="M34" s="109">
        <v>201.16200000000001</v>
      </c>
      <c r="N34" s="109">
        <v>4.7709999999999999</v>
      </c>
      <c r="O34" s="109">
        <v>165.011</v>
      </c>
      <c r="P34" s="109">
        <v>156.62899999999999</v>
      </c>
      <c r="Q34" s="109">
        <v>465.77499999999998</v>
      </c>
      <c r="R34" s="109">
        <v>261.51400000000001</v>
      </c>
      <c r="S34" s="109">
        <v>227.69399999999999</v>
      </c>
      <c r="T34" s="109">
        <v>520.5</v>
      </c>
      <c r="U34" s="109">
        <v>410.11</v>
      </c>
      <c r="V34" s="109">
        <v>355.49400000000003</v>
      </c>
      <c r="W34" s="109">
        <v>814.27300000000002</v>
      </c>
      <c r="X34" s="109">
        <v>95.215999999999994</v>
      </c>
      <c r="Y34" s="109">
        <v>161.43600000000001</v>
      </c>
      <c r="Z34" s="109">
        <v>381.93099999999998</v>
      </c>
      <c r="AA34" s="109">
        <v>223.434</v>
      </c>
      <c r="AB34" s="109">
        <v>287.93900000000002</v>
      </c>
      <c r="AC34" s="109">
        <v>445.09800000000001</v>
      </c>
      <c r="AD34" s="109">
        <v>96.448999999999998</v>
      </c>
      <c r="AE34" s="109">
        <v>529.93600000000004</v>
      </c>
      <c r="AF34" s="109">
        <v>168.244</v>
      </c>
      <c r="AG34" s="109">
        <v>124.425</v>
      </c>
      <c r="AH34" s="110">
        <v>816.17899999999997</v>
      </c>
      <c r="AI34" s="130"/>
      <c r="AJ34" s="130"/>
      <c r="AK34" s="130"/>
      <c r="AL34" s="130"/>
      <c r="AM34" s="130"/>
      <c r="AN34" s="130"/>
      <c r="AO34" s="130"/>
      <c r="AP34" s="130"/>
      <c r="AQ34" s="130"/>
      <c r="AR34" s="130"/>
      <c r="AS34" s="130"/>
      <c r="AT34" s="130"/>
      <c r="AU34" s="130"/>
      <c r="AV34" s="130"/>
      <c r="AW34" s="130"/>
      <c r="AX34" s="130"/>
      <c r="AY34" s="130"/>
    </row>
    <row r="35" spans="1:51" ht="15" x14ac:dyDescent="0.25">
      <c r="A35" s="142">
        <v>45536</v>
      </c>
      <c r="B35" s="279">
        <v>312.01</v>
      </c>
      <c r="C35" s="269">
        <v>312.01</v>
      </c>
      <c r="D35" s="274">
        <v>312.01</v>
      </c>
      <c r="E35" s="108">
        <v>583.923</v>
      </c>
      <c r="F35" s="108">
        <v>261.012</v>
      </c>
      <c r="G35" s="108">
        <v>507.58</v>
      </c>
      <c r="H35" s="109">
        <v>330.67099999999999</v>
      </c>
      <c r="I35" s="109">
        <v>720.91800000000001</v>
      </c>
      <c r="J35" s="109">
        <v>374.73500000000001</v>
      </c>
      <c r="K35" s="109">
        <v>475.46</v>
      </c>
      <c r="L35" s="109">
        <v>193.54</v>
      </c>
      <c r="M35" s="109">
        <v>178.953</v>
      </c>
      <c r="N35" s="109">
        <v>162.02099999999999</v>
      </c>
      <c r="O35" s="109">
        <v>356.476</v>
      </c>
      <c r="P35" s="109">
        <v>283.68400000000003</v>
      </c>
      <c r="Q35" s="109">
        <v>347.72399999999999</v>
      </c>
      <c r="R35" s="109">
        <v>308.113</v>
      </c>
      <c r="S35" s="109">
        <v>296.73</v>
      </c>
      <c r="T35" s="109">
        <v>380.79199999999997</v>
      </c>
      <c r="U35" s="109">
        <v>263.81900000000002</v>
      </c>
      <c r="V35" s="109">
        <v>235.85400000000001</v>
      </c>
      <c r="W35" s="109">
        <v>486.96199999999999</v>
      </c>
      <c r="X35" s="109">
        <v>132.40899999999999</v>
      </c>
      <c r="Y35" s="109">
        <v>410.59300000000002</v>
      </c>
      <c r="Z35" s="109">
        <v>384.71899999999999</v>
      </c>
      <c r="AA35" s="109">
        <v>205.89500000000001</v>
      </c>
      <c r="AB35" s="109">
        <v>316.19</v>
      </c>
      <c r="AC35" s="109">
        <v>312.12799999999999</v>
      </c>
      <c r="AD35" s="109">
        <v>111.117</v>
      </c>
      <c r="AE35" s="109">
        <v>325.875</v>
      </c>
      <c r="AF35" s="109">
        <v>188.71600000000001</v>
      </c>
      <c r="AG35" s="109">
        <v>186.489</v>
      </c>
      <c r="AH35" s="110">
        <v>610.20500000000004</v>
      </c>
      <c r="AI35" s="130"/>
      <c r="AJ35" s="130"/>
      <c r="AK35" s="130"/>
      <c r="AL35" s="130"/>
      <c r="AM35" s="130"/>
      <c r="AN35" s="130"/>
      <c r="AO35" s="130"/>
      <c r="AP35" s="130"/>
      <c r="AQ35" s="130"/>
      <c r="AR35" s="130"/>
      <c r="AS35" s="130"/>
      <c r="AT35" s="130"/>
      <c r="AU35" s="130"/>
      <c r="AV35" s="130"/>
      <c r="AW35" s="130"/>
      <c r="AX35" s="130"/>
      <c r="AY35" s="130"/>
    </row>
    <row r="36" spans="1:51" ht="15" x14ac:dyDescent="0.25">
      <c r="A36" s="142">
        <v>45566</v>
      </c>
      <c r="B36" s="290">
        <v>354.39</v>
      </c>
      <c r="C36" s="291">
        <v>519.59</v>
      </c>
      <c r="D36" s="276">
        <v>417.01</v>
      </c>
      <c r="E36" s="109">
        <v>514.48699999999997</v>
      </c>
      <c r="F36" s="109">
        <v>408.85300000000001</v>
      </c>
      <c r="G36" s="109">
        <v>550.88599999999997</v>
      </c>
      <c r="H36" s="109">
        <v>486.51799999999997</v>
      </c>
      <c r="I36" s="109">
        <v>866.43</v>
      </c>
      <c r="J36" s="109">
        <v>462.03699999999998</v>
      </c>
      <c r="K36" s="109">
        <v>342.55099999999999</v>
      </c>
      <c r="L36" s="109">
        <v>348.553</v>
      </c>
      <c r="M36" s="109">
        <v>212.911</v>
      </c>
      <c r="N36" s="109">
        <v>277.37299999999999</v>
      </c>
      <c r="O36" s="109">
        <v>265.77999999999997</v>
      </c>
      <c r="P36" s="109">
        <v>455.66899999999998</v>
      </c>
      <c r="Q36" s="109">
        <v>560.41300000000001</v>
      </c>
      <c r="R36" s="109">
        <v>1044.194</v>
      </c>
      <c r="S36" s="109">
        <v>462.54700000000003</v>
      </c>
      <c r="T36" s="109">
        <v>361.43200000000002</v>
      </c>
      <c r="U36" s="109">
        <v>327.14400000000001</v>
      </c>
      <c r="V36" s="109">
        <v>381.976</v>
      </c>
      <c r="W36" s="109">
        <v>556.01499999999999</v>
      </c>
      <c r="X36" s="109">
        <v>206.53</v>
      </c>
      <c r="Y36" s="109">
        <v>514.10599999999999</v>
      </c>
      <c r="Z36" s="109">
        <v>596.50599999999997</v>
      </c>
      <c r="AA36" s="109">
        <v>322.245</v>
      </c>
      <c r="AB36" s="109">
        <v>391.90800000000002</v>
      </c>
      <c r="AC36" s="109">
        <v>476.488</v>
      </c>
      <c r="AD36" s="109">
        <v>308.58199999999999</v>
      </c>
      <c r="AE36" s="110">
        <v>340.363</v>
      </c>
      <c r="AF36" s="109">
        <v>260.726</v>
      </c>
      <c r="AG36" s="109">
        <v>389.17200000000003</v>
      </c>
      <c r="AH36" s="109">
        <v>641.88800000000003</v>
      </c>
      <c r="AI36" s="130"/>
      <c r="AJ36" s="130"/>
      <c r="AK36" s="130"/>
      <c r="AL36" s="130"/>
      <c r="AM36" s="130"/>
      <c r="AN36" s="130"/>
      <c r="AO36" s="130"/>
      <c r="AP36" s="130"/>
      <c r="AQ36" s="130"/>
      <c r="AR36" s="130"/>
      <c r="AS36" s="130"/>
      <c r="AT36" s="130"/>
      <c r="AU36" s="130"/>
      <c r="AV36" s="130"/>
      <c r="AW36" s="130"/>
      <c r="AX36" s="130"/>
      <c r="AY36" s="130"/>
    </row>
    <row r="37" spans="1:51" ht="15" x14ac:dyDescent="0.25">
      <c r="A37" s="142">
        <v>45597</v>
      </c>
      <c r="B37" s="281">
        <v>435.65</v>
      </c>
      <c r="C37" s="271">
        <v>457.15</v>
      </c>
      <c r="D37" s="276">
        <v>445.55</v>
      </c>
      <c r="E37" s="109">
        <v>523.29499999999996</v>
      </c>
      <c r="F37" s="109">
        <v>446.875</v>
      </c>
      <c r="G37" s="109">
        <v>504.78699999999998</v>
      </c>
      <c r="H37" s="109">
        <v>524.57899999999995</v>
      </c>
      <c r="I37" s="109">
        <v>610.19000000000005</v>
      </c>
      <c r="J37" s="109">
        <v>584.51</v>
      </c>
      <c r="K37" s="109">
        <v>363.42500000000001</v>
      </c>
      <c r="L37" s="109">
        <v>367.49299999999999</v>
      </c>
      <c r="M37" s="109">
        <v>314.82900000000001</v>
      </c>
      <c r="N37" s="109">
        <v>296.00700000000001</v>
      </c>
      <c r="O37" s="109">
        <v>322.06900000000002</v>
      </c>
      <c r="P37" s="109">
        <v>575.33900000000006</v>
      </c>
      <c r="Q37" s="109">
        <v>548.13400000000001</v>
      </c>
      <c r="R37" s="109">
        <v>584.95699999999999</v>
      </c>
      <c r="S37" s="109">
        <v>434.54500000000002</v>
      </c>
      <c r="T37" s="109">
        <v>414.524</v>
      </c>
      <c r="U37" s="109">
        <v>419.5</v>
      </c>
      <c r="V37" s="109">
        <v>427.73700000000002</v>
      </c>
      <c r="W37" s="109">
        <v>543.98</v>
      </c>
      <c r="X37" s="109">
        <v>288.00700000000001</v>
      </c>
      <c r="Y37" s="109">
        <v>448.27100000000002</v>
      </c>
      <c r="Z37" s="109">
        <v>442.95600000000002</v>
      </c>
      <c r="AA37" s="109">
        <v>363.69400000000002</v>
      </c>
      <c r="AB37" s="109">
        <v>404.755</v>
      </c>
      <c r="AC37" s="109">
        <v>450.161</v>
      </c>
      <c r="AD37" s="109">
        <v>342.57100000000003</v>
      </c>
      <c r="AE37" s="110">
        <v>416.28699999999998</v>
      </c>
      <c r="AF37" s="109">
        <v>353.536</v>
      </c>
      <c r="AG37" s="109">
        <v>411.60500000000002</v>
      </c>
      <c r="AH37" s="109">
        <v>520.01900000000001</v>
      </c>
      <c r="AI37" s="130"/>
      <c r="AJ37" s="130"/>
      <c r="AK37" s="130"/>
      <c r="AL37" s="130"/>
      <c r="AM37" s="130"/>
      <c r="AN37" s="130"/>
      <c r="AO37" s="130"/>
      <c r="AP37" s="130"/>
      <c r="AQ37" s="130"/>
      <c r="AR37" s="130"/>
      <c r="AS37" s="130"/>
      <c r="AT37" s="130"/>
      <c r="AU37" s="130"/>
      <c r="AV37" s="130"/>
      <c r="AW37" s="130"/>
      <c r="AX37" s="130"/>
      <c r="AY37" s="130"/>
    </row>
    <row r="38" spans="1:51" ht="15" x14ac:dyDescent="0.25">
      <c r="A38" s="142">
        <v>45627</v>
      </c>
      <c r="B38" s="281">
        <v>351.78</v>
      </c>
      <c r="C38" s="271">
        <v>351.78</v>
      </c>
      <c r="D38" s="276">
        <v>351.78</v>
      </c>
      <c r="E38" s="109">
        <v>390.23599999999999</v>
      </c>
      <c r="F38" s="109">
        <v>337.041</v>
      </c>
      <c r="G38" s="109">
        <v>433.36799999999999</v>
      </c>
      <c r="H38" s="109">
        <v>455.56700000000001</v>
      </c>
      <c r="I38" s="109">
        <v>430.06</v>
      </c>
      <c r="J38" s="109">
        <v>429.69</v>
      </c>
      <c r="K38" s="109">
        <v>317.327</v>
      </c>
      <c r="L38" s="109">
        <v>279.18099999999998</v>
      </c>
      <c r="M38" s="109">
        <v>280.20499999999998</v>
      </c>
      <c r="N38" s="109">
        <v>236.85900000000001</v>
      </c>
      <c r="O38" s="109">
        <v>290.233</v>
      </c>
      <c r="P38" s="109">
        <v>340.92700000000002</v>
      </c>
      <c r="Q38" s="109">
        <v>385.38400000000001</v>
      </c>
      <c r="R38" s="109">
        <v>387.149</v>
      </c>
      <c r="S38" s="109">
        <v>357.58</v>
      </c>
      <c r="T38" s="109">
        <v>358.90300000000002</v>
      </c>
      <c r="U38" s="109">
        <v>340.78899999999999</v>
      </c>
      <c r="V38" s="109">
        <v>367.32299999999998</v>
      </c>
      <c r="W38" s="109">
        <v>417.03800000000001</v>
      </c>
      <c r="X38" s="109">
        <v>269.73099999999999</v>
      </c>
      <c r="Y38" s="109">
        <v>303.53100000000001</v>
      </c>
      <c r="Z38" s="109">
        <v>340.125</v>
      </c>
      <c r="AA38" s="109">
        <v>298.02699999999999</v>
      </c>
      <c r="AB38" s="109">
        <v>339.97699999999998</v>
      </c>
      <c r="AC38" s="109">
        <v>384.23700000000002</v>
      </c>
      <c r="AD38" s="109">
        <v>269.44799999999998</v>
      </c>
      <c r="AE38" s="110">
        <v>386.66199999999998</v>
      </c>
      <c r="AF38" s="109">
        <v>312.60000000000002</v>
      </c>
      <c r="AG38" s="109">
        <v>303.40300000000002</v>
      </c>
      <c r="AH38" s="109">
        <v>399.52300000000002</v>
      </c>
      <c r="AI38" s="130"/>
      <c r="AJ38" s="130"/>
      <c r="AK38" s="130"/>
      <c r="AL38" s="130"/>
      <c r="AM38" s="130"/>
      <c r="AN38" s="130"/>
      <c r="AO38" s="130"/>
      <c r="AP38" s="130"/>
      <c r="AQ38" s="130"/>
      <c r="AR38" s="130"/>
      <c r="AS38" s="130"/>
      <c r="AT38" s="130"/>
      <c r="AU38" s="130"/>
      <c r="AV38" s="130"/>
      <c r="AW38" s="130"/>
      <c r="AX38" s="130"/>
      <c r="AY38" s="130"/>
    </row>
    <row r="39" spans="1:51" ht="15" x14ac:dyDescent="0.25">
      <c r="A39" s="142">
        <v>45658</v>
      </c>
      <c r="B39" s="281">
        <v>347.16</v>
      </c>
      <c r="C39" s="271">
        <v>347.16</v>
      </c>
      <c r="D39" s="276">
        <v>347.16</v>
      </c>
      <c r="E39" s="109">
        <v>363.48599999999999</v>
      </c>
      <c r="F39" s="109">
        <v>325.346</v>
      </c>
      <c r="G39" s="109">
        <v>387.66699999999997</v>
      </c>
      <c r="H39" s="109">
        <v>427.41300000000001</v>
      </c>
      <c r="I39" s="109">
        <v>403.39800000000002</v>
      </c>
      <c r="J39" s="109">
        <v>361.673</v>
      </c>
      <c r="K39" s="109">
        <v>304.577</v>
      </c>
      <c r="L39" s="109">
        <v>252.52099999999999</v>
      </c>
      <c r="M39" s="109">
        <v>237.67</v>
      </c>
      <c r="N39" s="109">
        <v>190.37</v>
      </c>
      <c r="O39" s="109">
        <v>247.232</v>
      </c>
      <c r="P39" s="109">
        <v>508.142</v>
      </c>
      <c r="Q39" s="109">
        <v>366.17500000000001</v>
      </c>
      <c r="R39" s="109">
        <v>337.02100000000002</v>
      </c>
      <c r="S39" s="109">
        <v>287.54199999999997</v>
      </c>
      <c r="T39" s="109">
        <v>351.62299999999999</v>
      </c>
      <c r="U39" s="109">
        <v>306.54700000000003</v>
      </c>
      <c r="V39" s="109">
        <v>347.43799999999999</v>
      </c>
      <c r="W39" s="109">
        <v>401.24900000000002</v>
      </c>
      <c r="X39" s="109">
        <v>238.51599999999999</v>
      </c>
      <c r="Y39" s="109">
        <v>240.19200000000001</v>
      </c>
      <c r="Z39" s="109">
        <v>308.685</v>
      </c>
      <c r="AA39" s="109">
        <v>270.35199999999998</v>
      </c>
      <c r="AB39" s="109">
        <v>377.185</v>
      </c>
      <c r="AC39" s="109">
        <v>345.03699999999998</v>
      </c>
      <c r="AD39" s="109">
        <v>241.5</v>
      </c>
      <c r="AE39" s="110">
        <v>344.67099999999999</v>
      </c>
      <c r="AF39" s="109">
        <v>307.214</v>
      </c>
      <c r="AG39" s="109">
        <v>262.71600000000001</v>
      </c>
      <c r="AH39" s="109">
        <v>350.64</v>
      </c>
      <c r="AI39" s="130"/>
      <c r="AJ39" s="130"/>
      <c r="AK39" s="130"/>
      <c r="AL39" s="130"/>
      <c r="AM39" s="130"/>
      <c r="AN39" s="130"/>
      <c r="AO39" s="130"/>
      <c r="AP39" s="130"/>
      <c r="AQ39" s="130"/>
      <c r="AR39" s="130"/>
      <c r="AS39" s="130"/>
      <c r="AT39" s="130"/>
      <c r="AU39" s="130"/>
      <c r="AV39" s="130"/>
      <c r="AW39" s="130"/>
      <c r="AX39" s="130"/>
      <c r="AY39" s="130"/>
    </row>
    <row r="40" spans="1:51" ht="15" x14ac:dyDescent="0.25">
      <c r="A40" s="142">
        <v>45689</v>
      </c>
      <c r="B40" s="281">
        <v>395.53</v>
      </c>
      <c r="C40" s="271">
        <v>395.53</v>
      </c>
      <c r="D40" s="276">
        <v>395.53</v>
      </c>
      <c r="E40" s="109">
        <v>329.97300000000001</v>
      </c>
      <c r="F40" s="109">
        <v>349.26600000000002</v>
      </c>
      <c r="G40" s="109">
        <v>412.73</v>
      </c>
      <c r="H40" s="109">
        <v>387.18900000000002</v>
      </c>
      <c r="I40" s="109">
        <v>395.45</v>
      </c>
      <c r="J40" s="109">
        <v>350.53500000000003</v>
      </c>
      <c r="K40" s="109">
        <v>332.87400000000002</v>
      </c>
      <c r="L40" s="109">
        <v>230.024</v>
      </c>
      <c r="M40" s="109">
        <v>180.62100000000001</v>
      </c>
      <c r="N40" s="109">
        <v>206.56299999999999</v>
      </c>
      <c r="O40" s="109">
        <v>215.042</v>
      </c>
      <c r="P40" s="109">
        <v>496.774</v>
      </c>
      <c r="Q40" s="109">
        <v>307.10500000000002</v>
      </c>
      <c r="R40" s="109">
        <v>339.30599999999998</v>
      </c>
      <c r="S40" s="109">
        <v>264.84699999999998</v>
      </c>
      <c r="T40" s="109">
        <v>345.24200000000002</v>
      </c>
      <c r="U40" s="109">
        <v>335.16399999999999</v>
      </c>
      <c r="V40" s="109">
        <v>283.99400000000003</v>
      </c>
      <c r="W40" s="109">
        <v>360.923</v>
      </c>
      <c r="X40" s="109">
        <v>235.44800000000001</v>
      </c>
      <c r="Y40" s="109">
        <v>231.32499999999999</v>
      </c>
      <c r="Z40" s="109">
        <v>397.45400000000001</v>
      </c>
      <c r="AA40" s="109">
        <v>304.512</v>
      </c>
      <c r="AB40" s="109">
        <v>508.363</v>
      </c>
      <c r="AC40" s="109">
        <v>329.66699999999997</v>
      </c>
      <c r="AD40" s="109">
        <v>240.35900000000001</v>
      </c>
      <c r="AE40" s="110">
        <v>306.38600000000002</v>
      </c>
      <c r="AF40" s="109">
        <v>235.86699999999999</v>
      </c>
      <c r="AG40" s="109">
        <v>221.93899999999999</v>
      </c>
      <c r="AH40" s="109">
        <v>333.45</v>
      </c>
      <c r="AI40" s="130"/>
      <c r="AJ40" s="130"/>
      <c r="AK40" s="130"/>
      <c r="AL40" s="130"/>
      <c r="AM40" s="130"/>
      <c r="AN40" s="130"/>
      <c r="AO40" s="130"/>
      <c r="AP40" s="130"/>
      <c r="AQ40" s="130"/>
      <c r="AR40" s="130"/>
      <c r="AS40" s="130"/>
      <c r="AT40" s="130"/>
      <c r="AU40" s="130"/>
      <c r="AV40" s="130"/>
      <c r="AW40" s="130"/>
      <c r="AX40" s="130"/>
      <c r="AY40" s="130"/>
    </row>
    <row r="41" spans="1:51" ht="15" x14ac:dyDescent="0.25">
      <c r="A41" s="142">
        <v>45717</v>
      </c>
      <c r="B41" s="281">
        <v>612.71</v>
      </c>
      <c r="C41" s="271">
        <v>612.71</v>
      </c>
      <c r="D41" s="276">
        <v>612.71</v>
      </c>
      <c r="E41" s="109">
        <v>567.70399999999995</v>
      </c>
      <c r="F41" s="109">
        <v>941.03800000000001</v>
      </c>
      <c r="G41" s="109">
        <v>562.928</v>
      </c>
      <c r="H41" s="109">
        <v>766.42</v>
      </c>
      <c r="I41" s="109">
        <v>511.327</v>
      </c>
      <c r="J41" s="109">
        <v>460.67599999999999</v>
      </c>
      <c r="K41" s="109">
        <v>431.41300000000001</v>
      </c>
      <c r="L41" s="109">
        <v>424.55099999999999</v>
      </c>
      <c r="M41" s="109">
        <v>219.054</v>
      </c>
      <c r="N41" s="109">
        <v>360.41500000000002</v>
      </c>
      <c r="O41" s="109">
        <v>566.846</v>
      </c>
      <c r="P41" s="109">
        <v>660.93799999999999</v>
      </c>
      <c r="Q41" s="109">
        <v>403.44600000000003</v>
      </c>
      <c r="R41" s="109">
        <v>766.62900000000002</v>
      </c>
      <c r="S41" s="109">
        <v>362.67200000000003</v>
      </c>
      <c r="T41" s="109">
        <v>574.76800000000003</v>
      </c>
      <c r="U41" s="109">
        <v>475.23599999999999</v>
      </c>
      <c r="V41" s="109">
        <v>434.13200000000001</v>
      </c>
      <c r="W41" s="109">
        <v>527.85299999999995</v>
      </c>
      <c r="X41" s="109">
        <v>314.72399999999999</v>
      </c>
      <c r="Y41" s="109">
        <v>399.32600000000002</v>
      </c>
      <c r="Z41" s="109">
        <v>609.529</v>
      </c>
      <c r="AA41" s="109">
        <v>487.58699999999999</v>
      </c>
      <c r="AB41" s="109">
        <v>1157.5260000000001</v>
      </c>
      <c r="AC41" s="109">
        <v>381.03</v>
      </c>
      <c r="AD41" s="109">
        <v>482.47800000000001</v>
      </c>
      <c r="AE41" s="110">
        <v>469.86599999999999</v>
      </c>
      <c r="AF41" s="109">
        <v>371.149</v>
      </c>
      <c r="AG41" s="109">
        <v>456.84899999999999</v>
      </c>
      <c r="AH41" s="109">
        <v>660.55200000000002</v>
      </c>
      <c r="AI41" s="130"/>
      <c r="AJ41" s="130"/>
      <c r="AK41" s="130"/>
      <c r="AL41" s="130"/>
      <c r="AM41" s="130"/>
      <c r="AN41" s="130"/>
      <c r="AO41" s="130"/>
      <c r="AP41" s="130"/>
      <c r="AQ41" s="130"/>
      <c r="AR41" s="130"/>
      <c r="AS41" s="130"/>
      <c r="AT41" s="130"/>
      <c r="AU41" s="130"/>
      <c r="AV41" s="130"/>
      <c r="AW41" s="130"/>
      <c r="AX41" s="130"/>
      <c r="AY41" s="130"/>
    </row>
    <row r="42" spans="1:51" ht="15" x14ac:dyDescent="0.25">
      <c r="A42" s="142">
        <v>45748</v>
      </c>
      <c r="B42" s="281">
        <v>934.75</v>
      </c>
      <c r="C42" s="271">
        <v>934.75</v>
      </c>
      <c r="D42" s="276">
        <v>934.75</v>
      </c>
      <c r="E42" s="109">
        <v>891.82899999999995</v>
      </c>
      <c r="F42" s="109">
        <v>860.53800000000001</v>
      </c>
      <c r="G42" s="109">
        <v>998.4</v>
      </c>
      <c r="H42" s="109">
        <v>1401.386</v>
      </c>
      <c r="I42" s="109">
        <v>1045.5609999999999</v>
      </c>
      <c r="J42" s="109">
        <v>629.09900000000005</v>
      </c>
      <c r="K42" s="109">
        <v>747.16700000000003</v>
      </c>
      <c r="L42" s="109">
        <v>722.51199999999994</v>
      </c>
      <c r="M42" s="109">
        <v>410.13499999999999</v>
      </c>
      <c r="N42" s="109">
        <v>497.42599999999999</v>
      </c>
      <c r="O42" s="109">
        <v>1355.1679999999999</v>
      </c>
      <c r="P42" s="109">
        <v>1357.2370000000001</v>
      </c>
      <c r="Q42" s="109">
        <v>1026.7860000000001</v>
      </c>
      <c r="R42" s="109">
        <v>1121.4880000000001</v>
      </c>
      <c r="S42" s="109">
        <v>615.55499999999995</v>
      </c>
      <c r="T42" s="109">
        <v>730.57799999999997</v>
      </c>
      <c r="U42" s="109">
        <v>681.08699999999999</v>
      </c>
      <c r="V42" s="109">
        <v>1026.502</v>
      </c>
      <c r="W42" s="109">
        <v>1142.825</v>
      </c>
      <c r="X42" s="109">
        <v>308.95800000000003</v>
      </c>
      <c r="Y42" s="109">
        <v>603.20299999999997</v>
      </c>
      <c r="Z42" s="109">
        <v>662.85199999999998</v>
      </c>
      <c r="AA42" s="109">
        <v>715.71100000000001</v>
      </c>
      <c r="AB42" s="109">
        <v>1874.7539999999999</v>
      </c>
      <c r="AC42" s="109">
        <v>424.303</v>
      </c>
      <c r="AD42" s="109">
        <v>1072.6289999999999</v>
      </c>
      <c r="AE42" s="110">
        <v>549.54600000000005</v>
      </c>
      <c r="AF42" s="109">
        <v>436.19799999999998</v>
      </c>
      <c r="AG42" s="109">
        <v>513.19600000000003</v>
      </c>
      <c r="AH42" s="109">
        <v>670.72400000000005</v>
      </c>
      <c r="AI42" s="130"/>
      <c r="AJ42" s="130"/>
      <c r="AK42" s="130"/>
      <c r="AL42" s="130"/>
      <c r="AM42" s="130"/>
      <c r="AN42" s="130"/>
      <c r="AO42" s="130"/>
      <c r="AP42" s="130"/>
      <c r="AQ42" s="130"/>
      <c r="AR42" s="130"/>
      <c r="AS42" s="130"/>
      <c r="AT42" s="130"/>
      <c r="AU42" s="130"/>
      <c r="AV42" s="130"/>
      <c r="AW42" s="130"/>
      <c r="AX42" s="130"/>
      <c r="AY42" s="130"/>
    </row>
    <row r="43" spans="1:51" ht="15" x14ac:dyDescent="0.25">
      <c r="A43" s="142">
        <v>45778</v>
      </c>
      <c r="B43" s="281">
        <v>2114.3000000000002</v>
      </c>
      <c r="C43" s="271">
        <v>2114.3000000000002</v>
      </c>
      <c r="D43" s="276">
        <v>2114.3000000000002</v>
      </c>
      <c r="E43" s="109">
        <v>2068.502</v>
      </c>
      <c r="F43" s="109">
        <v>2296.8470000000002</v>
      </c>
      <c r="G43" s="109">
        <v>3005.259</v>
      </c>
      <c r="H43" s="109">
        <v>3993.0439999999999</v>
      </c>
      <c r="I43" s="109">
        <v>2639.69</v>
      </c>
      <c r="J43" s="109">
        <v>2048.8119999999999</v>
      </c>
      <c r="K43" s="109">
        <v>2013.729</v>
      </c>
      <c r="L43" s="109">
        <v>2247.0349999999999</v>
      </c>
      <c r="M43" s="109">
        <v>286.56599999999997</v>
      </c>
      <c r="N43" s="109">
        <v>1279.461</v>
      </c>
      <c r="O43" s="109">
        <v>1776.085</v>
      </c>
      <c r="P43" s="109">
        <v>2950.7809999999999</v>
      </c>
      <c r="Q43" s="109">
        <v>2388.723</v>
      </c>
      <c r="R43" s="109">
        <v>2035.9739999999999</v>
      </c>
      <c r="S43" s="109">
        <v>2122.087</v>
      </c>
      <c r="T43" s="109">
        <v>2745.348</v>
      </c>
      <c r="U43" s="109">
        <v>963.14</v>
      </c>
      <c r="V43" s="109">
        <v>2234.1750000000002</v>
      </c>
      <c r="W43" s="109">
        <v>1340.9849999999999</v>
      </c>
      <c r="X43" s="109">
        <v>716.63599999999997</v>
      </c>
      <c r="Y43" s="109">
        <v>1634.425</v>
      </c>
      <c r="Z43" s="109">
        <v>1338.903</v>
      </c>
      <c r="AA43" s="109">
        <v>2003.0519999999999</v>
      </c>
      <c r="AB43" s="109">
        <v>2450.8679999999999</v>
      </c>
      <c r="AC43" s="109">
        <v>1265.761</v>
      </c>
      <c r="AD43" s="109">
        <v>2399.4090000000001</v>
      </c>
      <c r="AE43" s="110">
        <v>1543.5619999999999</v>
      </c>
      <c r="AF43" s="109">
        <v>835.75800000000004</v>
      </c>
      <c r="AG43" s="109">
        <v>1633.0409999999999</v>
      </c>
      <c r="AH43" s="109">
        <v>1882.835</v>
      </c>
      <c r="AI43" s="130"/>
      <c r="AJ43" s="130"/>
      <c r="AK43" s="130"/>
      <c r="AL43" s="130"/>
      <c r="AM43" s="130"/>
      <c r="AN43" s="130"/>
      <c r="AO43" s="130"/>
      <c r="AP43" s="130"/>
      <c r="AQ43" s="130"/>
      <c r="AR43" s="130"/>
      <c r="AS43" s="130"/>
      <c r="AT43" s="130"/>
      <c r="AU43" s="130"/>
      <c r="AV43" s="130"/>
      <c r="AW43" s="130"/>
      <c r="AX43" s="130"/>
      <c r="AY43" s="130"/>
    </row>
    <row r="44" spans="1:51" ht="15" x14ac:dyDescent="0.25">
      <c r="A44" s="142">
        <v>45809</v>
      </c>
      <c r="B44" s="281">
        <v>2478.2800000000002</v>
      </c>
      <c r="C44" s="271">
        <v>2478.2800000000002</v>
      </c>
      <c r="D44" s="276">
        <v>2478.2800000000002</v>
      </c>
      <c r="E44" s="109">
        <v>1662.989</v>
      </c>
      <c r="F44" s="109">
        <v>4915.5550000000003</v>
      </c>
      <c r="G44" s="109">
        <v>2900.799</v>
      </c>
      <c r="H44" s="109">
        <v>4909.6030000000001</v>
      </c>
      <c r="I44" s="109">
        <v>2550.616</v>
      </c>
      <c r="J44" s="109">
        <v>3340.0549999999998</v>
      </c>
      <c r="K44" s="109">
        <v>1387.0340000000001</v>
      </c>
      <c r="L44" s="109">
        <v>1554.1590000000001</v>
      </c>
      <c r="M44" s="109">
        <v>361.17700000000002</v>
      </c>
      <c r="N44" s="109">
        <v>2216.5039999999999</v>
      </c>
      <c r="O44" s="109">
        <v>1024.546</v>
      </c>
      <c r="P44" s="109">
        <v>3541.0120000000002</v>
      </c>
      <c r="Q44" s="109">
        <v>2022.298</v>
      </c>
      <c r="R44" s="109">
        <v>1174.914</v>
      </c>
      <c r="S44" s="109">
        <v>3722.924</v>
      </c>
      <c r="T44" s="109">
        <v>2590.3420000000001</v>
      </c>
      <c r="U44" s="109">
        <v>2578.3519999999999</v>
      </c>
      <c r="V44" s="109">
        <v>4999.4030000000002</v>
      </c>
      <c r="W44" s="109">
        <v>391.01799999999997</v>
      </c>
      <c r="X44" s="109">
        <v>1200.1849999999999</v>
      </c>
      <c r="Y44" s="109">
        <v>2972.0650000000001</v>
      </c>
      <c r="Z44" s="109">
        <v>2191.6129999999998</v>
      </c>
      <c r="AA44" s="109">
        <v>2524.424</v>
      </c>
      <c r="AB44" s="109">
        <v>3251.4560000000001</v>
      </c>
      <c r="AC44" s="109">
        <v>930.923</v>
      </c>
      <c r="AD44" s="109">
        <v>3701.35</v>
      </c>
      <c r="AE44" s="110">
        <v>1772.7829999999999</v>
      </c>
      <c r="AF44" s="109">
        <v>1147.1379999999999</v>
      </c>
      <c r="AG44" s="109">
        <v>3088.6550000000002</v>
      </c>
      <c r="AH44" s="109">
        <v>5662.3810000000003</v>
      </c>
      <c r="AI44" s="130"/>
      <c r="AJ44" s="130"/>
      <c r="AK44" s="130"/>
      <c r="AL44" s="130"/>
      <c r="AM44" s="130"/>
      <c r="AN44" s="130"/>
      <c r="AO44" s="130"/>
      <c r="AP44" s="130"/>
      <c r="AQ44" s="130"/>
      <c r="AR44" s="130"/>
      <c r="AS44" s="130"/>
      <c r="AT44" s="130"/>
      <c r="AU44" s="130"/>
      <c r="AV44" s="130"/>
      <c r="AW44" s="130"/>
      <c r="AX44" s="130"/>
      <c r="AY44" s="130"/>
    </row>
    <row r="45" spans="1:51" ht="15" x14ac:dyDescent="0.25">
      <c r="A45" s="142">
        <v>45839</v>
      </c>
      <c r="B45" s="281">
        <v>708.98</v>
      </c>
      <c r="C45" s="271">
        <v>708.98</v>
      </c>
      <c r="D45" s="276">
        <v>708.98</v>
      </c>
      <c r="E45" s="109">
        <v>300.40499999999997</v>
      </c>
      <c r="F45" s="109">
        <v>4052.6979999999999</v>
      </c>
      <c r="G45" s="109">
        <v>1164.9010000000001</v>
      </c>
      <c r="H45" s="109">
        <v>1748.962</v>
      </c>
      <c r="I45" s="109">
        <v>1507.0260000000001</v>
      </c>
      <c r="J45" s="109">
        <v>1929.9690000000001</v>
      </c>
      <c r="K45" s="109">
        <v>209.14099999999999</v>
      </c>
      <c r="L45" s="109">
        <v>298.97000000000003</v>
      </c>
      <c r="M45" s="109">
        <v>-29.859000000000002</v>
      </c>
      <c r="N45" s="109">
        <v>501.108</v>
      </c>
      <c r="O45" s="109">
        <v>372.10700000000003</v>
      </c>
      <c r="P45" s="109">
        <v>1470.0029999999999</v>
      </c>
      <c r="Q45" s="109">
        <v>464.053</v>
      </c>
      <c r="R45" s="109">
        <v>298.61700000000002</v>
      </c>
      <c r="S45" s="109">
        <v>1867.838</v>
      </c>
      <c r="T45" s="109">
        <v>1516.02</v>
      </c>
      <c r="U45" s="109">
        <v>847.78200000000004</v>
      </c>
      <c r="V45" s="109">
        <v>3806.0889999999999</v>
      </c>
      <c r="W45" s="109">
        <v>48.845999999999997</v>
      </c>
      <c r="X45" s="109">
        <v>239.70099999999999</v>
      </c>
      <c r="Y45" s="109">
        <v>1019.967</v>
      </c>
      <c r="Z45" s="109">
        <v>795.125</v>
      </c>
      <c r="AA45" s="109">
        <v>704.94200000000001</v>
      </c>
      <c r="AB45" s="109">
        <v>1132.413</v>
      </c>
      <c r="AC45" s="109">
        <v>216.691</v>
      </c>
      <c r="AD45" s="109">
        <v>2340.8580000000002</v>
      </c>
      <c r="AE45" s="110">
        <v>428.19799999999998</v>
      </c>
      <c r="AF45" s="109">
        <v>297.62099999999998</v>
      </c>
      <c r="AG45" s="109">
        <v>2222.6410000000001</v>
      </c>
      <c r="AH45" s="109">
        <v>3448.26</v>
      </c>
      <c r="AI45" s="130"/>
      <c r="AJ45" s="130"/>
      <c r="AK45" s="130"/>
      <c r="AL45" s="130"/>
      <c r="AM45" s="130"/>
      <c r="AN45" s="130"/>
      <c r="AO45" s="130"/>
      <c r="AP45" s="130"/>
      <c r="AQ45" s="130"/>
      <c r="AR45" s="130"/>
      <c r="AS45" s="130"/>
      <c r="AT45" s="130"/>
      <c r="AU45" s="130"/>
      <c r="AV45" s="130"/>
      <c r="AW45" s="130"/>
      <c r="AX45" s="130"/>
      <c r="AY45" s="130"/>
    </row>
    <row r="46" spans="1:51" ht="15" x14ac:dyDescent="0.25">
      <c r="A46" s="142">
        <v>45870</v>
      </c>
      <c r="B46" s="281">
        <v>361.01</v>
      </c>
      <c r="C46" s="271">
        <v>361.01</v>
      </c>
      <c r="D46" s="276">
        <v>361.01</v>
      </c>
      <c r="E46" s="109">
        <v>143.99299999999999</v>
      </c>
      <c r="F46" s="109">
        <v>1052.2149999999999</v>
      </c>
      <c r="G46" s="109">
        <v>321.13400000000001</v>
      </c>
      <c r="H46" s="109">
        <v>813.95399999999995</v>
      </c>
      <c r="I46" s="109">
        <v>524.08600000000001</v>
      </c>
      <c r="J46" s="109">
        <v>734.40700000000004</v>
      </c>
      <c r="K46" s="109">
        <v>107.503</v>
      </c>
      <c r="L46" s="109">
        <v>200.911</v>
      </c>
      <c r="M46" s="109">
        <v>2.4369999999999998</v>
      </c>
      <c r="N46" s="109">
        <v>167.35900000000001</v>
      </c>
      <c r="O46" s="109">
        <v>153.33500000000001</v>
      </c>
      <c r="P46" s="109">
        <v>459.36099999999999</v>
      </c>
      <c r="Q46" s="109">
        <v>261.50099999999998</v>
      </c>
      <c r="R46" s="109">
        <v>236.96100000000001</v>
      </c>
      <c r="S46" s="109">
        <v>520.11300000000006</v>
      </c>
      <c r="T46" s="109">
        <v>408.702</v>
      </c>
      <c r="U46" s="109">
        <v>360.04599999999999</v>
      </c>
      <c r="V46" s="109">
        <v>852.91700000000003</v>
      </c>
      <c r="W46" s="109">
        <v>94.347999999999999</v>
      </c>
      <c r="X46" s="109">
        <v>166.95099999999999</v>
      </c>
      <c r="Y46" s="109">
        <v>380.49299999999999</v>
      </c>
      <c r="Z46" s="109">
        <v>224.666</v>
      </c>
      <c r="AA46" s="109">
        <v>287.041</v>
      </c>
      <c r="AB46" s="109">
        <v>442.27300000000002</v>
      </c>
      <c r="AC46" s="109">
        <v>98.093999999999994</v>
      </c>
      <c r="AD46" s="109">
        <v>557.95500000000004</v>
      </c>
      <c r="AE46" s="110">
        <v>162.90799999999999</v>
      </c>
      <c r="AF46" s="109">
        <v>124.455</v>
      </c>
      <c r="AG46" s="109">
        <v>818.42</v>
      </c>
      <c r="AH46" s="109">
        <v>976.76700000000005</v>
      </c>
      <c r="AI46" s="130"/>
      <c r="AJ46" s="130"/>
      <c r="AK46" s="130"/>
      <c r="AL46" s="130"/>
      <c r="AM46" s="130"/>
      <c r="AN46" s="130"/>
      <c r="AO46" s="130"/>
      <c r="AP46" s="130"/>
      <c r="AQ46" s="130"/>
      <c r="AR46" s="130"/>
      <c r="AS46" s="130"/>
      <c r="AT46" s="130"/>
      <c r="AU46" s="130"/>
      <c r="AV46" s="130"/>
      <c r="AW46" s="130"/>
      <c r="AX46" s="130"/>
      <c r="AY46" s="130"/>
    </row>
    <row r="47" spans="1:51" ht="15" x14ac:dyDescent="0.25">
      <c r="A47" s="142">
        <v>45901</v>
      </c>
      <c r="B47" s="281">
        <v>312.01</v>
      </c>
      <c r="C47" s="271">
        <v>312.01</v>
      </c>
      <c r="D47" s="276">
        <v>312.01</v>
      </c>
      <c r="E47" s="109">
        <v>261.15800000000002</v>
      </c>
      <c r="F47" s="109">
        <v>529.94000000000005</v>
      </c>
      <c r="G47" s="109">
        <v>330.02600000000001</v>
      </c>
      <c r="H47" s="109">
        <v>722.17600000000004</v>
      </c>
      <c r="I47" s="109">
        <v>377.49400000000003</v>
      </c>
      <c r="J47" s="109">
        <v>494.24700000000001</v>
      </c>
      <c r="K47" s="109">
        <v>195.499</v>
      </c>
      <c r="L47" s="109">
        <v>179.589</v>
      </c>
      <c r="M47" s="109">
        <v>160.36600000000001</v>
      </c>
      <c r="N47" s="109">
        <v>356.35</v>
      </c>
      <c r="O47" s="109">
        <v>521.68899999999996</v>
      </c>
      <c r="P47" s="109">
        <v>343.04</v>
      </c>
      <c r="Q47" s="109">
        <v>309.44200000000001</v>
      </c>
      <c r="R47" s="109">
        <v>301.05900000000003</v>
      </c>
      <c r="S47" s="109">
        <v>381.8</v>
      </c>
      <c r="T47" s="109">
        <v>263.87799999999999</v>
      </c>
      <c r="U47" s="109">
        <v>241.30699999999999</v>
      </c>
      <c r="V47" s="109">
        <v>493.27199999999999</v>
      </c>
      <c r="W47" s="109">
        <v>133.17699999999999</v>
      </c>
      <c r="X47" s="109">
        <v>418.97199999999998</v>
      </c>
      <c r="Y47" s="109">
        <v>385.18799999999999</v>
      </c>
      <c r="Z47" s="109">
        <v>206.44200000000001</v>
      </c>
      <c r="AA47" s="109">
        <v>316.41699999999997</v>
      </c>
      <c r="AB47" s="109">
        <v>310.87599999999998</v>
      </c>
      <c r="AC47" s="109">
        <v>113.747</v>
      </c>
      <c r="AD47" s="109">
        <v>335.29399999999998</v>
      </c>
      <c r="AE47" s="110">
        <v>184.73</v>
      </c>
      <c r="AF47" s="109">
        <v>187.125</v>
      </c>
      <c r="AG47" s="109">
        <v>614.56100000000004</v>
      </c>
      <c r="AH47" s="109">
        <v>510.19400000000002</v>
      </c>
      <c r="AI47" s="130"/>
      <c r="AJ47" s="130"/>
      <c r="AK47" s="130"/>
      <c r="AL47" s="130"/>
      <c r="AM47" s="130"/>
      <c r="AN47" s="130"/>
      <c r="AO47" s="130"/>
      <c r="AP47" s="130"/>
      <c r="AQ47" s="130"/>
      <c r="AR47" s="130"/>
      <c r="AS47" s="130"/>
      <c r="AT47" s="130"/>
      <c r="AU47" s="130"/>
      <c r="AV47" s="130"/>
      <c r="AW47" s="130"/>
      <c r="AX47" s="130"/>
      <c r="AY47" s="130"/>
    </row>
    <row r="48" spans="1:51" ht="15" x14ac:dyDescent="0.25">
      <c r="A48" s="142">
        <v>45931</v>
      </c>
      <c r="B48" s="281">
        <v>354.39</v>
      </c>
      <c r="C48" s="271">
        <v>519.59</v>
      </c>
      <c r="D48" s="276">
        <v>417.01</v>
      </c>
      <c r="E48" s="109">
        <v>408.98899999999998</v>
      </c>
      <c r="F48" s="109">
        <v>560.49599999999998</v>
      </c>
      <c r="G48" s="109">
        <v>485.59100000000001</v>
      </c>
      <c r="H48" s="109">
        <v>867.69799999999998</v>
      </c>
      <c r="I48" s="109">
        <v>465.16899999999998</v>
      </c>
      <c r="J48" s="109">
        <v>358.08199999999999</v>
      </c>
      <c r="K48" s="109">
        <v>350.39400000000001</v>
      </c>
      <c r="L48" s="109">
        <v>213.685</v>
      </c>
      <c r="M48" s="109">
        <v>275.22000000000003</v>
      </c>
      <c r="N48" s="109">
        <v>269.61799999999999</v>
      </c>
      <c r="O48" s="109">
        <v>453.48599999999999</v>
      </c>
      <c r="P48" s="109">
        <v>555.61500000000001</v>
      </c>
      <c r="Q48" s="109">
        <v>1045.8579999999999</v>
      </c>
      <c r="R48" s="109">
        <v>477.05</v>
      </c>
      <c r="S48" s="109">
        <v>362.44299999999998</v>
      </c>
      <c r="T48" s="109">
        <v>327.221</v>
      </c>
      <c r="U48" s="109">
        <v>386.57799999999997</v>
      </c>
      <c r="V48" s="109">
        <v>553.32299999999998</v>
      </c>
      <c r="W48" s="109">
        <v>206.84</v>
      </c>
      <c r="X48" s="109">
        <v>522.69500000000005</v>
      </c>
      <c r="Y48" s="109">
        <v>596.92100000000005</v>
      </c>
      <c r="Z48" s="109">
        <v>317.49299999999999</v>
      </c>
      <c r="AA48" s="109">
        <v>391.49799999999999</v>
      </c>
      <c r="AB48" s="109">
        <v>474.86500000000001</v>
      </c>
      <c r="AC48" s="109">
        <v>311.69799999999998</v>
      </c>
      <c r="AD48" s="109">
        <v>349.19600000000003</v>
      </c>
      <c r="AE48" s="110">
        <v>256.70400000000001</v>
      </c>
      <c r="AF48" s="109">
        <v>389.67099999999999</v>
      </c>
      <c r="AG48" s="109">
        <v>646.55399999999997</v>
      </c>
      <c r="AH48" s="109">
        <v>572.79200000000003</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2">
        <v>45962</v>
      </c>
      <c r="B49" s="281">
        <v>435.65</v>
      </c>
      <c r="C49" s="271">
        <v>457.15</v>
      </c>
      <c r="D49" s="276">
        <v>445.55</v>
      </c>
      <c r="E49" s="109">
        <v>447.84399999999999</v>
      </c>
      <c r="F49" s="109">
        <v>514.66899999999998</v>
      </c>
      <c r="G49" s="109">
        <v>524.505</v>
      </c>
      <c r="H49" s="109">
        <v>611.75</v>
      </c>
      <c r="I49" s="109">
        <v>588.22400000000005</v>
      </c>
      <c r="J49" s="109">
        <v>374.10399999999998</v>
      </c>
      <c r="K49" s="109">
        <v>370.01600000000002</v>
      </c>
      <c r="L49" s="109">
        <v>316.16800000000001</v>
      </c>
      <c r="M49" s="109">
        <v>294.78399999999999</v>
      </c>
      <c r="N49" s="109">
        <v>323.02</v>
      </c>
      <c r="O49" s="109">
        <v>573.37699999999995</v>
      </c>
      <c r="P49" s="109">
        <v>544.33000000000004</v>
      </c>
      <c r="Q49" s="109">
        <v>586.78899999999999</v>
      </c>
      <c r="R49" s="109">
        <v>452.267</v>
      </c>
      <c r="S49" s="109">
        <v>415.76299999999998</v>
      </c>
      <c r="T49" s="109">
        <v>420.27300000000002</v>
      </c>
      <c r="U49" s="109">
        <v>432.90199999999999</v>
      </c>
      <c r="V49" s="109">
        <v>553.01199999999994</v>
      </c>
      <c r="W49" s="109">
        <v>288.76299999999998</v>
      </c>
      <c r="X49" s="109">
        <v>456.32</v>
      </c>
      <c r="Y49" s="109">
        <v>443.81900000000002</v>
      </c>
      <c r="Z49" s="109">
        <v>365.30099999999999</v>
      </c>
      <c r="AA49" s="109">
        <v>404.97199999999998</v>
      </c>
      <c r="AB49" s="109">
        <v>449.31900000000002</v>
      </c>
      <c r="AC49" s="109">
        <v>346.06799999999998</v>
      </c>
      <c r="AD49" s="109">
        <v>423.16500000000002</v>
      </c>
      <c r="AE49" s="110">
        <v>350.15499999999997</v>
      </c>
      <c r="AF49" s="109">
        <v>412.89400000000001</v>
      </c>
      <c r="AG49" s="109">
        <v>524.75800000000004</v>
      </c>
      <c r="AH49" s="109">
        <v>536.98599999999999</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2">
        <v>45992</v>
      </c>
      <c r="B50" s="281">
        <v>351.78</v>
      </c>
      <c r="C50" s="271">
        <v>351.78</v>
      </c>
      <c r="D50" s="276">
        <v>351.78</v>
      </c>
      <c r="E50" s="109">
        <v>338.35399999999998</v>
      </c>
      <c r="F50" s="109">
        <v>442.476</v>
      </c>
      <c r="G50" s="109">
        <v>456.18900000000002</v>
      </c>
      <c r="H50" s="109">
        <v>431.858</v>
      </c>
      <c r="I50" s="109">
        <v>433.11399999999998</v>
      </c>
      <c r="J50" s="109">
        <v>326.21300000000002</v>
      </c>
      <c r="K50" s="109">
        <v>281.661</v>
      </c>
      <c r="L50" s="109">
        <v>282.279</v>
      </c>
      <c r="M50" s="109">
        <v>236.46600000000001</v>
      </c>
      <c r="N50" s="109">
        <v>291.39100000000002</v>
      </c>
      <c r="O50" s="109">
        <v>340.18</v>
      </c>
      <c r="P50" s="109">
        <v>382.98700000000002</v>
      </c>
      <c r="Q50" s="109">
        <v>389.10899999999998</v>
      </c>
      <c r="R50" s="109">
        <v>367.80599999999998</v>
      </c>
      <c r="S50" s="109">
        <v>360.63299999999998</v>
      </c>
      <c r="T50" s="109">
        <v>342.06200000000001</v>
      </c>
      <c r="U50" s="109">
        <v>372.23599999999999</v>
      </c>
      <c r="V50" s="109">
        <v>420.69299999999998</v>
      </c>
      <c r="W50" s="109">
        <v>270.85700000000003</v>
      </c>
      <c r="X50" s="109">
        <v>310.70299999999997</v>
      </c>
      <c r="Y50" s="109">
        <v>341.59100000000001</v>
      </c>
      <c r="Z50" s="109">
        <v>298.11599999999999</v>
      </c>
      <c r="AA50" s="109">
        <v>341.09100000000001</v>
      </c>
      <c r="AB50" s="109">
        <v>384.32100000000003</v>
      </c>
      <c r="AC50" s="109">
        <v>272.899</v>
      </c>
      <c r="AD50" s="109">
        <v>394.13</v>
      </c>
      <c r="AE50" s="110">
        <v>310.56700000000001</v>
      </c>
      <c r="AF50" s="109">
        <v>305.04199999999997</v>
      </c>
      <c r="AG50" s="109">
        <v>403.57100000000003</v>
      </c>
      <c r="AH50" s="109">
        <v>426.28500000000003</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2">
        <v>46023</v>
      </c>
      <c r="B51" s="281">
        <v>347.16</v>
      </c>
      <c r="C51" s="271">
        <v>347.16</v>
      </c>
      <c r="D51" s="276">
        <v>347.16</v>
      </c>
      <c r="E51" s="109">
        <v>326.84399999999999</v>
      </c>
      <c r="F51" s="109">
        <v>396.44900000000001</v>
      </c>
      <c r="G51" s="109">
        <v>428.09</v>
      </c>
      <c r="H51" s="109">
        <v>405.47800000000001</v>
      </c>
      <c r="I51" s="109">
        <v>365.34100000000001</v>
      </c>
      <c r="J51" s="109">
        <v>311.43099999999998</v>
      </c>
      <c r="K51" s="109">
        <v>255.35499999999999</v>
      </c>
      <c r="L51" s="109">
        <v>240.06700000000001</v>
      </c>
      <c r="M51" s="109">
        <v>189.87</v>
      </c>
      <c r="N51" s="109">
        <v>250.35400000000001</v>
      </c>
      <c r="O51" s="109">
        <v>507.20699999999999</v>
      </c>
      <c r="P51" s="109">
        <v>363.33600000000001</v>
      </c>
      <c r="Q51" s="109">
        <v>339.29300000000001</v>
      </c>
      <c r="R51" s="109">
        <v>297.322</v>
      </c>
      <c r="S51" s="109">
        <v>353.55799999999999</v>
      </c>
      <c r="T51" s="109">
        <v>307.983</v>
      </c>
      <c r="U51" s="109">
        <v>353.14499999999998</v>
      </c>
      <c r="V51" s="109">
        <v>404.03300000000002</v>
      </c>
      <c r="W51" s="109">
        <v>240.06800000000001</v>
      </c>
      <c r="X51" s="109">
        <v>248.39699999999999</v>
      </c>
      <c r="Y51" s="109">
        <v>310.358</v>
      </c>
      <c r="Z51" s="109">
        <v>268.851</v>
      </c>
      <c r="AA51" s="109">
        <v>378.48399999999998</v>
      </c>
      <c r="AB51" s="109">
        <v>345.089</v>
      </c>
      <c r="AC51" s="109">
        <v>245.28800000000001</v>
      </c>
      <c r="AD51" s="109">
        <v>352.77699999999999</v>
      </c>
      <c r="AE51" s="110">
        <v>304.779</v>
      </c>
      <c r="AF51" s="109">
        <v>264.53300000000002</v>
      </c>
      <c r="AG51" s="109">
        <v>355.36399999999998</v>
      </c>
      <c r="AH51" s="109">
        <v>404.75599999999997</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2">
        <v>46054</v>
      </c>
      <c r="B52" s="281">
        <v>395.53</v>
      </c>
      <c r="C52" s="271">
        <v>395.53</v>
      </c>
      <c r="D52" s="276">
        <v>395.53</v>
      </c>
      <c r="E52" s="109">
        <v>351.012</v>
      </c>
      <c r="F52" s="109">
        <v>412.93400000000003</v>
      </c>
      <c r="G52" s="109">
        <v>387.87900000000002</v>
      </c>
      <c r="H52" s="109">
        <v>397.56</v>
      </c>
      <c r="I52" s="109">
        <v>353.67899999999997</v>
      </c>
      <c r="J52" s="109">
        <v>342.14400000000001</v>
      </c>
      <c r="K52" s="109">
        <v>232.85499999999999</v>
      </c>
      <c r="L52" s="109">
        <v>183.001</v>
      </c>
      <c r="M52" s="109">
        <v>206.102</v>
      </c>
      <c r="N52" s="109">
        <v>211.727</v>
      </c>
      <c r="O52" s="109">
        <v>495.89299999999997</v>
      </c>
      <c r="P52" s="109">
        <v>304.38600000000002</v>
      </c>
      <c r="Q52" s="109">
        <v>341.81200000000001</v>
      </c>
      <c r="R52" s="109">
        <v>271.13299999999998</v>
      </c>
      <c r="S52" s="109">
        <v>347.45699999999999</v>
      </c>
      <c r="T52" s="109">
        <v>336.77300000000002</v>
      </c>
      <c r="U52" s="109">
        <v>289.54300000000001</v>
      </c>
      <c r="V52" s="109">
        <v>363.17700000000002</v>
      </c>
      <c r="W52" s="109">
        <v>237.16</v>
      </c>
      <c r="X52" s="109">
        <v>239.685</v>
      </c>
      <c r="Y52" s="109">
        <v>399.43700000000001</v>
      </c>
      <c r="Z52" s="109">
        <v>298.94499999999999</v>
      </c>
      <c r="AA52" s="109">
        <v>509.79</v>
      </c>
      <c r="AB52" s="109">
        <v>329.73899999999998</v>
      </c>
      <c r="AC52" s="109">
        <v>244.417</v>
      </c>
      <c r="AD52" s="109">
        <v>312.71899999999999</v>
      </c>
      <c r="AE52" s="110">
        <v>233.55799999999999</v>
      </c>
      <c r="AF52" s="109">
        <v>223.74100000000001</v>
      </c>
      <c r="AG52" s="109">
        <v>337.49599999999998</v>
      </c>
      <c r="AH52" s="109">
        <v>351.83</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2">
        <v>46082</v>
      </c>
      <c r="B53" s="281">
        <v>612.71</v>
      </c>
      <c r="C53" s="271">
        <v>612.71</v>
      </c>
      <c r="D53" s="276">
        <v>612.71</v>
      </c>
      <c r="E53" s="109">
        <v>944.15499999999997</v>
      </c>
      <c r="F53" s="109">
        <v>574.07799999999997</v>
      </c>
      <c r="G53" s="109">
        <v>767.56799999999998</v>
      </c>
      <c r="H53" s="109">
        <v>513.09</v>
      </c>
      <c r="I53" s="109">
        <v>464.81900000000002</v>
      </c>
      <c r="J53" s="109">
        <v>436.88200000000001</v>
      </c>
      <c r="K53" s="109">
        <v>428.26400000000001</v>
      </c>
      <c r="L53" s="109">
        <v>221.56200000000001</v>
      </c>
      <c r="M53" s="109">
        <v>359.93400000000003</v>
      </c>
      <c r="N53" s="109">
        <v>541.43499999999995</v>
      </c>
      <c r="O53" s="109">
        <v>660.09100000000001</v>
      </c>
      <c r="P53" s="109">
        <v>400.59199999999998</v>
      </c>
      <c r="Q53" s="109">
        <v>769.66899999999998</v>
      </c>
      <c r="R53" s="109">
        <v>368.47</v>
      </c>
      <c r="S53" s="109">
        <v>577.005</v>
      </c>
      <c r="T53" s="109">
        <v>477.19499999999999</v>
      </c>
      <c r="U53" s="109">
        <v>441.56799999999998</v>
      </c>
      <c r="V53" s="109">
        <v>509.94600000000003</v>
      </c>
      <c r="W53" s="109">
        <v>316.60500000000002</v>
      </c>
      <c r="X53" s="109">
        <v>408.83800000000002</v>
      </c>
      <c r="Y53" s="109">
        <v>611.83199999999999</v>
      </c>
      <c r="Z53" s="109">
        <v>486.35</v>
      </c>
      <c r="AA53" s="109">
        <v>1159.335</v>
      </c>
      <c r="AB53" s="109">
        <v>381.09100000000001</v>
      </c>
      <c r="AC53" s="109">
        <v>487.58499999999998</v>
      </c>
      <c r="AD53" s="109">
        <v>469.03800000000001</v>
      </c>
      <c r="AE53" s="110">
        <v>368.71699999999998</v>
      </c>
      <c r="AF53" s="109">
        <v>459.29500000000002</v>
      </c>
      <c r="AG53" s="109">
        <v>667.62400000000002</v>
      </c>
      <c r="AH53" s="109">
        <v>420.72800000000001</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2">
        <v>46113</v>
      </c>
      <c r="B54" s="281">
        <v>934.75</v>
      </c>
      <c r="C54" s="271">
        <v>934.75</v>
      </c>
      <c r="D54" s="276">
        <v>934.75</v>
      </c>
      <c r="E54" s="109">
        <v>861.952</v>
      </c>
      <c r="F54" s="109">
        <v>972.16700000000003</v>
      </c>
      <c r="G54" s="109">
        <v>1402.3019999999999</v>
      </c>
      <c r="H54" s="109">
        <v>1048.6310000000001</v>
      </c>
      <c r="I54" s="109">
        <v>633.76900000000001</v>
      </c>
      <c r="J54" s="109">
        <v>734.31700000000001</v>
      </c>
      <c r="K54" s="109">
        <v>727.56200000000001</v>
      </c>
      <c r="L54" s="109">
        <v>413.47399999999999</v>
      </c>
      <c r="M54" s="109">
        <v>496.83</v>
      </c>
      <c r="N54" s="109">
        <v>1363.3</v>
      </c>
      <c r="O54" s="109">
        <v>1356.107</v>
      </c>
      <c r="P54" s="109">
        <v>1021.987</v>
      </c>
      <c r="Q54" s="109">
        <v>1124.0129999999999</v>
      </c>
      <c r="R54" s="109">
        <v>602.447</v>
      </c>
      <c r="S54" s="109">
        <v>733.10299999999995</v>
      </c>
      <c r="T54" s="109">
        <v>683.43600000000004</v>
      </c>
      <c r="U54" s="109">
        <v>1035.048</v>
      </c>
      <c r="V54" s="109">
        <v>1104.626</v>
      </c>
      <c r="W54" s="109">
        <v>310.40300000000002</v>
      </c>
      <c r="X54" s="109">
        <v>613.45500000000004</v>
      </c>
      <c r="Y54" s="109">
        <v>663.82100000000003</v>
      </c>
      <c r="Z54" s="109">
        <v>680.11300000000006</v>
      </c>
      <c r="AA54" s="109">
        <v>1876.0429999999999</v>
      </c>
      <c r="AB54" s="109">
        <v>424.34800000000001</v>
      </c>
      <c r="AC54" s="109">
        <v>1081.519</v>
      </c>
      <c r="AD54" s="109">
        <v>546.56799999999998</v>
      </c>
      <c r="AE54" s="110">
        <v>433.137</v>
      </c>
      <c r="AF54" s="109">
        <v>515.48099999999999</v>
      </c>
      <c r="AG54" s="109">
        <v>678.07299999999998</v>
      </c>
      <c r="AH54" s="109">
        <v>685.46699999999998</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2">
        <v>46143</v>
      </c>
      <c r="B55" s="281">
        <v>2114.3000000000002</v>
      </c>
      <c r="C55" s="271">
        <v>2114.3000000000002</v>
      </c>
      <c r="D55" s="276">
        <v>2114.3000000000002</v>
      </c>
      <c r="E55" s="109">
        <v>2297.3020000000001</v>
      </c>
      <c r="F55" s="109">
        <v>2953.7860000000001</v>
      </c>
      <c r="G55" s="109">
        <v>3993.165</v>
      </c>
      <c r="H55" s="109">
        <v>2643.3429999999998</v>
      </c>
      <c r="I55" s="109">
        <v>2055.34</v>
      </c>
      <c r="J55" s="109">
        <v>1971.915</v>
      </c>
      <c r="K55" s="109">
        <v>2250.2269999999999</v>
      </c>
      <c r="L55" s="109">
        <v>288.20499999999998</v>
      </c>
      <c r="M55" s="109">
        <v>1278.135</v>
      </c>
      <c r="N55" s="109">
        <v>1743.8820000000001</v>
      </c>
      <c r="O55" s="109">
        <v>2947.4340000000002</v>
      </c>
      <c r="P55" s="109">
        <v>2382.364</v>
      </c>
      <c r="Q55" s="109">
        <v>2036.7739999999999</v>
      </c>
      <c r="R55" s="109">
        <v>2041.6189999999999</v>
      </c>
      <c r="S55" s="109">
        <v>2747.2089999999998</v>
      </c>
      <c r="T55" s="109">
        <v>964.35400000000004</v>
      </c>
      <c r="U55" s="109">
        <v>2242.0189999999998</v>
      </c>
      <c r="V55" s="109">
        <v>1356.3320000000001</v>
      </c>
      <c r="W55" s="109">
        <v>716.98800000000006</v>
      </c>
      <c r="X55" s="109">
        <v>1642.9749999999999</v>
      </c>
      <c r="Y55" s="109">
        <v>1340.1130000000001</v>
      </c>
      <c r="Z55" s="109">
        <v>1933.067</v>
      </c>
      <c r="AA55" s="109">
        <v>2450.6190000000001</v>
      </c>
      <c r="AB55" s="109">
        <v>1264.925</v>
      </c>
      <c r="AC55" s="109">
        <v>2406.27</v>
      </c>
      <c r="AD55" s="109">
        <v>1501.3320000000001</v>
      </c>
      <c r="AE55" s="110">
        <v>832.85</v>
      </c>
      <c r="AF55" s="109">
        <v>1634.567</v>
      </c>
      <c r="AG55" s="109">
        <v>1891.8309999999999</v>
      </c>
      <c r="AH55" s="109">
        <v>3547.4580000000001</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2">
        <v>46174</v>
      </c>
      <c r="B56" s="281">
        <v>2478.2800000000002</v>
      </c>
      <c r="C56" s="271">
        <v>2478.2800000000002</v>
      </c>
      <c r="D56" s="276">
        <v>2478.2800000000002</v>
      </c>
      <c r="E56" s="109">
        <v>4914.8950000000004</v>
      </c>
      <c r="F56" s="109">
        <v>2904.66</v>
      </c>
      <c r="G56" s="109">
        <v>4910.3339999999998</v>
      </c>
      <c r="H56" s="109">
        <v>2551.828</v>
      </c>
      <c r="I56" s="109">
        <v>3342.4029999999998</v>
      </c>
      <c r="J56" s="109">
        <v>1435.145</v>
      </c>
      <c r="K56" s="109">
        <v>1555.942</v>
      </c>
      <c r="L56" s="109">
        <v>362.30099999999999</v>
      </c>
      <c r="M56" s="109">
        <v>2215.4569999999999</v>
      </c>
      <c r="N56" s="109">
        <v>1034.8030000000001</v>
      </c>
      <c r="O56" s="109">
        <v>3538.4360000000001</v>
      </c>
      <c r="P56" s="109">
        <v>2020.2049999999999</v>
      </c>
      <c r="Q56" s="109">
        <v>1175.9349999999999</v>
      </c>
      <c r="R56" s="109">
        <v>3708.1410000000001</v>
      </c>
      <c r="S56" s="109">
        <v>2592.6779999999999</v>
      </c>
      <c r="T56" s="109">
        <v>2578.0450000000001</v>
      </c>
      <c r="U56" s="109">
        <v>5003.3220000000001</v>
      </c>
      <c r="V56" s="109">
        <v>421.30599999999998</v>
      </c>
      <c r="W56" s="109">
        <v>1200.6320000000001</v>
      </c>
      <c r="X56" s="109">
        <v>2976.9679999999998</v>
      </c>
      <c r="Y56" s="109">
        <v>2191.5369999999998</v>
      </c>
      <c r="Z56" s="109">
        <v>2528.9360000000001</v>
      </c>
      <c r="AA56" s="109">
        <v>3251.9560000000001</v>
      </c>
      <c r="AB56" s="109">
        <v>930.68</v>
      </c>
      <c r="AC56" s="109">
        <v>3704.3380000000002</v>
      </c>
      <c r="AD56" s="109">
        <v>1788.3030000000001</v>
      </c>
      <c r="AE56" s="110">
        <v>1144.8240000000001</v>
      </c>
      <c r="AF56" s="109">
        <v>3088.6129999999998</v>
      </c>
      <c r="AG56" s="109">
        <v>5667.723</v>
      </c>
      <c r="AH56" s="109">
        <v>5837.8440000000001</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2">
        <v>46204</v>
      </c>
      <c r="B57" s="281">
        <v>708.98</v>
      </c>
      <c r="C57" s="271">
        <v>708.98</v>
      </c>
      <c r="D57" s="276">
        <v>708.98</v>
      </c>
      <c r="E57" s="109">
        <v>4053.3180000000002</v>
      </c>
      <c r="F57" s="109">
        <v>1235.2570000000001</v>
      </c>
      <c r="G57" s="109">
        <v>1749.39</v>
      </c>
      <c r="H57" s="109">
        <v>1508.211</v>
      </c>
      <c r="I57" s="109">
        <v>1932.0309999999999</v>
      </c>
      <c r="J57" s="109">
        <v>232.798</v>
      </c>
      <c r="K57" s="109">
        <v>300.423</v>
      </c>
      <c r="L57" s="109">
        <v>-29.010999999999999</v>
      </c>
      <c r="M57" s="109">
        <v>500.78899999999999</v>
      </c>
      <c r="N57" s="109">
        <v>384.61399999999998</v>
      </c>
      <c r="O57" s="109">
        <v>1469.3209999999999</v>
      </c>
      <c r="P57" s="109">
        <v>462.76799999999997</v>
      </c>
      <c r="Q57" s="109">
        <v>299.74400000000003</v>
      </c>
      <c r="R57" s="109">
        <v>1965.338</v>
      </c>
      <c r="S57" s="109">
        <v>1517.192</v>
      </c>
      <c r="T57" s="109">
        <v>848.44600000000003</v>
      </c>
      <c r="U57" s="109">
        <v>3809.431</v>
      </c>
      <c r="V57" s="109">
        <v>55.959000000000003</v>
      </c>
      <c r="W57" s="109">
        <v>240.501</v>
      </c>
      <c r="X57" s="109">
        <v>1023.659</v>
      </c>
      <c r="Y57" s="109">
        <v>795.86599999999999</v>
      </c>
      <c r="Z57" s="109">
        <v>754.87400000000002</v>
      </c>
      <c r="AA57" s="109">
        <v>1133.2460000000001</v>
      </c>
      <c r="AB57" s="109">
        <v>216.66</v>
      </c>
      <c r="AC57" s="109">
        <v>2342.2199999999998</v>
      </c>
      <c r="AD57" s="109">
        <v>453.96199999999999</v>
      </c>
      <c r="AE57" s="110">
        <v>296.34800000000001</v>
      </c>
      <c r="AF57" s="109">
        <v>2223.65</v>
      </c>
      <c r="AG57" s="109">
        <v>3451.2579999999998</v>
      </c>
      <c r="AH57" s="109">
        <v>2691.1060000000002</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2">
        <v>46235</v>
      </c>
      <c r="B58" s="281">
        <v>361.01</v>
      </c>
      <c r="C58" s="271">
        <v>361.01</v>
      </c>
      <c r="D58" s="276">
        <v>361.01</v>
      </c>
      <c r="E58" s="109">
        <v>1053.1379999999999</v>
      </c>
      <c r="F58" s="109">
        <v>334.303</v>
      </c>
      <c r="G58" s="109">
        <v>814.48800000000006</v>
      </c>
      <c r="H58" s="109">
        <v>525.02499999999998</v>
      </c>
      <c r="I58" s="109">
        <v>736.28399999999999</v>
      </c>
      <c r="J58" s="109">
        <v>113.73</v>
      </c>
      <c r="K58" s="109">
        <v>202.33</v>
      </c>
      <c r="L58" s="109">
        <v>3.2090000000000001</v>
      </c>
      <c r="M58" s="109">
        <v>167.10599999999999</v>
      </c>
      <c r="N58" s="109">
        <v>161.63399999999999</v>
      </c>
      <c r="O58" s="109">
        <v>459.17500000000001</v>
      </c>
      <c r="P58" s="109">
        <v>260.38099999999997</v>
      </c>
      <c r="Q58" s="109">
        <v>238.05699999999999</v>
      </c>
      <c r="R58" s="109">
        <v>543.65</v>
      </c>
      <c r="S58" s="109">
        <v>409.59199999999998</v>
      </c>
      <c r="T58" s="109">
        <v>360.791</v>
      </c>
      <c r="U58" s="109">
        <v>855.58799999999997</v>
      </c>
      <c r="V58" s="109">
        <v>98.171000000000006</v>
      </c>
      <c r="W58" s="109">
        <v>167.85499999999999</v>
      </c>
      <c r="X58" s="109">
        <v>383.565</v>
      </c>
      <c r="Y58" s="109">
        <v>225.21799999999999</v>
      </c>
      <c r="Z58" s="109">
        <v>289.74099999999999</v>
      </c>
      <c r="AA58" s="109">
        <v>443.00200000000001</v>
      </c>
      <c r="AB58" s="109">
        <v>98.072000000000003</v>
      </c>
      <c r="AC58" s="109">
        <v>559.70500000000004</v>
      </c>
      <c r="AD58" s="109">
        <v>176.042</v>
      </c>
      <c r="AE58" s="110">
        <v>123.35299999999999</v>
      </c>
      <c r="AF58" s="109">
        <v>819.52300000000002</v>
      </c>
      <c r="AG58" s="109">
        <v>978.88800000000003</v>
      </c>
      <c r="AH58" s="109">
        <v>944.91600000000005</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2">
        <v>46266</v>
      </c>
      <c r="B59" s="281">
        <v>312.01</v>
      </c>
      <c r="C59" s="271">
        <v>312.01</v>
      </c>
      <c r="D59" s="276">
        <v>312.01</v>
      </c>
      <c r="E59" s="109">
        <v>530.851</v>
      </c>
      <c r="F59" s="109">
        <v>333.04599999999999</v>
      </c>
      <c r="G59" s="109">
        <v>722.83500000000004</v>
      </c>
      <c r="H59" s="109">
        <v>378.5</v>
      </c>
      <c r="I59" s="109">
        <v>496.077</v>
      </c>
      <c r="J59" s="109">
        <v>197.916</v>
      </c>
      <c r="K59" s="109">
        <v>180.94200000000001</v>
      </c>
      <c r="L59" s="109">
        <v>161.482</v>
      </c>
      <c r="M59" s="109">
        <v>356.17200000000003</v>
      </c>
      <c r="N59" s="109">
        <v>276.17399999999998</v>
      </c>
      <c r="O59" s="109">
        <v>342.91500000000002</v>
      </c>
      <c r="P59" s="109">
        <v>308.41199999999998</v>
      </c>
      <c r="Q59" s="109">
        <v>302.28500000000003</v>
      </c>
      <c r="R59" s="109">
        <v>388.81299999999999</v>
      </c>
      <c r="S59" s="109">
        <v>264.71899999999999</v>
      </c>
      <c r="T59" s="109">
        <v>242.06899999999999</v>
      </c>
      <c r="U59" s="109">
        <v>495.94</v>
      </c>
      <c r="V59" s="109">
        <v>135.339</v>
      </c>
      <c r="W59" s="109">
        <v>420.22300000000001</v>
      </c>
      <c r="X59" s="109">
        <v>388.79599999999999</v>
      </c>
      <c r="Y59" s="109">
        <v>207.006</v>
      </c>
      <c r="Z59" s="109">
        <v>310.64</v>
      </c>
      <c r="AA59" s="109">
        <v>311.608</v>
      </c>
      <c r="AB59" s="109">
        <v>113.827</v>
      </c>
      <c r="AC59" s="109">
        <v>336.93099999999998</v>
      </c>
      <c r="AD59" s="109">
        <v>187.9</v>
      </c>
      <c r="AE59" s="110">
        <v>186.17400000000001</v>
      </c>
      <c r="AF59" s="109">
        <v>615.65300000000002</v>
      </c>
      <c r="AG59" s="109">
        <v>512.28499999999997</v>
      </c>
      <c r="AH59" s="109">
        <v>576.553</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2">
        <v>46296</v>
      </c>
      <c r="B60" s="281">
        <v>354.39</v>
      </c>
      <c r="C60" s="271">
        <v>519.59</v>
      </c>
      <c r="D60" s="276">
        <v>417.01</v>
      </c>
      <c r="E60" s="109">
        <v>561.38099999999997</v>
      </c>
      <c r="F60" s="109">
        <v>491.53800000000001</v>
      </c>
      <c r="G60" s="109">
        <v>868.279</v>
      </c>
      <c r="H60" s="109">
        <v>466.387</v>
      </c>
      <c r="I60" s="109">
        <v>359.81099999999998</v>
      </c>
      <c r="J60" s="109">
        <v>354.36200000000002</v>
      </c>
      <c r="K60" s="109">
        <v>214.98400000000001</v>
      </c>
      <c r="L60" s="109">
        <v>276.423</v>
      </c>
      <c r="M60" s="109">
        <v>269.50200000000001</v>
      </c>
      <c r="N60" s="109">
        <v>454.00099999999998</v>
      </c>
      <c r="O60" s="109">
        <v>555.51300000000003</v>
      </c>
      <c r="P60" s="109">
        <v>1044.3019999999999</v>
      </c>
      <c r="Q60" s="109">
        <v>478.28699999999998</v>
      </c>
      <c r="R60" s="109">
        <v>367.87599999999998</v>
      </c>
      <c r="S60" s="109">
        <v>328.02800000000002</v>
      </c>
      <c r="T60" s="109">
        <v>387.60899999999998</v>
      </c>
      <c r="U60" s="109">
        <v>556.26499999999999</v>
      </c>
      <c r="V60" s="109">
        <v>208.26599999999999</v>
      </c>
      <c r="W60" s="109">
        <v>523.70699999999999</v>
      </c>
      <c r="X60" s="109">
        <v>600.85900000000004</v>
      </c>
      <c r="Y60" s="109">
        <v>318.149</v>
      </c>
      <c r="Z60" s="109">
        <v>399.69499999999999</v>
      </c>
      <c r="AA60" s="109">
        <v>475.637</v>
      </c>
      <c r="AB60" s="109">
        <v>311.78500000000003</v>
      </c>
      <c r="AC60" s="109">
        <v>350.89699999999999</v>
      </c>
      <c r="AD60" s="109">
        <v>258.22899999999998</v>
      </c>
      <c r="AE60" s="110">
        <v>388.572</v>
      </c>
      <c r="AF60" s="109">
        <v>647.69299999999998</v>
      </c>
      <c r="AG60" s="109">
        <v>575.10900000000004</v>
      </c>
      <c r="AH60" s="109">
        <v>654.91300000000001</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2">
        <v>46327</v>
      </c>
      <c r="B61" s="281">
        <v>435.65</v>
      </c>
      <c r="C61" s="271">
        <v>457.15</v>
      </c>
      <c r="D61" s="276">
        <v>445.55</v>
      </c>
      <c r="E61" s="109">
        <v>515.43299999999999</v>
      </c>
      <c r="F61" s="109">
        <v>529.67399999999998</v>
      </c>
      <c r="G61" s="109">
        <v>612.21199999999999</v>
      </c>
      <c r="H61" s="109">
        <v>589.64099999999996</v>
      </c>
      <c r="I61" s="109">
        <v>375.73700000000002</v>
      </c>
      <c r="J61" s="109">
        <v>381.22699999999998</v>
      </c>
      <c r="K61" s="109">
        <v>317.48200000000003</v>
      </c>
      <c r="L61" s="109">
        <v>296.13799999999998</v>
      </c>
      <c r="M61" s="109">
        <v>322.90800000000002</v>
      </c>
      <c r="N61" s="109">
        <v>581.12099999999998</v>
      </c>
      <c r="O61" s="109">
        <v>544.21400000000006</v>
      </c>
      <c r="P61" s="109">
        <v>585.548</v>
      </c>
      <c r="Q61" s="109">
        <v>453.452</v>
      </c>
      <c r="R61" s="109">
        <v>417.40100000000001</v>
      </c>
      <c r="S61" s="109">
        <v>421.08600000000001</v>
      </c>
      <c r="T61" s="109">
        <v>433.83300000000003</v>
      </c>
      <c r="U61" s="109">
        <v>555.38699999999994</v>
      </c>
      <c r="V61" s="109">
        <v>290.50700000000001</v>
      </c>
      <c r="W61" s="109">
        <v>457.18700000000001</v>
      </c>
      <c r="X61" s="109">
        <v>447.25099999999998</v>
      </c>
      <c r="Y61" s="109">
        <v>366.036</v>
      </c>
      <c r="Z61" s="109">
        <v>407.10300000000001</v>
      </c>
      <c r="AA61" s="109">
        <v>449.96800000000002</v>
      </c>
      <c r="AB61" s="109">
        <v>346.18599999999998</v>
      </c>
      <c r="AC61" s="109">
        <v>424.85399999999998</v>
      </c>
      <c r="AD61" s="109">
        <v>354.851</v>
      </c>
      <c r="AE61" s="110">
        <v>411.85399999999998</v>
      </c>
      <c r="AF61" s="109">
        <v>525.76</v>
      </c>
      <c r="AG61" s="109">
        <v>539.08699999999999</v>
      </c>
      <c r="AH61" s="109">
        <v>579.86900000000003</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2">
        <v>46357</v>
      </c>
      <c r="B62" s="281">
        <v>351.78</v>
      </c>
      <c r="C62" s="271">
        <v>351.78</v>
      </c>
      <c r="D62" s="276">
        <v>351.78</v>
      </c>
      <c r="E62" s="109">
        <v>443.10599999999999</v>
      </c>
      <c r="F62" s="109">
        <v>465.154</v>
      </c>
      <c r="G62" s="109">
        <v>432.24099999999999</v>
      </c>
      <c r="H62" s="109">
        <v>434.07600000000002</v>
      </c>
      <c r="I62" s="109">
        <v>327.541</v>
      </c>
      <c r="J62" s="109">
        <v>286.483</v>
      </c>
      <c r="K62" s="109">
        <v>283.39999999999998</v>
      </c>
      <c r="L62" s="109">
        <v>237.69300000000001</v>
      </c>
      <c r="M62" s="109">
        <v>291.35399999999998</v>
      </c>
      <c r="N62" s="109">
        <v>344.46100000000001</v>
      </c>
      <c r="O62" s="109">
        <v>382.89299999999997</v>
      </c>
      <c r="P62" s="109">
        <v>388.19099999999997</v>
      </c>
      <c r="Q62" s="109">
        <v>368.83</v>
      </c>
      <c r="R62" s="109">
        <v>367.83499999999998</v>
      </c>
      <c r="S62" s="109">
        <v>342.73599999999999</v>
      </c>
      <c r="T62" s="109">
        <v>373.00700000000001</v>
      </c>
      <c r="U62" s="109">
        <v>422.56799999999998</v>
      </c>
      <c r="V62" s="109">
        <v>272.46199999999999</v>
      </c>
      <c r="W62" s="109">
        <v>311.49</v>
      </c>
      <c r="X62" s="109">
        <v>344.70499999999998</v>
      </c>
      <c r="Y62" s="109">
        <v>298.86599999999999</v>
      </c>
      <c r="Z62" s="109">
        <v>341.178</v>
      </c>
      <c r="AA62" s="109">
        <v>384.84100000000001</v>
      </c>
      <c r="AB62" s="109">
        <v>273.00599999999997</v>
      </c>
      <c r="AC62" s="109">
        <v>395.59500000000003</v>
      </c>
      <c r="AD62" s="109">
        <v>313.73200000000003</v>
      </c>
      <c r="AE62" s="110">
        <v>304.23899999999998</v>
      </c>
      <c r="AF62" s="109">
        <v>404.375</v>
      </c>
      <c r="AG62" s="109">
        <v>428.01100000000002</v>
      </c>
      <c r="AH62" s="109">
        <v>456.774</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2">
        <v>46388</v>
      </c>
      <c r="B63" s="281">
        <v>347.16</v>
      </c>
      <c r="C63" s="271">
        <v>347.16</v>
      </c>
      <c r="D63" s="276">
        <v>347.16</v>
      </c>
      <c r="E63" s="109">
        <v>397.18400000000003</v>
      </c>
      <c r="F63" s="109">
        <v>431.97</v>
      </c>
      <c r="G63" s="109">
        <v>405.93900000000002</v>
      </c>
      <c r="H63" s="109">
        <v>366.37700000000001</v>
      </c>
      <c r="I63" s="109">
        <v>312.99599999999998</v>
      </c>
      <c r="J63" s="109">
        <v>259.66699999999997</v>
      </c>
      <c r="K63" s="109">
        <v>241.39099999999999</v>
      </c>
      <c r="L63" s="109">
        <v>191.315</v>
      </c>
      <c r="M63" s="109">
        <v>250.328</v>
      </c>
      <c r="N63" s="109">
        <v>501.62900000000002</v>
      </c>
      <c r="O63" s="109">
        <v>363.23700000000002</v>
      </c>
      <c r="P63" s="109">
        <v>338.26600000000002</v>
      </c>
      <c r="Q63" s="109">
        <v>298.48399999999998</v>
      </c>
      <c r="R63" s="109">
        <v>354.59699999999998</v>
      </c>
      <c r="S63" s="109">
        <v>308.76799999999997</v>
      </c>
      <c r="T63" s="109">
        <v>354.053</v>
      </c>
      <c r="U63" s="109">
        <v>406.31099999999998</v>
      </c>
      <c r="V63" s="109">
        <v>234.458</v>
      </c>
      <c r="W63" s="109">
        <v>249.31299999999999</v>
      </c>
      <c r="X63" s="109">
        <v>313.96100000000001</v>
      </c>
      <c r="Y63" s="109">
        <v>269.76499999999999</v>
      </c>
      <c r="Z63" s="109">
        <v>379.017</v>
      </c>
      <c r="AA63" s="109">
        <v>345.697</v>
      </c>
      <c r="AB63" s="109">
        <v>245.43100000000001</v>
      </c>
      <c r="AC63" s="109">
        <v>354.48200000000003</v>
      </c>
      <c r="AD63" s="109">
        <v>309.39400000000001</v>
      </c>
      <c r="AE63" s="110">
        <v>263.63</v>
      </c>
      <c r="AF63" s="109">
        <v>356.28399999999999</v>
      </c>
      <c r="AG63" s="109">
        <v>406.78899999999999</v>
      </c>
      <c r="AH63" s="109">
        <v>465.904</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2">
        <v>46419</v>
      </c>
      <c r="B64" s="281">
        <v>395.53</v>
      </c>
      <c r="C64" s="271">
        <v>395.53</v>
      </c>
      <c r="D64" s="276">
        <v>395.53</v>
      </c>
      <c r="E64" s="109">
        <v>412.93400000000003</v>
      </c>
      <c r="F64" s="109">
        <v>387.87900000000002</v>
      </c>
      <c r="G64" s="109">
        <v>397.56</v>
      </c>
      <c r="H64" s="109">
        <v>353.67899999999997</v>
      </c>
      <c r="I64" s="109">
        <v>342.14400000000001</v>
      </c>
      <c r="J64" s="109">
        <v>232.85499999999999</v>
      </c>
      <c r="K64" s="109">
        <v>183.001</v>
      </c>
      <c r="L64" s="109">
        <v>206.102</v>
      </c>
      <c r="M64" s="109">
        <v>211.727</v>
      </c>
      <c r="N64" s="109">
        <v>495.89299999999997</v>
      </c>
      <c r="O64" s="109">
        <v>304.38600000000002</v>
      </c>
      <c r="P64" s="109">
        <v>341.81200000000001</v>
      </c>
      <c r="Q64" s="109">
        <v>271.13299999999998</v>
      </c>
      <c r="R64" s="109">
        <v>347.45699999999999</v>
      </c>
      <c r="S64" s="109">
        <v>336.77300000000002</v>
      </c>
      <c r="T64" s="109">
        <v>289.54300000000001</v>
      </c>
      <c r="U64" s="109">
        <v>363.17700000000002</v>
      </c>
      <c r="V64" s="109">
        <v>237.16</v>
      </c>
      <c r="W64" s="109">
        <v>239.685</v>
      </c>
      <c r="X64" s="109">
        <v>399.43700000000001</v>
      </c>
      <c r="Y64" s="109">
        <v>298.94499999999999</v>
      </c>
      <c r="Z64" s="109">
        <v>509.79</v>
      </c>
      <c r="AA64" s="109">
        <v>329.73899999999998</v>
      </c>
      <c r="AB64" s="109">
        <v>244.417</v>
      </c>
      <c r="AC64" s="109">
        <v>312.71899999999999</v>
      </c>
      <c r="AD64" s="109">
        <v>233.55799999999999</v>
      </c>
      <c r="AE64" s="110">
        <v>223.74100000000001</v>
      </c>
      <c r="AF64" s="109">
        <v>337.49599999999998</v>
      </c>
      <c r="AG64" s="109">
        <v>351.83</v>
      </c>
      <c r="AH64" s="109">
        <v>351.83</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2">
        <v>46447</v>
      </c>
      <c r="B65" s="281">
        <v>612.71</v>
      </c>
      <c r="C65" s="271">
        <v>612.71</v>
      </c>
      <c r="D65" s="276">
        <v>612.71</v>
      </c>
      <c r="E65" s="109">
        <v>574.07799999999997</v>
      </c>
      <c r="F65" s="109">
        <v>767.56799999999998</v>
      </c>
      <c r="G65" s="109">
        <v>513.09</v>
      </c>
      <c r="H65" s="109">
        <v>464.81900000000002</v>
      </c>
      <c r="I65" s="109">
        <v>436.88200000000001</v>
      </c>
      <c r="J65" s="109">
        <v>428.26400000000001</v>
      </c>
      <c r="K65" s="109">
        <v>221.56200000000001</v>
      </c>
      <c r="L65" s="109">
        <v>359.93400000000003</v>
      </c>
      <c r="M65" s="109">
        <v>541.43499999999995</v>
      </c>
      <c r="N65" s="109">
        <v>660.09100000000001</v>
      </c>
      <c r="O65" s="109">
        <v>400.59199999999998</v>
      </c>
      <c r="P65" s="109">
        <v>769.66899999999998</v>
      </c>
      <c r="Q65" s="109">
        <v>368.47</v>
      </c>
      <c r="R65" s="109">
        <v>577.005</v>
      </c>
      <c r="S65" s="109">
        <v>477.19499999999999</v>
      </c>
      <c r="T65" s="109">
        <v>441.56799999999998</v>
      </c>
      <c r="U65" s="109">
        <v>509.94600000000003</v>
      </c>
      <c r="V65" s="109">
        <v>316.60500000000002</v>
      </c>
      <c r="W65" s="109">
        <v>408.83800000000002</v>
      </c>
      <c r="X65" s="109">
        <v>611.83199999999999</v>
      </c>
      <c r="Y65" s="109">
        <v>486.35</v>
      </c>
      <c r="Z65" s="109">
        <v>1159.335</v>
      </c>
      <c r="AA65" s="109">
        <v>381.09100000000001</v>
      </c>
      <c r="AB65" s="109">
        <v>487.58499999999998</v>
      </c>
      <c r="AC65" s="109">
        <v>469.03800000000001</v>
      </c>
      <c r="AD65" s="109">
        <v>368.71699999999998</v>
      </c>
      <c r="AE65" s="110">
        <v>459.29500000000002</v>
      </c>
      <c r="AF65" s="109">
        <v>667.62400000000002</v>
      </c>
      <c r="AG65" s="109">
        <v>420.72800000000001</v>
      </c>
      <c r="AH65" s="109">
        <v>420.72800000000001</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2">
        <v>46478</v>
      </c>
      <c r="B66" s="281">
        <v>934.75</v>
      </c>
      <c r="C66" s="271">
        <v>934.75</v>
      </c>
      <c r="D66" s="276">
        <v>934.75</v>
      </c>
      <c r="E66" s="109">
        <v>972.16700000000003</v>
      </c>
      <c r="F66" s="109">
        <v>1402.3019999999999</v>
      </c>
      <c r="G66" s="109">
        <v>1048.6310000000001</v>
      </c>
      <c r="H66" s="109">
        <v>633.76900000000001</v>
      </c>
      <c r="I66" s="109">
        <v>734.31700000000001</v>
      </c>
      <c r="J66" s="109">
        <v>727.56200000000001</v>
      </c>
      <c r="K66" s="109">
        <v>413.47399999999999</v>
      </c>
      <c r="L66" s="109">
        <v>496.83</v>
      </c>
      <c r="M66" s="109">
        <v>1363.3</v>
      </c>
      <c r="N66" s="109">
        <v>1356.107</v>
      </c>
      <c r="O66" s="109">
        <v>1021.987</v>
      </c>
      <c r="P66" s="109">
        <v>1124.0129999999999</v>
      </c>
      <c r="Q66" s="109">
        <v>602.447</v>
      </c>
      <c r="R66" s="109">
        <v>733.10299999999995</v>
      </c>
      <c r="S66" s="109">
        <v>683.43600000000004</v>
      </c>
      <c r="T66" s="109">
        <v>1035.048</v>
      </c>
      <c r="U66" s="109">
        <v>1104.626</v>
      </c>
      <c r="V66" s="109">
        <v>310.40300000000002</v>
      </c>
      <c r="W66" s="109">
        <v>613.45500000000004</v>
      </c>
      <c r="X66" s="109">
        <v>663.82100000000003</v>
      </c>
      <c r="Y66" s="109">
        <v>680.11300000000006</v>
      </c>
      <c r="Z66" s="109">
        <v>1876.0429999999999</v>
      </c>
      <c r="AA66" s="109">
        <v>424.34800000000001</v>
      </c>
      <c r="AB66" s="109">
        <v>1081.519</v>
      </c>
      <c r="AC66" s="109">
        <v>546.56799999999998</v>
      </c>
      <c r="AD66" s="109">
        <v>433.137</v>
      </c>
      <c r="AE66" s="110">
        <v>515.48099999999999</v>
      </c>
      <c r="AF66" s="109">
        <v>678.07299999999998</v>
      </c>
      <c r="AG66" s="109">
        <v>685.46699999999998</v>
      </c>
      <c r="AH66" s="109">
        <v>685.46699999999998</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2">
        <v>46508</v>
      </c>
      <c r="B67" s="281">
        <v>2114.3000000000002</v>
      </c>
      <c r="C67" s="271">
        <v>2114.3000000000002</v>
      </c>
      <c r="D67" s="276">
        <v>2114.3000000000002</v>
      </c>
      <c r="E67" s="109">
        <v>2953.7860000000001</v>
      </c>
      <c r="F67" s="109">
        <v>3993.165</v>
      </c>
      <c r="G67" s="109">
        <v>2643.3429999999998</v>
      </c>
      <c r="H67" s="109">
        <v>2055.34</v>
      </c>
      <c r="I67" s="109">
        <v>1971.915</v>
      </c>
      <c r="J67" s="109">
        <v>2250.2269999999999</v>
      </c>
      <c r="K67" s="109">
        <v>288.20499999999998</v>
      </c>
      <c r="L67" s="109">
        <v>1278.135</v>
      </c>
      <c r="M67" s="109">
        <v>1743.8820000000001</v>
      </c>
      <c r="N67" s="109">
        <v>2947.4340000000002</v>
      </c>
      <c r="O67" s="109">
        <v>2382.364</v>
      </c>
      <c r="P67" s="109">
        <v>2036.7739999999999</v>
      </c>
      <c r="Q67" s="109">
        <v>2041.6189999999999</v>
      </c>
      <c r="R67" s="109">
        <v>2747.2089999999998</v>
      </c>
      <c r="S67" s="109">
        <v>964.35400000000004</v>
      </c>
      <c r="T67" s="109">
        <v>2242.0189999999998</v>
      </c>
      <c r="U67" s="109">
        <v>1356.3320000000001</v>
      </c>
      <c r="V67" s="109">
        <v>716.98800000000006</v>
      </c>
      <c r="W67" s="109">
        <v>1642.9749999999999</v>
      </c>
      <c r="X67" s="109">
        <v>1340.1130000000001</v>
      </c>
      <c r="Y67" s="109">
        <v>1933.067</v>
      </c>
      <c r="Z67" s="109">
        <v>2450.6190000000001</v>
      </c>
      <c r="AA67" s="109">
        <v>1264.925</v>
      </c>
      <c r="AB67" s="109">
        <v>2406.27</v>
      </c>
      <c r="AC67" s="109">
        <v>1501.3320000000001</v>
      </c>
      <c r="AD67" s="109">
        <v>832.85</v>
      </c>
      <c r="AE67" s="110">
        <v>1634.567</v>
      </c>
      <c r="AF67" s="109">
        <v>1891.8309999999999</v>
      </c>
      <c r="AG67" s="109">
        <v>3547.4580000000001</v>
      </c>
      <c r="AH67" s="109">
        <v>3547.4580000000001</v>
      </c>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2">
        <v>46539</v>
      </c>
      <c r="B68" s="281">
        <v>2478.2800000000002</v>
      </c>
      <c r="C68" s="271">
        <v>2478.2800000000002</v>
      </c>
      <c r="D68" s="276">
        <v>2478.2800000000002</v>
      </c>
      <c r="E68" s="109">
        <v>2904.66</v>
      </c>
      <c r="F68" s="109">
        <v>4910.3339999999998</v>
      </c>
      <c r="G68" s="109">
        <v>2551.828</v>
      </c>
      <c r="H68" s="109">
        <v>3342.4029999999998</v>
      </c>
      <c r="I68" s="109">
        <v>1435.145</v>
      </c>
      <c r="J68" s="109">
        <v>1555.942</v>
      </c>
      <c r="K68" s="109">
        <v>362.30099999999999</v>
      </c>
      <c r="L68" s="109">
        <v>2215.4569999999999</v>
      </c>
      <c r="M68" s="109">
        <v>1034.8030000000001</v>
      </c>
      <c r="N68" s="109">
        <v>3538.4360000000001</v>
      </c>
      <c r="O68" s="109">
        <v>2020.2049999999999</v>
      </c>
      <c r="P68" s="109">
        <v>1175.9349999999999</v>
      </c>
      <c r="Q68" s="109">
        <v>3708.1410000000001</v>
      </c>
      <c r="R68" s="109">
        <v>2592.6779999999999</v>
      </c>
      <c r="S68" s="109">
        <v>2578.0450000000001</v>
      </c>
      <c r="T68" s="109">
        <v>5003.3220000000001</v>
      </c>
      <c r="U68" s="109">
        <v>421.30599999999998</v>
      </c>
      <c r="V68" s="109">
        <v>1200.6320000000001</v>
      </c>
      <c r="W68" s="109">
        <v>2976.9679999999998</v>
      </c>
      <c r="X68" s="109">
        <v>2191.5369999999998</v>
      </c>
      <c r="Y68" s="109">
        <v>2528.9360000000001</v>
      </c>
      <c r="Z68" s="109">
        <v>3251.9560000000001</v>
      </c>
      <c r="AA68" s="109">
        <v>930.68</v>
      </c>
      <c r="AB68" s="109">
        <v>3704.3380000000002</v>
      </c>
      <c r="AC68" s="109">
        <v>1788.3030000000001</v>
      </c>
      <c r="AD68" s="109">
        <v>1144.8240000000001</v>
      </c>
      <c r="AE68" s="110">
        <v>3088.6129999999998</v>
      </c>
      <c r="AF68" s="109">
        <v>5667.723</v>
      </c>
      <c r="AG68" s="109">
        <v>5837.8440000000001</v>
      </c>
      <c r="AH68" s="109">
        <v>5837.8440000000001</v>
      </c>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2">
        <v>46569</v>
      </c>
      <c r="B69" s="281">
        <v>708.98</v>
      </c>
      <c r="C69" s="271">
        <v>708.98</v>
      </c>
      <c r="D69" s="276">
        <v>708.98</v>
      </c>
      <c r="E69" s="109">
        <v>1235.2570000000001</v>
      </c>
      <c r="F69" s="109">
        <v>1749.39</v>
      </c>
      <c r="G69" s="109">
        <v>1508.211</v>
      </c>
      <c r="H69" s="109">
        <v>1932.0309999999999</v>
      </c>
      <c r="I69" s="109">
        <v>232.798</v>
      </c>
      <c r="J69" s="109">
        <v>300.423</v>
      </c>
      <c r="K69" s="109">
        <v>-29.010999999999999</v>
      </c>
      <c r="L69" s="109">
        <v>500.78899999999999</v>
      </c>
      <c r="M69" s="109">
        <v>384.61399999999998</v>
      </c>
      <c r="N69" s="109">
        <v>1469.3209999999999</v>
      </c>
      <c r="O69" s="109">
        <v>462.76799999999997</v>
      </c>
      <c r="P69" s="109">
        <v>299.74400000000003</v>
      </c>
      <c r="Q69" s="109">
        <v>1965.338</v>
      </c>
      <c r="R69" s="109">
        <v>1517.192</v>
      </c>
      <c r="S69" s="109">
        <v>848.44600000000003</v>
      </c>
      <c r="T69" s="109">
        <v>3809.431</v>
      </c>
      <c r="U69" s="109">
        <v>55.959000000000003</v>
      </c>
      <c r="V69" s="109">
        <v>240.501</v>
      </c>
      <c r="W69" s="109">
        <v>1023.659</v>
      </c>
      <c r="X69" s="109">
        <v>795.86599999999999</v>
      </c>
      <c r="Y69" s="109">
        <v>754.87400000000002</v>
      </c>
      <c r="Z69" s="109">
        <v>1133.2460000000001</v>
      </c>
      <c r="AA69" s="109">
        <v>216.66</v>
      </c>
      <c r="AB69" s="109">
        <v>2342.2199999999998</v>
      </c>
      <c r="AC69" s="109">
        <v>453.96199999999999</v>
      </c>
      <c r="AD69" s="109">
        <v>296.34800000000001</v>
      </c>
      <c r="AE69" s="110">
        <v>2223.65</v>
      </c>
      <c r="AF69" s="109">
        <v>3451.2579999999998</v>
      </c>
      <c r="AG69" s="109">
        <v>2691.1060000000002</v>
      </c>
      <c r="AH69" s="109">
        <v>2691.1060000000002</v>
      </c>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2">
        <v>46600</v>
      </c>
      <c r="B70" s="281">
        <v>361.01</v>
      </c>
      <c r="C70" s="271">
        <v>361.01</v>
      </c>
      <c r="D70" s="276">
        <v>361.01</v>
      </c>
      <c r="E70" s="109">
        <v>334.303</v>
      </c>
      <c r="F70" s="109">
        <v>814.48800000000006</v>
      </c>
      <c r="G70" s="109">
        <v>525.02499999999998</v>
      </c>
      <c r="H70" s="109">
        <v>736.28399999999999</v>
      </c>
      <c r="I70" s="109">
        <v>113.73</v>
      </c>
      <c r="J70" s="109">
        <v>202.33</v>
      </c>
      <c r="K70" s="109">
        <v>3.2090000000000001</v>
      </c>
      <c r="L70" s="109">
        <v>167.10599999999999</v>
      </c>
      <c r="M70" s="109">
        <v>161.63399999999999</v>
      </c>
      <c r="N70" s="109">
        <v>459.17500000000001</v>
      </c>
      <c r="O70" s="109">
        <v>260.38099999999997</v>
      </c>
      <c r="P70" s="109">
        <v>238.05699999999999</v>
      </c>
      <c r="Q70" s="109">
        <v>543.65</v>
      </c>
      <c r="R70" s="109">
        <v>409.59199999999998</v>
      </c>
      <c r="S70" s="109">
        <v>360.791</v>
      </c>
      <c r="T70" s="109">
        <v>855.58799999999997</v>
      </c>
      <c r="U70" s="109">
        <v>98.171000000000006</v>
      </c>
      <c r="V70" s="109">
        <v>167.85499999999999</v>
      </c>
      <c r="W70" s="109">
        <v>383.565</v>
      </c>
      <c r="X70" s="109">
        <v>225.21799999999999</v>
      </c>
      <c r="Y70" s="109">
        <v>289.74099999999999</v>
      </c>
      <c r="Z70" s="109">
        <v>443.00200000000001</v>
      </c>
      <c r="AA70" s="109">
        <v>98.072000000000003</v>
      </c>
      <c r="AB70" s="109">
        <v>559.70500000000004</v>
      </c>
      <c r="AC70" s="109">
        <v>176.042</v>
      </c>
      <c r="AD70" s="109">
        <v>123.35299999999999</v>
      </c>
      <c r="AE70" s="110">
        <v>819.52300000000002</v>
      </c>
      <c r="AF70" s="109">
        <v>978.88800000000003</v>
      </c>
      <c r="AG70" s="109">
        <v>944.91600000000005</v>
      </c>
      <c r="AH70" s="109">
        <v>944.91600000000005</v>
      </c>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2">
        <v>46631</v>
      </c>
      <c r="B71" s="281">
        <v>312.01</v>
      </c>
      <c r="C71" s="271">
        <v>312.01</v>
      </c>
      <c r="D71" s="276">
        <v>312.01</v>
      </c>
      <c r="E71" s="109">
        <v>333.04599999999999</v>
      </c>
      <c r="F71" s="109">
        <v>722.83500000000004</v>
      </c>
      <c r="G71" s="109">
        <v>378.5</v>
      </c>
      <c r="H71" s="109">
        <v>496.077</v>
      </c>
      <c r="I71" s="109">
        <v>197.916</v>
      </c>
      <c r="J71" s="109">
        <v>180.94200000000001</v>
      </c>
      <c r="K71" s="109">
        <v>161.482</v>
      </c>
      <c r="L71" s="109">
        <v>356.17200000000003</v>
      </c>
      <c r="M71" s="109">
        <v>276.17399999999998</v>
      </c>
      <c r="N71" s="109">
        <v>342.91500000000002</v>
      </c>
      <c r="O71" s="109">
        <v>308.41199999999998</v>
      </c>
      <c r="P71" s="109">
        <v>302.28500000000003</v>
      </c>
      <c r="Q71" s="109">
        <v>388.81299999999999</v>
      </c>
      <c r="R71" s="109">
        <v>264.71899999999999</v>
      </c>
      <c r="S71" s="109">
        <v>242.06899999999999</v>
      </c>
      <c r="T71" s="109">
        <v>495.94</v>
      </c>
      <c r="U71" s="109">
        <v>135.339</v>
      </c>
      <c r="V71" s="109">
        <v>420.22300000000001</v>
      </c>
      <c r="W71" s="109">
        <v>388.79599999999999</v>
      </c>
      <c r="X71" s="109">
        <v>207.006</v>
      </c>
      <c r="Y71" s="109">
        <v>310.64</v>
      </c>
      <c r="Z71" s="109">
        <v>311.608</v>
      </c>
      <c r="AA71" s="109">
        <v>113.827</v>
      </c>
      <c r="AB71" s="109">
        <v>336.93099999999998</v>
      </c>
      <c r="AC71" s="109">
        <v>187.9</v>
      </c>
      <c r="AD71" s="109">
        <v>186.17400000000001</v>
      </c>
      <c r="AE71" s="110">
        <v>615.65300000000002</v>
      </c>
      <c r="AF71" s="109">
        <v>512.28499999999997</v>
      </c>
      <c r="AG71" s="109">
        <v>576.553</v>
      </c>
      <c r="AH71" s="109">
        <v>576.553</v>
      </c>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2"/>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2"/>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2"/>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2"/>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2"/>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2"/>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2"/>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2"/>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2"/>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2"/>
      <c r="B81" s="289"/>
      <c r="C81" s="261"/>
      <c r="D81" s="27"/>
    </row>
    <row r="82" spans="1:4" ht="12.75" customHeight="1" x14ac:dyDescent="0.25">
      <c r="A82" s="142"/>
      <c r="B82" s="289"/>
      <c r="C82" s="261"/>
      <c r="D82" s="27"/>
    </row>
    <row r="83" spans="1:4" ht="12.75" customHeight="1" x14ac:dyDescent="0.25">
      <c r="A83" s="142"/>
      <c r="B83" s="289"/>
      <c r="C83" s="261"/>
      <c r="D83" s="27"/>
    </row>
    <row r="84" spans="1:4" ht="12.75" customHeight="1" x14ac:dyDescent="0.25">
      <c r="A84" s="142"/>
      <c r="B84" s="289"/>
      <c r="C84" s="261"/>
      <c r="D84" s="27"/>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4"/>
  <sheetViews>
    <sheetView workbookViewId="0">
      <selection activeCell="D4" sqref="D4"/>
    </sheetView>
  </sheetViews>
  <sheetFormatPr defaultColWidth="18.7109375" defaultRowHeight="12.75" customHeight="1" x14ac:dyDescent="0.25"/>
  <cols>
    <col min="1" max="4" width="7.5703125" style="162"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1" s="167" customFormat="1" ht="15" x14ac:dyDescent="0.25">
      <c r="A1" s="21"/>
      <c r="B1" s="318"/>
      <c r="C1" s="318"/>
      <c r="D1" s="318"/>
      <c r="E1" s="318"/>
      <c r="F1" s="318"/>
      <c r="G1" s="318"/>
      <c r="H1" s="318"/>
      <c r="I1" s="318"/>
      <c r="J1" s="318"/>
      <c r="K1" s="318"/>
      <c r="L1" s="318"/>
      <c r="M1" s="318"/>
      <c r="N1" s="318"/>
      <c r="O1" s="318"/>
      <c r="P1" s="318"/>
      <c r="Q1" s="318"/>
      <c r="R1" s="318"/>
      <c r="S1" s="318"/>
      <c r="T1" s="318"/>
      <c r="U1" s="318"/>
      <c r="V1" s="318"/>
      <c r="W1" s="318"/>
      <c r="X1" s="318"/>
      <c r="Y1" s="318"/>
      <c r="Z1" s="318"/>
      <c r="AA1" s="318"/>
      <c r="AB1" s="318"/>
      <c r="AC1" s="318"/>
      <c r="AD1" s="318"/>
      <c r="AE1" s="318"/>
      <c r="AF1" s="318"/>
      <c r="AG1" s="318"/>
      <c r="AH1" s="318"/>
      <c r="AI1" s="162"/>
      <c r="AJ1" s="162"/>
      <c r="AK1" s="162"/>
      <c r="AL1" s="162"/>
      <c r="AM1" s="162"/>
    </row>
    <row r="2" spans="1:51" s="162" customFormat="1" ht="15" x14ac:dyDescent="0.25">
      <c r="A2" s="21"/>
      <c r="B2" s="153" t="s">
        <v>45</v>
      </c>
      <c r="C2" s="153" t="s">
        <v>46</v>
      </c>
      <c r="D2" s="153" t="s">
        <v>47</v>
      </c>
      <c r="E2" s="153">
        <v>1991</v>
      </c>
      <c r="F2" s="153">
        <v>1992</v>
      </c>
      <c r="G2" s="153">
        <v>1993</v>
      </c>
      <c r="H2" s="153">
        <v>1994</v>
      </c>
      <c r="I2" s="153">
        <v>1995</v>
      </c>
      <c r="J2" s="153">
        <v>1996</v>
      </c>
      <c r="K2" s="153">
        <v>1997</v>
      </c>
      <c r="L2" s="153">
        <v>1998</v>
      </c>
      <c r="M2" s="153">
        <v>1999</v>
      </c>
      <c r="N2" s="153">
        <v>2000</v>
      </c>
      <c r="O2" s="153">
        <v>2001</v>
      </c>
      <c r="P2" s="153">
        <v>2002</v>
      </c>
      <c r="Q2" s="153">
        <v>2003</v>
      </c>
      <c r="R2" s="153">
        <v>2004</v>
      </c>
      <c r="S2" s="153">
        <v>2005</v>
      </c>
      <c r="T2" s="153">
        <v>2006</v>
      </c>
      <c r="U2" s="153">
        <v>2007</v>
      </c>
      <c r="V2" s="153">
        <v>2008</v>
      </c>
      <c r="W2" s="153">
        <v>2009</v>
      </c>
      <c r="X2" s="153">
        <v>2010</v>
      </c>
      <c r="Y2" s="153">
        <v>2011</v>
      </c>
      <c r="Z2" s="153">
        <v>2012</v>
      </c>
      <c r="AA2" s="153">
        <v>2013</v>
      </c>
      <c r="AB2" s="153">
        <v>2014</v>
      </c>
      <c r="AC2" s="153">
        <v>2015</v>
      </c>
      <c r="AD2" s="153">
        <v>2016</v>
      </c>
      <c r="AE2" s="175">
        <v>2017</v>
      </c>
      <c r="AF2" s="153">
        <v>2018</v>
      </c>
      <c r="AG2" s="153">
        <v>2019</v>
      </c>
      <c r="AH2" s="153">
        <v>2020</v>
      </c>
    </row>
    <row r="3" spans="1:51" s="162" customFormat="1" ht="15" x14ac:dyDescent="0.25">
      <c r="A3" s="22"/>
      <c r="B3" s="23" t="s">
        <v>63</v>
      </c>
      <c r="C3" s="23" t="s">
        <v>64</v>
      </c>
      <c r="D3" s="23" t="s">
        <v>65</v>
      </c>
      <c r="E3" s="23" t="s">
        <v>66</v>
      </c>
      <c r="F3" s="23" t="s">
        <v>67</v>
      </c>
      <c r="G3" s="23" t="s">
        <v>68</v>
      </c>
      <c r="H3" s="23" t="s">
        <v>69</v>
      </c>
      <c r="I3" s="23" t="s">
        <v>70</v>
      </c>
      <c r="J3" s="23" t="s">
        <v>71</v>
      </c>
      <c r="K3" s="23" t="s">
        <v>72</v>
      </c>
      <c r="L3" s="23" t="s">
        <v>73</v>
      </c>
      <c r="M3" s="23" t="s">
        <v>74</v>
      </c>
      <c r="N3" s="23" t="s">
        <v>75</v>
      </c>
      <c r="O3" s="23" t="s">
        <v>76</v>
      </c>
      <c r="P3" s="23" t="s">
        <v>77</v>
      </c>
      <c r="Q3" s="23" t="s">
        <v>78</v>
      </c>
      <c r="R3" s="23" t="s">
        <v>79</v>
      </c>
      <c r="S3" s="23" t="s">
        <v>80</v>
      </c>
      <c r="T3" s="23" t="s">
        <v>81</v>
      </c>
      <c r="U3" s="23" t="s">
        <v>82</v>
      </c>
      <c r="V3" s="23" t="s">
        <v>83</v>
      </c>
      <c r="W3" s="23" t="s">
        <v>84</v>
      </c>
      <c r="X3" s="23" t="s">
        <v>85</v>
      </c>
      <c r="Y3" s="23" t="s">
        <v>86</v>
      </c>
      <c r="Z3" s="23" t="s">
        <v>87</v>
      </c>
      <c r="AA3" s="23" t="s">
        <v>88</v>
      </c>
      <c r="AB3" s="23" t="s">
        <v>89</v>
      </c>
      <c r="AC3" s="23" t="s">
        <v>90</v>
      </c>
      <c r="AD3" s="23" t="s">
        <v>91</v>
      </c>
      <c r="AE3" s="23" t="s">
        <v>92</v>
      </c>
      <c r="AF3" s="23" t="s">
        <v>93</v>
      </c>
      <c r="AG3" s="23" t="s">
        <v>94</v>
      </c>
      <c r="AH3" s="23" t="s">
        <v>95</v>
      </c>
    </row>
    <row r="4" spans="1:51" ht="15" x14ac:dyDescent="0.25">
      <c r="A4" s="143">
        <v>44593</v>
      </c>
      <c r="B4" s="264">
        <v>31</v>
      </c>
      <c r="C4" s="264">
        <v>31</v>
      </c>
      <c r="D4" s="283">
        <v>31</v>
      </c>
      <c r="E4" s="11">
        <v>34.18</v>
      </c>
      <c r="F4" s="11">
        <v>30.82</v>
      </c>
      <c r="G4" s="11">
        <v>30.431000000000001</v>
      </c>
      <c r="H4" s="10">
        <v>30.5</v>
      </c>
      <c r="I4" s="10">
        <v>37.499000000000002</v>
      </c>
      <c r="J4" s="10">
        <v>37.475999999999999</v>
      </c>
      <c r="K4" s="10">
        <v>30.673999999999999</v>
      </c>
      <c r="L4" s="10">
        <v>30.547000000000001</v>
      </c>
      <c r="M4" s="10">
        <v>31.417999999999999</v>
      </c>
      <c r="N4" s="10">
        <v>35.307000000000002</v>
      </c>
      <c r="O4" s="10">
        <v>31.164000000000001</v>
      </c>
      <c r="P4" s="10">
        <v>30.75</v>
      </c>
      <c r="Q4" s="10">
        <v>32.944000000000003</v>
      </c>
      <c r="R4" s="10">
        <v>30.733000000000001</v>
      </c>
      <c r="S4" s="10">
        <v>30.876999999999999</v>
      </c>
      <c r="T4" s="10">
        <v>30.988</v>
      </c>
      <c r="U4" s="10">
        <v>34.566000000000003</v>
      </c>
      <c r="V4" s="10">
        <v>30.568000000000001</v>
      </c>
      <c r="W4" s="10">
        <v>31.065000000000001</v>
      </c>
      <c r="X4" s="10">
        <v>30.413</v>
      </c>
      <c r="Y4" s="10">
        <v>30.917999999999999</v>
      </c>
      <c r="Z4" s="10">
        <v>30.481999999999999</v>
      </c>
      <c r="AA4" s="10">
        <v>30.535</v>
      </c>
      <c r="AB4" s="10">
        <v>36.265000000000001</v>
      </c>
      <c r="AC4" s="10">
        <v>42.66</v>
      </c>
      <c r="AD4" s="10">
        <v>38.709000000000003</v>
      </c>
      <c r="AE4" s="10">
        <v>44.271000000000001</v>
      </c>
      <c r="AF4" s="10">
        <v>34.030999999999999</v>
      </c>
      <c r="AG4" s="10">
        <v>31.012</v>
      </c>
      <c r="AH4" s="111">
        <v>30.734999999999999</v>
      </c>
      <c r="AI4" s="130"/>
      <c r="AJ4" s="130"/>
      <c r="AK4" s="130"/>
      <c r="AL4" s="130"/>
      <c r="AM4" s="130"/>
      <c r="AN4" s="130"/>
      <c r="AO4" s="130"/>
      <c r="AP4" s="130"/>
      <c r="AQ4" s="130"/>
      <c r="AR4" s="130"/>
      <c r="AS4" s="130"/>
      <c r="AT4" s="130"/>
      <c r="AU4" s="130"/>
      <c r="AV4" s="130"/>
      <c r="AW4" s="130"/>
      <c r="AX4" s="130"/>
      <c r="AY4" s="130"/>
    </row>
    <row r="5" spans="1:51" ht="15" x14ac:dyDescent="0.25">
      <c r="A5" s="143">
        <v>44621</v>
      </c>
      <c r="B5" s="264">
        <v>77</v>
      </c>
      <c r="C5" s="264">
        <v>77</v>
      </c>
      <c r="D5" s="284">
        <v>77</v>
      </c>
      <c r="E5" s="11">
        <v>62.215000000000003</v>
      </c>
      <c r="F5" s="11">
        <v>84.429000000000002</v>
      </c>
      <c r="G5" s="11">
        <v>75.867999999999995</v>
      </c>
      <c r="H5" s="10">
        <v>92.947000000000003</v>
      </c>
      <c r="I5" s="10">
        <v>106.75</v>
      </c>
      <c r="J5" s="10">
        <v>78.456999999999994</v>
      </c>
      <c r="K5" s="10">
        <v>78.623999999999995</v>
      </c>
      <c r="L5" s="10">
        <v>76.608000000000004</v>
      </c>
      <c r="M5" s="10">
        <v>77.783000000000001</v>
      </c>
      <c r="N5" s="10">
        <v>68.356999999999999</v>
      </c>
      <c r="O5" s="10">
        <v>71.784999999999997</v>
      </c>
      <c r="P5" s="10">
        <v>58.762999999999998</v>
      </c>
      <c r="Q5" s="10">
        <v>81.674000000000007</v>
      </c>
      <c r="R5" s="10">
        <v>94.816000000000003</v>
      </c>
      <c r="S5" s="10">
        <v>67.769000000000005</v>
      </c>
      <c r="T5" s="10">
        <v>62.761000000000003</v>
      </c>
      <c r="U5" s="10">
        <v>107.48099999999999</v>
      </c>
      <c r="V5" s="10">
        <v>58.430999999999997</v>
      </c>
      <c r="W5" s="10">
        <v>81.281999999999996</v>
      </c>
      <c r="X5" s="10">
        <v>63.540999999999997</v>
      </c>
      <c r="Y5" s="10">
        <v>62.578000000000003</v>
      </c>
      <c r="Z5" s="10">
        <v>87.471000000000004</v>
      </c>
      <c r="AA5" s="10">
        <v>70.605000000000004</v>
      </c>
      <c r="AB5" s="10">
        <v>77.391999999999996</v>
      </c>
      <c r="AC5" s="10">
        <v>99.379000000000005</v>
      </c>
      <c r="AD5" s="10">
        <v>91.867000000000004</v>
      </c>
      <c r="AE5" s="10">
        <v>143.02699999999999</v>
      </c>
      <c r="AF5" s="10">
        <v>68.489000000000004</v>
      </c>
      <c r="AG5" s="10">
        <v>65.454999999999998</v>
      </c>
      <c r="AH5" s="111">
        <v>69.421000000000006</v>
      </c>
      <c r="AI5" s="130"/>
      <c r="AJ5" s="130"/>
      <c r="AK5" s="130"/>
      <c r="AL5" s="130"/>
      <c r="AM5" s="130"/>
      <c r="AN5" s="130"/>
      <c r="AO5" s="130"/>
      <c r="AP5" s="130"/>
      <c r="AQ5" s="130"/>
      <c r="AR5" s="130"/>
      <c r="AS5" s="130"/>
      <c r="AT5" s="130"/>
      <c r="AU5" s="130"/>
      <c r="AV5" s="130"/>
      <c r="AW5" s="130"/>
      <c r="AX5" s="130"/>
      <c r="AY5" s="130"/>
    </row>
    <row r="6" spans="1:51" ht="15" x14ac:dyDescent="0.25">
      <c r="A6" s="143">
        <v>44652</v>
      </c>
      <c r="B6" s="264">
        <v>55.87</v>
      </c>
      <c r="C6" s="264">
        <v>155.19</v>
      </c>
      <c r="D6" s="284">
        <v>95</v>
      </c>
      <c r="E6" s="11">
        <v>78.582999999999998</v>
      </c>
      <c r="F6" s="11">
        <v>97.012</v>
      </c>
      <c r="G6" s="11">
        <v>94.033000000000001</v>
      </c>
      <c r="H6" s="10">
        <v>129.87799999999999</v>
      </c>
      <c r="I6" s="10">
        <v>82.347999999999999</v>
      </c>
      <c r="J6" s="10">
        <v>102.393</v>
      </c>
      <c r="K6" s="10">
        <v>69.870999999999995</v>
      </c>
      <c r="L6" s="10">
        <v>109.81399999999999</v>
      </c>
      <c r="M6" s="10">
        <v>79.698999999999998</v>
      </c>
      <c r="N6" s="10">
        <v>100.69</v>
      </c>
      <c r="O6" s="10">
        <v>85.316999999999993</v>
      </c>
      <c r="P6" s="10">
        <v>87.135999999999996</v>
      </c>
      <c r="Q6" s="10">
        <v>105.148</v>
      </c>
      <c r="R6" s="10">
        <v>121.11499999999999</v>
      </c>
      <c r="S6" s="10">
        <v>76.888999999999996</v>
      </c>
      <c r="T6" s="10">
        <v>104.63500000000001</v>
      </c>
      <c r="U6" s="10">
        <v>100.922</v>
      </c>
      <c r="V6" s="10">
        <v>47.301000000000002</v>
      </c>
      <c r="W6" s="10">
        <v>112.3</v>
      </c>
      <c r="X6" s="10">
        <v>95.966999999999999</v>
      </c>
      <c r="Y6" s="10">
        <v>77.141000000000005</v>
      </c>
      <c r="Z6" s="10">
        <v>131.94499999999999</v>
      </c>
      <c r="AA6" s="10">
        <v>72.191999999999993</v>
      </c>
      <c r="AB6" s="10">
        <v>93.709000000000003</v>
      </c>
      <c r="AC6" s="10">
        <v>85.757000000000005</v>
      </c>
      <c r="AD6" s="10">
        <v>122.996</v>
      </c>
      <c r="AE6" s="10">
        <v>222.71899999999999</v>
      </c>
      <c r="AF6" s="10">
        <v>85.631</v>
      </c>
      <c r="AG6" s="10">
        <v>153.58000000000001</v>
      </c>
      <c r="AH6" s="111">
        <v>70.885000000000005</v>
      </c>
      <c r="AI6" s="130"/>
      <c r="AJ6" s="130"/>
      <c r="AK6" s="130"/>
      <c r="AL6" s="130"/>
      <c r="AM6" s="130"/>
      <c r="AN6" s="130"/>
      <c r="AO6" s="130"/>
      <c r="AP6" s="130"/>
      <c r="AQ6" s="130"/>
      <c r="AR6" s="130"/>
      <c r="AS6" s="130"/>
      <c r="AT6" s="130"/>
      <c r="AU6" s="130"/>
      <c r="AV6" s="130"/>
      <c r="AW6" s="130"/>
      <c r="AX6" s="130"/>
      <c r="AY6" s="130"/>
    </row>
    <row r="7" spans="1:51" ht="15" x14ac:dyDescent="0.25">
      <c r="A7" s="143">
        <v>44682</v>
      </c>
      <c r="B7" s="264">
        <v>121.03</v>
      </c>
      <c r="C7" s="264">
        <v>336.2</v>
      </c>
      <c r="D7" s="284">
        <v>170</v>
      </c>
      <c r="E7" s="11">
        <v>135.91499999999999</v>
      </c>
      <c r="F7" s="11">
        <v>174.81399999999999</v>
      </c>
      <c r="G7" s="11">
        <v>288.56200000000001</v>
      </c>
      <c r="H7" s="10">
        <v>266.31700000000001</v>
      </c>
      <c r="I7" s="10">
        <v>152.30500000000001</v>
      </c>
      <c r="J7" s="10">
        <v>107.879</v>
      </c>
      <c r="K7" s="10">
        <v>153.208</v>
      </c>
      <c r="L7" s="10">
        <v>171.15199999999999</v>
      </c>
      <c r="M7" s="10">
        <v>277.05200000000002</v>
      </c>
      <c r="N7" s="10">
        <v>190.09299999999999</v>
      </c>
      <c r="O7" s="10">
        <v>203.93</v>
      </c>
      <c r="P7" s="10">
        <v>77.558999999999997</v>
      </c>
      <c r="Q7" s="10">
        <v>118.215</v>
      </c>
      <c r="R7" s="10">
        <v>143.54300000000001</v>
      </c>
      <c r="S7" s="10">
        <v>169.77799999999999</v>
      </c>
      <c r="T7" s="10">
        <v>170.22200000000001</v>
      </c>
      <c r="U7" s="10">
        <v>235.8</v>
      </c>
      <c r="V7" s="10">
        <v>129.04900000000001</v>
      </c>
      <c r="W7" s="10">
        <v>176.57900000000001</v>
      </c>
      <c r="X7" s="10">
        <v>83.882000000000005</v>
      </c>
      <c r="Y7" s="10">
        <v>165.86199999999999</v>
      </c>
      <c r="Z7" s="10">
        <v>166.268</v>
      </c>
      <c r="AA7" s="10">
        <v>145.81100000000001</v>
      </c>
      <c r="AB7" s="10">
        <v>231.60499999999999</v>
      </c>
      <c r="AC7" s="10">
        <v>141.80199999999999</v>
      </c>
      <c r="AD7" s="10">
        <v>382.76799999999997</v>
      </c>
      <c r="AE7" s="10">
        <v>301.80099999999999</v>
      </c>
      <c r="AF7" s="10">
        <v>244.89</v>
      </c>
      <c r="AG7" s="10">
        <v>192.09100000000001</v>
      </c>
      <c r="AH7" s="111">
        <v>144.74199999999999</v>
      </c>
      <c r="AI7" s="130"/>
      <c r="AJ7" s="130"/>
      <c r="AK7" s="130"/>
      <c r="AL7" s="130"/>
      <c r="AM7" s="130"/>
      <c r="AN7" s="130"/>
      <c r="AO7" s="130"/>
      <c r="AP7" s="130"/>
      <c r="AQ7" s="130"/>
      <c r="AR7" s="130"/>
      <c r="AS7" s="130"/>
      <c r="AT7" s="130"/>
      <c r="AU7" s="130"/>
      <c r="AV7" s="130"/>
      <c r="AW7" s="130"/>
      <c r="AX7" s="130"/>
      <c r="AY7" s="130"/>
    </row>
    <row r="8" spans="1:51" ht="15" x14ac:dyDescent="0.25">
      <c r="A8" s="143">
        <v>44713</v>
      </c>
      <c r="B8" s="264">
        <v>194.02</v>
      </c>
      <c r="C8" s="264">
        <v>538.95000000000005</v>
      </c>
      <c r="D8" s="284">
        <v>325</v>
      </c>
      <c r="E8" s="11">
        <v>454.24799999999999</v>
      </c>
      <c r="F8" s="11">
        <v>77.116</v>
      </c>
      <c r="G8" s="11">
        <v>438.68</v>
      </c>
      <c r="H8" s="10">
        <v>251.65799999999999</v>
      </c>
      <c r="I8" s="10">
        <v>568.72199999999998</v>
      </c>
      <c r="J8" s="10">
        <v>340.517</v>
      </c>
      <c r="K8" s="10">
        <v>278.55900000000003</v>
      </c>
      <c r="L8" s="10">
        <v>335.58300000000003</v>
      </c>
      <c r="M8" s="10">
        <v>549.30499999999995</v>
      </c>
      <c r="N8" s="10">
        <v>227.994</v>
      </c>
      <c r="O8" s="10">
        <v>181.499</v>
      </c>
      <c r="P8" s="10">
        <v>222.298</v>
      </c>
      <c r="Q8" s="10">
        <v>328.59699999999998</v>
      </c>
      <c r="R8" s="10">
        <v>200.733</v>
      </c>
      <c r="S8" s="10">
        <v>321.404</v>
      </c>
      <c r="T8" s="10">
        <v>155.66900000000001</v>
      </c>
      <c r="U8" s="10">
        <v>100.955</v>
      </c>
      <c r="V8" s="10">
        <v>294.27999999999997</v>
      </c>
      <c r="W8" s="10">
        <v>461.44099999999997</v>
      </c>
      <c r="X8" s="10">
        <v>345.98399999999998</v>
      </c>
      <c r="Y8" s="10">
        <v>437.76100000000002</v>
      </c>
      <c r="Z8" s="10">
        <v>143.74199999999999</v>
      </c>
      <c r="AA8" s="10">
        <v>155.673</v>
      </c>
      <c r="AB8" s="10">
        <v>467.70499999999998</v>
      </c>
      <c r="AC8" s="10">
        <v>246.41</v>
      </c>
      <c r="AD8" s="10">
        <v>423.59300000000002</v>
      </c>
      <c r="AE8" s="10">
        <v>451.488</v>
      </c>
      <c r="AF8" s="10">
        <v>353.26600000000002</v>
      </c>
      <c r="AG8" s="10">
        <v>411.858</v>
      </c>
      <c r="AH8" s="111">
        <v>297.27</v>
      </c>
      <c r="AI8" s="130"/>
      <c r="AJ8" s="130"/>
      <c r="AK8" s="130"/>
      <c r="AL8" s="130"/>
      <c r="AM8" s="130"/>
      <c r="AN8" s="130"/>
      <c r="AO8" s="130"/>
      <c r="AP8" s="130"/>
      <c r="AQ8" s="130"/>
      <c r="AR8" s="130"/>
      <c r="AS8" s="130"/>
      <c r="AT8" s="130"/>
      <c r="AU8" s="130"/>
      <c r="AV8" s="130"/>
      <c r="AW8" s="130"/>
      <c r="AX8" s="130"/>
      <c r="AY8" s="130"/>
    </row>
    <row r="9" spans="1:51" ht="15" x14ac:dyDescent="0.25">
      <c r="A9" s="143">
        <v>44743</v>
      </c>
      <c r="B9" s="264">
        <v>79.08</v>
      </c>
      <c r="C9" s="264">
        <v>219.66</v>
      </c>
      <c r="D9" s="284">
        <v>160</v>
      </c>
      <c r="E9" s="11">
        <v>209.011</v>
      </c>
      <c r="F9" s="11">
        <v>42.901000000000003</v>
      </c>
      <c r="G9" s="11">
        <v>232.33</v>
      </c>
      <c r="H9" s="10">
        <v>64.349999999999994</v>
      </c>
      <c r="I9" s="10">
        <v>519.14400000000001</v>
      </c>
      <c r="J9" s="10">
        <v>166.74600000000001</v>
      </c>
      <c r="K9" s="10">
        <v>106.117</v>
      </c>
      <c r="L9" s="10">
        <v>367.21499999999997</v>
      </c>
      <c r="M9" s="10">
        <v>315.96100000000001</v>
      </c>
      <c r="N9" s="10">
        <v>78.227999999999994</v>
      </c>
      <c r="O9" s="10">
        <v>61.14</v>
      </c>
      <c r="P9" s="10">
        <v>94.037000000000006</v>
      </c>
      <c r="Q9" s="10">
        <v>127.455</v>
      </c>
      <c r="R9" s="10">
        <v>154.983</v>
      </c>
      <c r="S9" s="10">
        <v>226.30500000000001</v>
      </c>
      <c r="T9" s="10">
        <v>35.762</v>
      </c>
      <c r="U9" s="10">
        <v>24.657</v>
      </c>
      <c r="V9" s="10">
        <v>228.51900000000001</v>
      </c>
      <c r="W9" s="10">
        <v>329.29599999999999</v>
      </c>
      <c r="X9" s="10">
        <v>279.69799999999998</v>
      </c>
      <c r="Y9" s="10">
        <v>580.15</v>
      </c>
      <c r="Z9" s="10">
        <v>53.131999999999998</v>
      </c>
      <c r="AA9" s="10">
        <v>54.835000000000001</v>
      </c>
      <c r="AB9" s="10">
        <v>271.488</v>
      </c>
      <c r="AC9" s="10">
        <v>123.395</v>
      </c>
      <c r="AD9" s="10">
        <v>143.13999999999999</v>
      </c>
      <c r="AE9" s="10">
        <v>214.54</v>
      </c>
      <c r="AF9" s="10">
        <v>138.86000000000001</v>
      </c>
      <c r="AG9" s="10">
        <v>277.12099999999998</v>
      </c>
      <c r="AH9" s="111">
        <v>165.017</v>
      </c>
      <c r="AI9" s="130"/>
      <c r="AJ9" s="130"/>
      <c r="AK9" s="130"/>
      <c r="AL9" s="130"/>
      <c r="AM9" s="130"/>
      <c r="AN9" s="130"/>
      <c r="AO9" s="130"/>
      <c r="AP9" s="130"/>
      <c r="AQ9" s="130"/>
      <c r="AR9" s="130"/>
      <c r="AS9" s="130"/>
      <c r="AT9" s="130"/>
      <c r="AU9" s="130"/>
      <c r="AV9" s="130"/>
      <c r="AW9" s="130"/>
      <c r="AX9" s="130"/>
      <c r="AY9" s="130"/>
    </row>
    <row r="10" spans="1:51" ht="15" x14ac:dyDescent="0.25">
      <c r="A10" s="143">
        <v>44774</v>
      </c>
      <c r="B10" s="264">
        <v>40.19</v>
      </c>
      <c r="C10" s="264">
        <v>85.69</v>
      </c>
      <c r="D10" s="284">
        <v>70</v>
      </c>
      <c r="E10" s="11">
        <v>98.778999999999996</v>
      </c>
      <c r="F10" s="11">
        <v>24.631</v>
      </c>
      <c r="G10" s="11">
        <v>201.727</v>
      </c>
      <c r="H10" s="10">
        <v>45.139000000000003</v>
      </c>
      <c r="I10" s="10">
        <v>183.38499999999999</v>
      </c>
      <c r="J10" s="10">
        <v>65.424000000000007</v>
      </c>
      <c r="K10" s="10">
        <v>84.691999999999993</v>
      </c>
      <c r="L10" s="10">
        <v>135.37200000000001</v>
      </c>
      <c r="M10" s="10">
        <v>120.071</v>
      </c>
      <c r="N10" s="10">
        <v>43.037999999999997</v>
      </c>
      <c r="O10" s="10">
        <v>36.277999999999999</v>
      </c>
      <c r="P10" s="10">
        <v>46.517000000000003</v>
      </c>
      <c r="Q10" s="10">
        <v>54.442999999999998</v>
      </c>
      <c r="R10" s="10">
        <v>69.260999999999996</v>
      </c>
      <c r="S10" s="10">
        <v>85.307000000000002</v>
      </c>
      <c r="T10" s="10">
        <v>31.759</v>
      </c>
      <c r="U10" s="10">
        <v>37.664999999999999</v>
      </c>
      <c r="V10" s="10">
        <v>76.069000000000003</v>
      </c>
      <c r="W10" s="10">
        <v>111.163</v>
      </c>
      <c r="X10" s="10">
        <v>96.445999999999998</v>
      </c>
      <c r="Y10" s="10">
        <v>176.87700000000001</v>
      </c>
      <c r="Z10" s="10">
        <v>30.864000000000001</v>
      </c>
      <c r="AA10" s="10">
        <v>34.03</v>
      </c>
      <c r="AB10" s="10">
        <v>109.559</v>
      </c>
      <c r="AC10" s="10">
        <v>51.518999999999998</v>
      </c>
      <c r="AD10" s="10">
        <v>70.739000000000004</v>
      </c>
      <c r="AE10" s="10">
        <v>92.643000000000001</v>
      </c>
      <c r="AF10" s="10">
        <v>61.448999999999998</v>
      </c>
      <c r="AG10" s="10">
        <v>107.15600000000001</v>
      </c>
      <c r="AH10" s="111">
        <v>64.228999999999999</v>
      </c>
      <c r="AI10" s="130"/>
      <c r="AJ10" s="130"/>
      <c r="AK10" s="130"/>
      <c r="AL10" s="130"/>
      <c r="AM10" s="130"/>
      <c r="AN10" s="130"/>
      <c r="AO10" s="130"/>
      <c r="AP10" s="130"/>
      <c r="AQ10" s="130"/>
      <c r="AR10" s="130"/>
      <c r="AS10" s="130"/>
      <c r="AT10" s="130"/>
      <c r="AU10" s="130"/>
      <c r="AV10" s="130"/>
      <c r="AW10" s="130"/>
      <c r="AX10" s="130"/>
      <c r="AY10" s="130"/>
    </row>
    <row r="11" spans="1:51" ht="15" x14ac:dyDescent="0.25">
      <c r="A11" s="143">
        <v>44805</v>
      </c>
      <c r="B11" s="264">
        <v>31.17</v>
      </c>
      <c r="C11" s="264">
        <v>52.9</v>
      </c>
      <c r="D11" s="284">
        <v>48</v>
      </c>
      <c r="E11" s="11">
        <v>71.427000000000007</v>
      </c>
      <c r="F11" s="11">
        <v>22.620999999999999</v>
      </c>
      <c r="G11" s="11">
        <v>71.8</v>
      </c>
      <c r="H11" s="10">
        <v>32.521999999999998</v>
      </c>
      <c r="I11" s="10">
        <v>72.534000000000006</v>
      </c>
      <c r="J11" s="10">
        <v>40.078000000000003</v>
      </c>
      <c r="K11" s="10">
        <v>61.963000000000001</v>
      </c>
      <c r="L11" s="10">
        <v>56.18</v>
      </c>
      <c r="M11" s="10">
        <v>81.48</v>
      </c>
      <c r="N11" s="10">
        <v>46.499000000000002</v>
      </c>
      <c r="O11" s="10">
        <v>25.274000000000001</v>
      </c>
      <c r="P11" s="10">
        <v>38.844000000000001</v>
      </c>
      <c r="Q11" s="10">
        <v>44.902000000000001</v>
      </c>
      <c r="R11" s="10">
        <v>54.066000000000003</v>
      </c>
      <c r="S11" s="10">
        <v>44.832999999999998</v>
      </c>
      <c r="T11" s="10">
        <v>26.724</v>
      </c>
      <c r="U11" s="10">
        <v>30.626000000000001</v>
      </c>
      <c r="V11" s="10">
        <v>54.457999999999998</v>
      </c>
      <c r="W11" s="10">
        <v>49.500999999999998</v>
      </c>
      <c r="X11" s="10">
        <v>51.615000000000002</v>
      </c>
      <c r="Y11" s="10">
        <v>72.174000000000007</v>
      </c>
      <c r="Z11" s="10">
        <v>21.686</v>
      </c>
      <c r="AA11" s="10">
        <v>35.274000000000001</v>
      </c>
      <c r="AB11" s="10">
        <v>73.281000000000006</v>
      </c>
      <c r="AC11" s="10">
        <v>33.36</v>
      </c>
      <c r="AD11" s="10">
        <v>60.883000000000003</v>
      </c>
      <c r="AE11" s="10">
        <v>63.521999999999998</v>
      </c>
      <c r="AF11" s="10">
        <v>36.786999999999999</v>
      </c>
      <c r="AG11" s="10">
        <v>65.817999999999998</v>
      </c>
      <c r="AH11" s="111">
        <v>39.578000000000003</v>
      </c>
      <c r="AI11" s="130"/>
      <c r="AJ11" s="130"/>
      <c r="AK11" s="130"/>
      <c r="AL11" s="130"/>
      <c r="AM11" s="130"/>
      <c r="AN11" s="130"/>
      <c r="AO11" s="130"/>
      <c r="AP11" s="130"/>
      <c r="AQ11" s="130"/>
      <c r="AR11" s="130"/>
      <c r="AS11" s="130"/>
      <c r="AT11" s="130"/>
      <c r="AU11" s="130"/>
      <c r="AV11" s="130"/>
      <c r="AW11" s="130"/>
      <c r="AX11" s="130"/>
      <c r="AY11" s="130"/>
    </row>
    <row r="12" spans="1:51" ht="15" x14ac:dyDescent="0.25">
      <c r="A12" s="143">
        <v>44835</v>
      </c>
      <c r="B12" s="264">
        <v>44.16</v>
      </c>
      <c r="C12" s="264">
        <v>61.13</v>
      </c>
      <c r="D12" s="284">
        <v>56.21</v>
      </c>
      <c r="E12" s="11">
        <v>50.048999999999999</v>
      </c>
      <c r="F12" s="11">
        <v>24.523</v>
      </c>
      <c r="G12" s="11">
        <v>63.127000000000002</v>
      </c>
      <c r="H12" s="10">
        <v>62.904000000000003</v>
      </c>
      <c r="I12" s="10">
        <v>67.429000000000002</v>
      </c>
      <c r="J12" s="10">
        <v>43.476999999999997</v>
      </c>
      <c r="K12" s="10">
        <v>68.281999999999996</v>
      </c>
      <c r="L12" s="10">
        <v>61.228999999999999</v>
      </c>
      <c r="M12" s="10">
        <v>58.993000000000002</v>
      </c>
      <c r="N12" s="10">
        <v>48.698999999999998</v>
      </c>
      <c r="O12" s="10">
        <v>30.227</v>
      </c>
      <c r="P12" s="10">
        <v>43.61</v>
      </c>
      <c r="Q12" s="10">
        <v>38.981999999999999</v>
      </c>
      <c r="R12" s="10">
        <v>54.433999999999997</v>
      </c>
      <c r="S12" s="10">
        <v>46.978000000000002</v>
      </c>
      <c r="T12" s="10">
        <v>49.508000000000003</v>
      </c>
      <c r="U12" s="10">
        <v>58.491</v>
      </c>
      <c r="V12" s="10">
        <v>48.307000000000002</v>
      </c>
      <c r="W12" s="10">
        <v>56.94</v>
      </c>
      <c r="X12" s="10">
        <v>43.905000000000001</v>
      </c>
      <c r="Y12" s="10">
        <v>71.626999999999995</v>
      </c>
      <c r="Z12" s="10">
        <v>27.599</v>
      </c>
      <c r="AA12" s="10">
        <v>57.652000000000001</v>
      </c>
      <c r="AB12" s="10">
        <v>129.423</v>
      </c>
      <c r="AC12" s="10">
        <v>45.493000000000002</v>
      </c>
      <c r="AD12" s="10">
        <v>105.889</v>
      </c>
      <c r="AE12" s="10">
        <v>83.686000000000007</v>
      </c>
      <c r="AF12" s="10">
        <v>48.375</v>
      </c>
      <c r="AG12" s="10">
        <v>63.968000000000004</v>
      </c>
      <c r="AH12" s="111">
        <v>40.667999999999999</v>
      </c>
      <c r="AI12" s="130"/>
      <c r="AJ12" s="130"/>
      <c r="AK12" s="130"/>
      <c r="AL12" s="130"/>
      <c r="AM12" s="130"/>
      <c r="AN12" s="130"/>
      <c r="AO12" s="130"/>
      <c r="AP12" s="130"/>
      <c r="AQ12" s="130"/>
      <c r="AR12" s="130"/>
      <c r="AS12" s="130"/>
      <c r="AT12" s="130"/>
      <c r="AU12" s="130"/>
      <c r="AV12" s="130"/>
      <c r="AW12" s="130"/>
      <c r="AX12" s="130"/>
      <c r="AY12" s="130"/>
    </row>
    <row r="13" spans="1:51" ht="15" x14ac:dyDescent="0.25">
      <c r="A13" s="143">
        <v>44866</v>
      </c>
      <c r="B13" s="264">
        <v>44.92</v>
      </c>
      <c r="C13" s="264">
        <v>54.54</v>
      </c>
      <c r="D13" s="284">
        <v>51.03</v>
      </c>
      <c r="E13" s="11">
        <v>59.566000000000003</v>
      </c>
      <c r="F13" s="11">
        <v>31.75</v>
      </c>
      <c r="G13" s="11">
        <v>57.578000000000003</v>
      </c>
      <c r="H13" s="10">
        <v>53.680999999999997</v>
      </c>
      <c r="I13" s="10">
        <v>64.569000000000003</v>
      </c>
      <c r="J13" s="10">
        <v>50.634</v>
      </c>
      <c r="K13" s="10">
        <v>51.216999999999999</v>
      </c>
      <c r="L13" s="10">
        <v>55.676000000000002</v>
      </c>
      <c r="M13" s="10">
        <v>56.734000000000002</v>
      </c>
      <c r="N13" s="10">
        <v>44.027999999999999</v>
      </c>
      <c r="O13" s="10">
        <v>43.162999999999997</v>
      </c>
      <c r="P13" s="10">
        <v>39.71</v>
      </c>
      <c r="Q13" s="10">
        <v>45.115000000000002</v>
      </c>
      <c r="R13" s="10">
        <v>77.591999999999999</v>
      </c>
      <c r="S13" s="10">
        <v>48.223999999999997</v>
      </c>
      <c r="T13" s="10">
        <v>41.100999999999999</v>
      </c>
      <c r="U13" s="10">
        <v>49.125</v>
      </c>
      <c r="V13" s="10">
        <v>52.901000000000003</v>
      </c>
      <c r="W13" s="10">
        <v>59.591000000000001</v>
      </c>
      <c r="X13" s="10">
        <v>49.518999999999998</v>
      </c>
      <c r="Y13" s="10">
        <v>65.929000000000002</v>
      </c>
      <c r="Z13" s="10">
        <v>40.670999999999999</v>
      </c>
      <c r="AA13" s="10">
        <v>42.593000000000004</v>
      </c>
      <c r="AB13" s="10">
        <v>73.709000000000003</v>
      </c>
      <c r="AC13" s="10">
        <v>40.796999999999997</v>
      </c>
      <c r="AD13" s="10">
        <v>104.027</v>
      </c>
      <c r="AE13" s="10">
        <v>69.555000000000007</v>
      </c>
      <c r="AF13" s="10">
        <v>51.905000000000001</v>
      </c>
      <c r="AG13" s="10">
        <v>55.767000000000003</v>
      </c>
      <c r="AH13" s="111">
        <v>46.667999999999999</v>
      </c>
      <c r="AI13" s="130"/>
      <c r="AJ13" s="130"/>
      <c r="AK13" s="130"/>
      <c r="AL13" s="130"/>
      <c r="AM13" s="130"/>
      <c r="AN13" s="130"/>
      <c r="AO13" s="130"/>
      <c r="AP13" s="130"/>
      <c r="AQ13" s="130"/>
      <c r="AR13" s="130"/>
      <c r="AS13" s="130"/>
      <c r="AT13" s="130"/>
      <c r="AU13" s="130"/>
      <c r="AV13" s="130"/>
      <c r="AW13" s="130"/>
      <c r="AX13" s="130"/>
      <c r="AY13" s="130"/>
    </row>
    <row r="14" spans="1:51" ht="15" x14ac:dyDescent="0.25">
      <c r="A14" s="143">
        <v>44896</v>
      </c>
      <c r="B14" s="264">
        <v>31.1</v>
      </c>
      <c r="C14" s="264">
        <v>35.700000000000003</v>
      </c>
      <c r="D14" s="284">
        <v>32.75</v>
      </c>
      <c r="E14" s="11">
        <v>50.435000000000002</v>
      </c>
      <c r="F14" s="11">
        <v>27.393999999999998</v>
      </c>
      <c r="G14" s="11">
        <v>48.63</v>
      </c>
      <c r="H14" s="10">
        <v>41.564</v>
      </c>
      <c r="I14" s="10">
        <v>63.688000000000002</v>
      </c>
      <c r="J14" s="10">
        <v>49.831000000000003</v>
      </c>
      <c r="K14" s="10">
        <v>41.237000000000002</v>
      </c>
      <c r="L14" s="10">
        <v>49.658000000000001</v>
      </c>
      <c r="M14" s="10">
        <v>50.956000000000003</v>
      </c>
      <c r="N14" s="10">
        <v>34.816000000000003</v>
      </c>
      <c r="O14" s="10">
        <v>34.609000000000002</v>
      </c>
      <c r="P14" s="10">
        <v>33.026000000000003</v>
      </c>
      <c r="Q14" s="10">
        <v>39.902000000000001</v>
      </c>
      <c r="R14" s="10">
        <v>45.972999999999999</v>
      </c>
      <c r="S14" s="10">
        <v>43.174999999999997</v>
      </c>
      <c r="T14" s="10">
        <v>34.054000000000002</v>
      </c>
      <c r="U14" s="10">
        <v>35.274000000000001</v>
      </c>
      <c r="V14" s="10">
        <v>43.905999999999999</v>
      </c>
      <c r="W14" s="10">
        <v>48.648000000000003</v>
      </c>
      <c r="X14" s="10">
        <v>43.201999999999998</v>
      </c>
      <c r="Y14" s="10">
        <v>54.158999999999999</v>
      </c>
      <c r="Z14" s="10">
        <v>33.832000000000001</v>
      </c>
      <c r="AA14" s="10">
        <v>33.276000000000003</v>
      </c>
      <c r="AB14" s="10">
        <v>57.542000000000002</v>
      </c>
      <c r="AC14" s="10">
        <v>34.423999999999999</v>
      </c>
      <c r="AD14" s="10">
        <v>64.921000000000006</v>
      </c>
      <c r="AE14" s="10">
        <v>63.624000000000002</v>
      </c>
      <c r="AF14" s="10">
        <v>41.975999999999999</v>
      </c>
      <c r="AG14" s="10">
        <v>48.118000000000002</v>
      </c>
      <c r="AH14" s="111">
        <v>43.567</v>
      </c>
      <c r="AI14" s="130"/>
      <c r="AJ14" s="130"/>
      <c r="AK14" s="130"/>
      <c r="AL14" s="130"/>
      <c r="AM14" s="130"/>
      <c r="AN14" s="130"/>
      <c r="AO14" s="130"/>
      <c r="AP14" s="130"/>
      <c r="AQ14" s="130"/>
      <c r="AR14" s="130"/>
      <c r="AS14" s="130"/>
      <c r="AT14" s="130"/>
      <c r="AU14" s="130"/>
      <c r="AV14" s="130"/>
      <c r="AW14" s="130"/>
      <c r="AX14" s="130"/>
      <c r="AY14" s="130"/>
    </row>
    <row r="15" spans="1:51" ht="15" x14ac:dyDescent="0.25">
      <c r="A15" s="143">
        <v>44927</v>
      </c>
      <c r="B15" s="264">
        <v>38.6</v>
      </c>
      <c r="C15" s="264">
        <v>43.42</v>
      </c>
      <c r="D15" s="284">
        <v>40.270000000000003</v>
      </c>
      <c r="E15" s="11">
        <v>43.362000000000002</v>
      </c>
      <c r="F15" s="11">
        <v>24.93</v>
      </c>
      <c r="G15" s="11">
        <v>43.920999999999999</v>
      </c>
      <c r="H15" s="10">
        <v>36.511000000000003</v>
      </c>
      <c r="I15" s="10">
        <v>53.673000000000002</v>
      </c>
      <c r="J15" s="10">
        <v>64.370999999999995</v>
      </c>
      <c r="K15" s="10">
        <v>33.191000000000003</v>
      </c>
      <c r="L15" s="10">
        <v>43.758000000000003</v>
      </c>
      <c r="M15" s="10">
        <v>46.177999999999997</v>
      </c>
      <c r="N15" s="10">
        <v>30.806999999999999</v>
      </c>
      <c r="O15" s="10">
        <v>29.338999999999999</v>
      </c>
      <c r="P15" s="10">
        <v>29.616</v>
      </c>
      <c r="Q15" s="10">
        <v>33.868000000000002</v>
      </c>
      <c r="R15" s="10">
        <v>40.134</v>
      </c>
      <c r="S15" s="10">
        <v>44.347999999999999</v>
      </c>
      <c r="T15" s="10">
        <v>31.957999999999998</v>
      </c>
      <c r="U15" s="10">
        <v>29.594000000000001</v>
      </c>
      <c r="V15" s="10">
        <v>40.372</v>
      </c>
      <c r="W15" s="10">
        <v>42.722999999999999</v>
      </c>
      <c r="X15" s="10">
        <v>39.61</v>
      </c>
      <c r="Y15" s="10">
        <v>51.923999999999999</v>
      </c>
      <c r="Z15" s="10">
        <v>28.501999999999999</v>
      </c>
      <c r="AA15" s="10">
        <v>30.309000000000001</v>
      </c>
      <c r="AB15" s="10">
        <v>53.524999999999999</v>
      </c>
      <c r="AC15" s="10">
        <v>30.998999999999999</v>
      </c>
      <c r="AD15" s="10">
        <v>53.758000000000003</v>
      </c>
      <c r="AE15" s="10">
        <v>55.323999999999998</v>
      </c>
      <c r="AF15" s="10">
        <v>34.698999999999998</v>
      </c>
      <c r="AG15" s="10">
        <v>42.960999999999999</v>
      </c>
      <c r="AH15" s="111">
        <v>47.145000000000003</v>
      </c>
      <c r="AI15" s="130"/>
      <c r="AJ15" s="130"/>
      <c r="AK15" s="130"/>
      <c r="AL15" s="130"/>
      <c r="AM15" s="130"/>
      <c r="AN15" s="130"/>
      <c r="AO15" s="130"/>
      <c r="AP15" s="130"/>
      <c r="AQ15" s="130"/>
      <c r="AR15" s="130"/>
      <c r="AS15" s="130"/>
      <c r="AT15" s="130"/>
      <c r="AU15" s="130"/>
      <c r="AV15" s="130"/>
      <c r="AW15" s="130"/>
      <c r="AX15" s="130"/>
      <c r="AY15" s="130"/>
    </row>
    <row r="16" spans="1:51" ht="15" x14ac:dyDescent="0.25">
      <c r="A16" s="143">
        <v>44958</v>
      </c>
      <c r="B16" s="264">
        <v>40.18</v>
      </c>
      <c r="C16" s="264">
        <v>47.81</v>
      </c>
      <c r="D16" s="284">
        <v>41.48</v>
      </c>
      <c r="E16" s="11">
        <v>42.921999999999997</v>
      </c>
      <c r="F16" s="11">
        <v>27.138999999999999</v>
      </c>
      <c r="G16" s="11">
        <v>42.01</v>
      </c>
      <c r="H16" s="10">
        <v>53.13</v>
      </c>
      <c r="I16" s="10">
        <v>64.915000000000006</v>
      </c>
      <c r="J16" s="10">
        <v>49.002000000000002</v>
      </c>
      <c r="K16" s="10">
        <v>33.005000000000003</v>
      </c>
      <c r="L16" s="10">
        <v>40.936999999999998</v>
      </c>
      <c r="M16" s="10">
        <v>51.036000000000001</v>
      </c>
      <c r="N16" s="10">
        <v>31.111999999999998</v>
      </c>
      <c r="O16" s="10">
        <v>29.632999999999999</v>
      </c>
      <c r="P16" s="10">
        <v>41.570999999999998</v>
      </c>
      <c r="Q16" s="10">
        <v>34.539000000000001</v>
      </c>
      <c r="R16" s="10">
        <v>39.905999999999999</v>
      </c>
      <c r="S16" s="10">
        <v>41.444000000000003</v>
      </c>
      <c r="T16" s="10">
        <v>37.441000000000003</v>
      </c>
      <c r="U16" s="10">
        <v>29.114000000000001</v>
      </c>
      <c r="V16" s="10">
        <v>40.863</v>
      </c>
      <c r="W16" s="10">
        <v>40.447000000000003</v>
      </c>
      <c r="X16" s="10">
        <v>41.399000000000001</v>
      </c>
      <c r="Y16" s="10">
        <v>50.84</v>
      </c>
      <c r="Z16" s="10">
        <v>29.728000000000002</v>
      </c>
      <c r="AA16" s="10">
        <v>40.570999999999998</v>
      </c>
      <c r="AB16" s="10">
        <v>63.249000000000002</v>
      </c>
      <c r="AC16" s="10">
        <v>45.856999999999999</v>
      </c>
      <c r="AD16" s="10">
        <v>91.540999999999997</v>
      </c>
      <c r="AE16" s="10">
        <v>56.311999999999998</v>
      </c>
      <c r="AF16" s="10">
        <v>36.61</v>
      </c>
      <c r="AG16" s="10">
        <v>41.89</v>
      </c>
      <c r="AH16" s="111">
        <v>42.881999999999998</v>
      </c>
      <c r="AI16" s="130"/>
      <c r="AJ16" s="130"/>
      <c r="AK16" s="130"/>
      <c r="AL16" s="130"/>
      <c r="AM16" s="130"/>
      <c r="AN16" s="130"/>
      <c r="AO16" s="130"/>
      <c r="AP16" s="130"/>
      <c r="AQ16" s="130"/>
      <c r="AR16" s="130"/>
      <c r="AS16" s="130"/>
      <c r="AT16" s="130"/>
      <c r="AU16" s="130"/>
      <c r="AV16" s="130"/>
      <c r="AW16" s="130"/>
      <c r="AX16" s="130"/>
      <c r="AY16" s="130"/>
    </row>
    <row r="17" spans="1:51" ht="15" x14ac:dyDescent="0.25">
      <c r="A17" s="143">
        <v>44986</v>
      </c>
      <c r="B17" s="264">
        <v>69.739999999999995</v>
      </c>
      <c r="C17" s="264">
        <v>121.14</v>
      </c>
      <c r="D17" s="284">
        <v>86.5</v>
      </c>
      <c r="E17" s="11">
        <v>119.7</v>
      </c>
      <c r="F17" s="11">
        <v>83.614999999999995</v>
      </c>
      <c r="G17" s="11">
        <v>103.78700000000001</v>
      </c>
      <c r="H17" s="10">
        <v>114.782</v>
      </c>
      <c r="I17" s="10">
        <v>99.867000000000004</v>
      </c>
      <c r="J17" s="10">
        <v>103.41500000000001</v>
      </c>
      <c r="K17" s="10">
        <v>78.128</v>
      </c>
      <c r="L17" s="10">
        <v>81.132000000000005</v>
      </c>
      <c r="M17" s="10">
        <v>76.144000000000005</v>
      </c>
      <c r="N17" s="10">
        <v>65.546000000000006</v>
      </c>
      <c r="O17" s="10">
        <v>54.218000000000004</v>
      </c>
      <c r="P17" s="10">
        <v>67.466999999999999</v>
      </c>
      <c r="Q17" s="10">
        <v>99.396000000000001</v>
      </c>
      <c r="R17" s="10">
        <v>84.9</v>
      </c>
      <c r="S17" s="10">
        <v>65.218999999999994</v>
      </c>
      <c r="T17" s="10">
        <v>94.430999999999997</v>
      </c>
      <c r="U17" s="10">
        <v>50.884999999999998</v>
      </c>
      <c r="V17" s="10">
        <v>80.646000000000001</v>
      </c>
      <c r="W17" s="10">
        <v>65.591999999999999</v>
      </c>
      <c r="X17" s="10">
        <v>68.775999999999996</v>
      </c>
      <c r="Y17" s="10">
        <v>103.578</v>
      </c>
      <c r="Z17" s="10">
        <v>61.764000000000003</v>
      </c>
      <c r="AA17" s="10">
        <v>72.152000000000001</v>
      </c>
      <c r="AB17" s="10">
        <v>107.10899999999999</v>
      </c>
      <c r="AC17" s="10">
        <v>90.198999999999998</v>
      </c>
      <c r="AD17" s="10">
        <v>327.51400000000001</v>
      </c>
      <c r="AE17" s="10">
        <v>80.150000000000006</v>
      </c>
      <c r="AF17" s="10">
        <v>70.887</v>
      </c>
      <c r="AG17" s="10">
        <v>98.256</v>
      </c>
      <c r="AH17" s="111">
        <v>75.971000000000004</v>
      </c>
      <c r="AI17" s="130"/>
      <c r="AJ17" s="130"/>
      <c r="AK17" s="130"/>
      <c r="AL17" s="130"/>
      <c r="AM17" s="130"/>
      <c r="AN17" s="130"/>
      <c r="AO17" s="130"/>
      <c r="AP17" s="130"/>
      <c r="AQ17" s="130"/>
      <c r="AR17" s="130"/>
      <c r="AS17" s="130"/>
      <c r="AT17" s="130"/>
      <c r="AU17" s="130"/>
      <c r="AV17" s="130"/>
      <c r="AW17" s="130"/>
      <c r="AX17" s="130"/>
      <c r="AY17" s="130"/>
    </row>
    <row r="18" spans="1:51" ht="15" x14ac:dyDescent="0.25">
      <c r="A18" s="143">
        <v>45017</v>
      </c>
      <c r="B18" s="264">
        <v>92.85</v>
      </c>
      <c r="C18" s="264">
        <v>147.03</v>
      </c>
      <c r="D18" s="284">
        <v>112.76</v>
      </c>
      <c r="E18" s="11">
        <v>122.315</v>
      </c>
      <c r="F18" s="11">
        <v>159.535</v>
      </c>
      <c r="G18" s="11">
        <v>129.577</v>
      </c>
      <c r="H18" s="10">
        <v>98.430999999999997</v>
      </c>
      <c r="I18" s="10">
        <v>155.35400000000001</v>
      </c>
      <c r="J18" s="10">
        <v>128.90899999999999</v>
      </c>
      <c r="K18" s="10">
        <v>143.71299999999999</v>
      </c>
      <c r="L18" s="10">
        <v>102.184</v>
      </c>
      <c r="M18" s="10">
        <v>110.81699999999999</v>
      </c>
      <c r="N18" s="10">
        <v>99.634</v>
      </c>
      <c r="O18" s="10">
        <v>87.123000000000005</v>
      </c>
      <c r="P18" s="10">
        <v>94.811000000000007</v>
      </c>
      <c r="Q18" s="10">
        <v>158.55699999999999</v>
      </c>
      <c r="R18" s="10">
        <v>123.843</v>
      </c>
      <c r="S18" s="10">
        <v>131.13800000000001</v>
      </c>
      <c r="T18" s="10">
        <v>96.766000000000005</v>
      </c>
      <c r="U18" s="10">
        <v>55.226999999999997</v>
      </c>
      <c r="V18" s="10">
        <v>118.08499999999999</v>
      </c>
      <c r="W18" s="10">
        <v>85.662999999999997</v>
      </c>
      <c r="X18" s="10">
        <v>202.21299999999999</v>
      </c>
      <c r="Y18" s="10">
        <v>180.25200000000001</v>
      </c>
      <c r="Z18" s="10">
        <v>65.436999999999998</v>
      </c>
      <c r="AA18" s="10">
        <v>94.94</v>
      </c>
      <c r="AB18" s="10">
        <v>110.261</v>
      </c>
      <c r="AC18" s="10">
        <v>137.512</v>
      </c>
      <c r="AD18" s="10">
        <v>547.60299999999995</v>
      </c>
      <c r="AE18" s="10">
        <v>105.36199999999999</v>
      </c>
      <c r="AF18" s="10">
        <v>264.29500000000002</v>
      </c>
      <c r="AG18" s="10">
        <v>124.45699999999999</v>
      </c>
      <c r="AH18" s="111">
        <v>81.424999999999997</v>
      </c>
      <c r="AI18" s="130"/>
      <c r="AJ18" s="130"/>
      <c r="AK18" s="130"/>
      <c r="AL18" s="130"/>
      <c r="AM18" s="130"/>
      <c r="AN18" s="130"/>
      <c r="AO18" s="130"/>
      <c r="AP18" s="130"/>
      <c r="AQ18" s="130"/>
      <c r="AR18" s="130"/>
      <c r="AS18" s="130"/>
      <c r="AT18" s="130"/>
      <c r="AU18" s="130"/>
      <c r="AV18" s="130"/>
      <c r="AW18" s="130"/>
      <c r="AX18" s="130"/>
      <c r="AY18" s="130"/>
    </row>
    <row r="19" spans="1:51" ht="15" x14ac:dyDescent="0.25">
      <c r="A19" s="143">
        <v>45047</v>
      </c>
      <c r="B19" s="264">
        <v>169.33</v>
      </c>
      <c r="C19" s="264">
        <v>324.19</v>
      </c>
      <c r="D19" s="284">
        <v>244.27</v>
      </c>
      <c r="E19" s="11">
        <v>204.16900000000001</v>
      </c>
      <c r="F19" s="11">
        <v>299.642</v>
      </c>
      <c r="G19" s="11">
        <v>231.584</v>
      </c>
      <c r="H19" s="10">
        <v>158.102</v>
      </c>
      <c r="I19" s="10">
        <v>239.28399999999999</v>
      </c>
      <c r="J19" s="10">
        <v>426.73399999999998</v>
      </c>
      <c r="K19" s="10">
        <v>220.27199999999999</v>
      </c>
      <c r="L19" s="10">
        <v>330.161</v>
      </c>
      <c r="M19" s="10">
        <v>185.74100000000001</v>
      </c>
      <c r="N19" s="10">
        <v>168.15100000000001</v>
      </c>
      <c r="O19" s="10">
        <v>64.909000000000006</v>
      </c>
      <c r="P19" s="10">
        <v>81.662000000000006</v>
      </c>
      <c r="Q19" s="10">
        <v>136.233</v>
      </c>
      <c r="R19" s="10">
        <v>252.20500000000001</v>
      </c>
      <c r="S19" s="10">
        <v>273.18700000000001</v>
      </c>
      <c r="T19" s="10">
        <v>198.98099999999999</v>
      </c>
      <c r="U19" s="10">
        <v>133.02000000000001</v>
      </c>
      <c r="V19" s="10">
        <v>184.65600000000001</v>
      </c>
      <c r="W19" s="10">
        <v>65.451999999999998</v>
      </c>
      <c r="X19" s="10">
        <v>342.952</v>
      </c>
      <c r="Y19" s="10">
        <v>227.21100000000001</v>
      </c>
      <c r="Z19" s="10">
        <v>87.959000000000003</v>
      </c>
      <c r="AA19" s="10">
        <v>205.90799999999999</v>
      </c>
      <c r="AB19" s="10">
        <v>238.38399999999999</v>
      </c>
      <c r="AC19" s="10">
        <v>383.19900000000001</v>
      </c>
      <c r="AD19" s="10">
        <v>567.64</v>
      </c>
      <c r="AE19" s="10">
        <v>285.73200000000003</v>
      </c>
      <c r="AF19" s="10">
        <v>180.416</v>
      </c>
      <c r="AG19" s="10">
        <v>176.69800000000001</v>
      </c>
      <c r="AH19" s="111">
        <v>124.432</v>
      </c>
      <c r="AI19" s="130"/>
      <c r="AJ19" s="130"/>
      <c r="AK19" s="130"/>
      <c r="AL19" s="130"/>
      <c r="AM19" s="130"/>
      <c r="AN19" s="130"/>
      <c r="AO19" s="130"/>
      <c r="AP19" s="130"/>
      <c r="AQ19" s="130"/>
      <c r="AR19" s="130"/>
      <c r="AS19" s="130"/>
      <c r="AT19" s="130"/>
      <c r="AU19" s="130"/>
      <c r="AV19" s="130"/>
      <c r="AW19" s="130"/>
      <c r="AX19" s="130"/>
      <c r="AY19" s="130"/>
    </row>
    <row r="20" spans="1:51" ht="15" x14ac:dyDescent="0.25">
      <c r="A20" s="143">
        <v>45078</v>
      </c>
      <c r="B20" s="264">
        <v>250.17</v>
      </c>
      <c r="C20" s="264">
        <v>530.27</v>
      </c>
      <c r="D20" s="284">
        <v>391.59</v>
      </c>
      <c r="E20" s="11">
        <v>88.384</v>
      </c>
      <c r="F20" s="11">
        <v>496.34699999999998</v>
      </c>
      <c r="G20" s="11">
        <v>205.21</v>
      </c>
      <c r="H20" s="10">
        <v>611.10500000000002</v>
      </c>
      <c r="I20" s="10">
        <v>695.51199999999994</v>
      </c>
      <c r="J20" s="10">
        <v>843.40899999999999</v>
      </c>
      <c r="K20" s="10">
        <v>430.25</v>
      </c>
      <c r="L20" s="10">
        <v>756.11199999999997</v>
      </c>
      <c r="M20" s="10">
        <v>256.803</v>
      </c>
      <c r="N20" s="10">
        <v>170.352</v>
      </c>
      <c r="O20" s="10">
        <v>208.79400000000001</v>
      </c>
      <c r="P20" s="10">
        <v>279.08100000000002</v>
      </c>
      <c r="Q20" s="10">
        <v>262.81</v>
      </c>
      <c r="R20" s="10">
        <v>472.19299999999998</v>
      </c>
      <c r="S20" s="10">
        <v>338.459</v>
      </c>
      <c r="T20" s="10">
        <v>80.492000000000004</v>
      </c>
      <c r="U20" s="10">
        <v>335.34399999999999</v>
      </c>
      <c r="V20" s="10">
        <v>548.98500000000001</v>
      </c>
      <c r="W20" s="10">
        <v>285.36799999999999</v>
      </c>
      <c r="X20" s="10">
        <v>687.36800000000005</v>
      </c>
      <c r="Y20" s="10">
        <v>220.905</v>
      </c>
      <c r="Z20" s="10">
        <v>108.752</v>
      </c>
      <c r="AA20" s="10">
        <v>533.88</v>
      </c>
      <c r="AB20" s="10">
        <v>368.23399999999998</v>
      </c>
      <c r="AC20" s="10">
        <v>440.60599999999999</v>
      </c>
      <c r="AD20" s="10">
        <v>882.68600000000004</v>
      </c>
      <c r="AE20" s="10">
        <v>493.839</v>
      </c>
      <c r="AF20" s="10">
        <v>358.28800000000001</v>
      </c>
      <c r="AG20" s="10">
        <v>409.45</v>
      </c>
      <c r="AH20" s="111">
        <v>204.53</v>
      </c>
      <c r="AI20" s="130"/>
      <c r="AJ20" s="130"/>
      <c r="AK20" s="130"/>
      <c r="AL20" s="130"/>
      <c r="AM20" s="130"/>
      <c r="AN20" s="130"/>
      <c r="AO20" s="130"/>
      <c r="AP20" s="130"/>
      <c r="AQ20" s="130"/>
      <c r="AR20" s="130"/>
      <c r="AS20" s="130"/>
      <c r="AT20" s="130"/>
      <c r="AU20" s="130"/>
      <c r="AV20" s="130"/>
      <c r="AW20" s="130"/>
      <c r="AX20" s="130"/>
      <c r="AY20" s="130"/>
    </row>
    <row r="21" spans="1:51" ht="15" x14ac:dyDescent="0.25">
      <c r="A21" s="143">
        <v>45108</v>
      </c>
      <c r="B21" s="264">
        <v>90.72</v>
      </c>
      <c r="C21" s="264">
        <v>268.95</v>
      </c>
      <c r="D21" s="284">
        <v>159.6</v>
      </c>
      <c r="E21" s="11">
        <v>45.125</v>
      </c>
      <c r="F21" s="11">
        <v>280.69</v>
      </c>
      <c r="G21" s="11">
        <v>39.494</v>
      </c>
      <c r="H21" s="10">
        <v>611.44000000000005</v>
      </c>
      <c r="I21" s="10">
        <v>336.08100000000002</v>
      </c>
      <c r="J21" s="10">
        <v>364.37799999999999</v>
      </c>
      <c r="K21" s="10">
        <v>441.43</v>
      </c>
      <c r="L21" s="10">
        <v>417.40100000000001</v>
      </c>
      <c r="M21" s="10">
        <v>78.522000000000006</v>
      </c>
      <c r="N21" s="10">
        <v>45.597999999999999</v>
      </c>
      <c r="O21" s="10">
        <v>93.649000000000001</v>
      </c>
      <c r="P21" s="10">
        <v>113.104</v>
      </c>
      <c r="Q21" s="10">
        <v>197.422</v>
      </c>
      <c r="R21" s="10">
        <v>336.983</v>
      </c>
      <c r="S21" s="10">
        <v>87.343000000000004</v>
      </c>
      <c r="T21" s="10">
        <v>9.8819999999999997</v>
      </c>
      <c r="U21" s="10">
        <v>258.27600000000001</v>
      </c>
      <c r="V21" s="10">
        <v>419.75</v>
      </c>
      <c r="W21" s="10">
        <v>226.01400000000001</v>
      </c>
      <c r="X21" s="10">
        <v>851.36099999999999</v>
      </c>
      <c r="Y21" s="10">
        <v>86.567999999999998</v>
      </c>
      <c r="Z21" s="10">
        <v>41.951000000000001</v>
      </c>
      <c r="AA21" s="10">
        <v>312.25299999999999</v>
      </c>
      <c r="AB21" s="10">
        <v>164.20400000000001</v>
      </c>
      <c r="AC21" s="10">
        <v>137.24</v>
      </c>
      <c r="AD21" s="10">
        <v>440.54199999999997</v>
      </c>
      <c r="AE21" s="10">
        <v>215.99799999999999</v>
      </c>
      <c r="AF21" s="10">
        <v>262.80399999999997</v>
      </c>
      <c r="AG21" s="10">
        <v>198.98500000000001</v>
      </c>
      <c r="AH21" s="111">
        <v>85.619</v>
      </c>
      <c r="AI21" s="130"/>
      <c r="AJ21" s="130"/>
      <c r="AK21" s="130"/>
      <c r="AL21" s="130"/>
      <c r="AM21" s="130"/>
      <c r="AN21" s="130"/>
      <c r="AO21" s="130"/>
      <c r="AP21" s="130"/>
      <c r="AQ21" s="130"/>
      <c r="AR21" s="130"/>
      <c r="AS21" s="130"/>
      <c r="AT21" s="130"/>
      <c r="AU21" s="130"/>
      <c r="AV21" s="130"/>
      <c r="AW21" s="130"/>
      <c r="AX21" s="130"/>
      <c r="AY21" s="130"/>
    </row>
    <row r="22" spans="1:51" ht="15" x14ac:dyDescent="0.25">
      <c r="A22" s="143">
        <v>45139</v>
      </c>
      <c r="B22" s="264">
        <v>43.07</v>
      </c>
      <c r="C22" s="264">
        <v>90.9</v>
      </c>
      <c r="D22" s="284">
        <v>65.319999999999993</v>
      </c>
      <c r="E22" s="11">
        <v>28.64</v>
      </c>
      <c r="F22" s="11">
        <v>211.71100000000001</v>
      </c>
      <c r="G22" s="11">
        <v>34.417999999999999</v>
      </c>
      <c r="H22" s="10">
        <v>192.346</v>
      </c>
      <c r="I22" s="10">
        <v>105.128</v>
      </c>
      <c r="J22" s="10">
        <v>175.03299999999999</v>
      </c>
      <c r="K22" s="10">
        <v>144.75899999999999</v>
      </c>
      <c r="L22" s="10">
        <v>139.09100000000001</v>
      </c>
      <c r="M22" s="10">
        <v>42.621000000000002</v>
      </c>
      <c r="N22" s="10">
        <v>26.481000000000002</v>
      </c>
      <c r="O22" s="10">
        <v>39.74</v>
      </c>
      <c r="P22" s="10">
        <v>43.767000000000003</v>
      </c>
      <c r="Q22" s="10">
        <v>76.477999999999994</v>
      </c>
      <c r="R22" s="10">
        <v>101.884</v>
      </c>
      <c r="S22" s="10">
        <v>49.316000000000003</v>
      </c>
      <c r="T22" s="10">
        <v>28.834</v>
      </c>
      <c r="U22" s="10">
        <v>74.647999999999996</v>
      </c>
      <c r="V22" s="10">
        <v>132.66499999999999</v>
      </c>
      <c r="W22" s="10">
        <v>71.016000000000005</v>
      </c>
      <c r="X22" s="10">
        <v>227.05199999999999</v>
      </c>
      <c r="Y22" s="10">
        <v>41.963999999999999</v>
      </c>
      <c r="Z22" s="10">
        <v>24.437999999999999</v>
      </c>
      <c r="AA22" s="10">
        <v>111.56100000000001</v>
      </c>
      <c r="AB22" s="10">
        <v>61.677</v>
      </c>
      <c r="AC22" s="10">
        <v>65.046999999999997</v>
      </c>
      <c r="AD22" s="10">
        <v>154.904</v>
      </c>
      <c r="AE22" s="10">
        <v>77.706000000000003</v>
      </c>
      <c r="AF22" s="10">
        <v>99.822000000000003</v>
      </c>
      <c r="AG22" s="10">
        <v>71.242999999999995</v>
      </c>
      <c r="AH22" s="111">
        <v>36.621000000000002</v>
      </c>
      <c r="AI22" s="130"/>
      <c r="AJ22" s="130"/>
      <c r="AK22" s="130"/>
      <c r="AL22" s="130"/>
      <c r="AM22" s="130"/>
      <c r="AN22" s="130"/>
      <c r="AO22" s="130"/>
      <c r="AP22" s="130"/>
      <c r="AQ22" s="130"/>
      <c r="AR22" s="130"/>
      <c r="AS22" s="130"/>
      <c r="AT22" s="130"/>
      <c r="AU22" s="130"/>
      <c r="AV22" s="130"/>
      <c r="AW22" s="130"/>
      <c r="AX22" s="130"/>
      <c r="AY22" s="130"/>
    </row>
    <row r="23" spans="1:51" ht="15" x14ac:dyDescent="0.25">
      <c r="A23" s="143">
        <v>45170</v>
      </c>
      <c r="B23" s="264">
        <v>32.67</v>
      </c>
      <c r="C23" s="264">
        <v>55</v>
      </c>
      <c r="D23" s="284">
        <v>42.4</v>
      </c>
      <c r="E23" s="11">
        <v>28.439</v>
      </c>
      <c r="F23" s="11">
        <v>82.465999999999994</v>
      </c>
      <c r="G23" s="11">
        <v>27.63</v>
      </c>
      <c r="H23" s="10">
        <v>78.305000000000007</v>
      </c>
      <c r="I23" s="10">
        <v>62.968000000000004</v>
      </c>
      <c r="J23" s="10">
        <v>107.765</v>
      </c>
      <c r="K23" s="10">
        <v>64.040999999999997</v>
      </c>
      <c r="L23" s="10">
        <v>96.105000000000004</v>
      </c>
      <c r="M23" s="10">
        <v>50.448999999999998</v>
      </c>
      <c r="N23" s="10">
        <v>22.558</v>
      </c>
      <c r="O23" s="10">
        <v>36.264000000000003</v>
      </c>
      <c r="P23" s="10">
        <v>40.479999999999997</v>
      </c>
      <c r="Q23" s="10">
        <v>61.244999999999997</v>
      </c>
      <c r="R23" s="10">
        <v>55.976999999999997</v>
      </c>
      <c r="S23" s="10">
        <v>39.667999999999999</v>
      </c>
      <c r="T23" s="10">
        <v>25.326000000000001</v>
      </c>
      <c r="U23" s="10">
        <v>57.113999999999997</v>
      </c>
      <c r="V23" s="10">
        <v>58.600999999999999</v>
      </c>
      <c r="W23" s="10">
        <v>45.268999999999998</v>
      </c>
      <c r="X23" s="10">
        <v>96.543999999999997</v>
      </c>
      <c r="Y23" s="10">
        <v>30.672000000000001</v>
      </c>
      <c r="Z23" s="10">
        <v>28.202000000000002</v>
      </c>
      <c r="AA23" s="10">
        <v>78.194000000000003</v>
      </c>
      <c r="AB23" s="10">
        <v>42.44</v>
      </c>
      <c r="AC23" s="10">
        <v>62.131</v>
      </c>
      <c r="AD23" s="10">
        <v>100.788</v>
      </c>
      <c r="AE23" s="10">
        <v>46.52</v>
      </c>
      <c r="AF23" s="10">
        <v>68.653000000000006</v>
      </c>
      <c r="AG23" s="10">
        <v>48.427</v>
      </c>
      <c r="AH23" s="111">
        <v>24.998999999999999</v>
      </c>
      <c r="AI23" s="130"/>
      <c r="AJ23" s="130"/>
      <c r="AK23" s="130"/>
      <c r="AL23" s="130"/>
      <c r="AM23" s="130"/>
      <c r="AN23" s="130"/>
      <c r="AO23" s="130"/>
      <c r="AP23" s="130"/>
      <c r="AQ23" s="130"/>
      <c r="AR23" s="130"/>
      <c r="AS23" s="130"/>
      <c r="AT23" s="130"/>
      <c r="AU23" s="130"/>
      <c r="AV23" s="130"/>
      <c r="AW23" s="130"/>
      <c r="AX23" s="130"/>
      <c r="AY23" s="130"/>
    </row>
    <row r="24" spans="1:51" ht="15" x14ac:dyDescent="0.25">
      <c r="A24" s="143">
        <v>45200</v>
      </c>
      <c r="B24" s="264">
        <v>44.94</v>
      </c>
      <c r="C24" s="264">
        <v>59.44</v>
      </c>
      <c r="D24" s="284">
        <v>51.66</v>
      </c>
      <c r="E24" s="11">
        <v>27.859000000000002</v>
      </c>
      <c r="F24" s="11">
        <v>67.903999999999996</v>
      </c>
      <c r="G24" s="11">
        <v>56.536000000000001</v>
      </c>
      <c r="H24" s="10">
        <v>68.7</v>
      </c>
      <c r="I24" s="10">
        <v>61.209000000000003</v>
      </c>
      <c r="J24" s="10">
        <v>101.181</v>
      </c>
      <c r="K24" s="10">
        <v>65.382999999999996</v>
      </c>
      <c r="L24" s="10">
        <v>65.209999999999994</v>
      </c>
      <c r="M24" s="10">
        <v>50.517000000000003</v>
      </c>
      <c r="N24" s="10">
        <v>26.690999999999999</v>
      </c>
      <c r="O24" s="10">
        <v>40.828000000000003</v>
      </c>
      <c r="P24" s="10">
        <v>32.718000000000004</v>
      </c>
      <c r="Q24" s="10">
        <v>60.012</v>
      </c>
      <c r="R24" s="10">
        <v>54.5</v>
      </c>
      <c r="S24" s="10">
        <v>62.024000000000001</v>
      </c>
      <c r="T24" s="10">
        <v>55.649000000000001</v>
      </c>
      <c r="U24" s="10">
        <v>48.551000000000002</v>
      </c>
      <c r="V24" s="10">
        <v>59.991</v>
      </c>
      <c r="W24" s="10">
        <v>38.618000000000002</v>
      </c>
      <c r="X24" s="10">
        <v>87.09</v>
      </c>
      <c r="Y24" s="10">
        <v>34.212000000000003</v>
      </c>
      <c r="Z24" s="10">
        <v>52.512999999999998</v>
      </c>
      <c r="AA24" s="10">
        <v>130.36699999999999</v>
      </c>
      <c r="AB24" s="10">
        <v>53.506999999999998</v>
      </c>
      <c r="AC24" s="10">
        <v>104.81399999999999</v>
      </c>
      <c r="AD24" s="10">
        <v>115.429</v>
      </c>
      <c r="AE24" s="10">
        <v>54.655999999999999</v>
      </c>
      <c r="AF24" s="10">
        <v>64.75</v>
      </c>
      <c r="AG24" s="10">
        <v>47.046999999999997</v>
      </c>
      <c r="AH24" s="111">
        <v>39.558</v>
      </c>
      <c r="AI24" s="130"/>
      <c r="AJ24" s="130"/>
      <c r="AK24" s="130"/>
      <c r="AL24" s="130"/>
      <c r="AM24" s="130"/>
      <c r="AN24" s="130"/>
      <c r="AO24" s="130"/>
      <c r="AP24" s="130"/>
      <c r="AQ24" s="130"/>
      <c r="AR24" s="130"/>
      <c r="AS24" s="130"/>
      <c r="AT24" s="130"/>
      <c r="AU24" s="130"/>
      <c r="AV24" s="130"/>
      <c r="AW24" s="130"/>
      <c r="AX24" s="130"/>
      <c r="AY24" s="130"/>
    </row>
    <row r="25" spans="1:51" ht="15" x14ac:dyDescent="0.25">
      <c r="A25" s="143">
        <v>45231</v>
      </c>
      <c r="B25" s="264">
        <v>46.51</v>
      </c>
      <c r="C25" s="264">
        <v>51.53</v>
      </c>
      <c r="D25" s="284">
        <v>48.88</v>
      </c>
      <c r="E25" s="11">
        <v>34.515000000000001</v>
      </c>
      <c r="F25" s="11">
        <v>61.695</v>
      </c>
      <c r="G25" s="11">
        <v>48.094000000000001</v>
      </c>
      <c r="H25" s="10">
        <v>65.328000000000003</v>
      </c>
      <c r="I25" s="10">
        <v>66.763000000000005</v>
      </c>
      <c r="J25" s="10">
        <v>73.801000000000002</v>
      </c>
      <c r="K25" s="10">
        <v>58.954999999999998</v>
      </c>
      <c r="L25" s="10">
        <v>61.563000000000002</v>
      </c>
      <c r="M25" s="10">
        <v>45.27</v>
      </c>
      <c r="N25" s="10">
        <v>39.832000000000001</v>
      </c>
      <c r="O25" s="10">
        <v>37.384</v>
      </c>
      <c r="P25" s="10">
        <v>37.869</v>
      </c>
      <c r="Q25" s="10">
        <v>83.792000000000002</v>
      </c>
      <c r="R25" s="10">
        <v>54.354999999999997</v>
      </c>
      <c r="S25" s="10">
        <v>52.337000000000003</v>
      </c>
      <c r="T25" s="10">
        <v>45.494999999999997</v>
      </c>
      <c r="U25" s="10">
        <v>53.137</v>
      </c>
      <c r="V25" s="10">
        <v>62.44</v>
      </c>
      <c r="W25" s="10">
        <v>45.371000000000002</v>
      </c>
      <c r="X25" s="10">
        <v>77.45</v>
      </c>
      <c r="Y25" s="10">
        <v>47.088999999999999</v>
      </c>
      <c r="Z25" s="10">
        <v>39.905999999999999</v>
      </c>
      <c r="AA25" s="10">
        <v>73.867000000000004</v>
      </c>
      <c r="AB25" s="10">
        <v>49.011000000000003</v>
      </c>
      <c r="AC25" s="10">
        <v>102.328</v>
      </c>
      <c r="AD25" s="10">
        <v>93.316999999999993</v>
      </c>
      <c r="AE25" s="10">
        <v>57.015000000000001</v>
      </c>
      <c r="AF25" s="10">
        <v>56.866999999999997</v>
      </c>
      <c r="AG25" s="10">
        <v>52.265999999999998</v>
      </c>
      <c r="AH25" s="111">
        <v>49.186999999999998</v>
      </c>
      <c r="AI25" s="130"/>
      <c r="AJ25" s="130"/>
      <c r="AK25" s="130"/>
      <c r="AL25" s="130"/>
      <c r="AM25" s="130"/>
      <c r="AN25" s="130"/>
      <c r="AO25" s="130"/>
      <c r="AP25" s="130"/>
      <c r="AQ25" s="130"/>
      <c r="AR25" s="130"/>
      <c r="AS25" s="130"/>
      <c r="AT25" s="130"/>
      <c r="AU25" s="130"/>
      <c r="AV25" s="130"/>
      <c r="AW25" s="130"/>
      <c r="AX25" s="130"/>
      <c r="AY25" s="130"/>
    </row>
    <row r="26" spans="1:51" ht="15" x14ac:dyDescent="0.25">
      <c r="A26" s="143">
        <v>45261</v>
      </c>
      <c r="B26" s="264">
        <v>32.75</v>
      </c>
      <c r="C26" s="264">
        <v>32.75</v>
      </c>
      <c r="D26" s="284">
        <v>32.75</v>
      </c>
      <c r="E26" s="11">
        <v>30.094000000000001</v>
      </c>
      <c r="F26" s="11">
        <v>52.000999999999998</v>
      </c>
      <c r="G26" s="11">
        <v>37.081000000000003</v>
      </c>
      <c r="H26" s="10">
        <v>64.962000000000003</v>
      </c>
      <c r="I26" s="10">
        <v>64.617999999999995</v>
      </c>
      <c r="J26" s="10">
        <v>60.985999999999997</v>
      </c>
      <c r="K26" s="10">
        <v>52.66</v>
      </c>
      <c r="L26" s="10">
        <v>55.332999999999998</v>
      </c>
      <c r="M26" s="10">
        <v>36.567999999999998</v>
      </c>
      <c r="N26" s="10">
        <v>32.192999999999998</v>
      </c>
      <c r="O26" s="10">
        <v>30.922000000000001</v>
      </c>
      <c r="P26" s="10">
        <v>32.838999999999999</v>
      </c>
      <c r="Q26" s="10">
        <v>49.151000000000003</v>
      </c>
      <c r="R26" s="10">
        <v>48.731000000000002</v>
      </c>
      <c r="S26" s="10">
        <v>44.485999999999997</v>
      </c>
      <c r="T26" s="10">
        <v>32.17</v>
      </c>
      <c r="U26" s="10">
        <v>44.075000000000003</v>
      </c>
      <c r="V26" s="10">
        <v>50.816000000000003</v>
      </c>
      <c r="W26" s="10">
        <v>39.637999999999998</v>
      </c>
      <c r="X26" s="10">
        <v>66.338999999999999</v>
      </c>
      <c r="Y26" s="10">
        <v>39.591999999999999</v>
      </c>
      <c r="Z26" s="10">
        <v>30.077999999999999</v>
      </c>
      <c r="AA26" s="10">
        <v>57.527999999999999</v>
      </c>
      <c r="AB26" s="10">
        <v>42.253</v>
      </c>
      <c r="AC26" s="10">
        <v>63.874000000000002</v>
      </c>
      <c r="AD26" s="10">
        <v>85.635999999999996</v>
      </c>
      <c r="AE26" s="10">
        <v>46.970999999999997</v>
      </c>
      <c r="AF26" s="10">
        <v>49.305</v>
      </c>
      <c r="AG26" s="10">
        <v>49.113999999999997</v>
      </c>
      <c r="AH26" s="111">
        <v>42.212000000000003</v>
      </c>
      <c r="AI26" s="130"/>
      <c r="AJ26" s="130"/>
      <c r="AK26" s="130"/>
      <c r="AL26" s="130"/>
      <c r="AM26" s="130"/>
      <c r="AN26" s="130"/>
      <c r="AO26" s="130"/>
      <c r="AP26" s="130"/>
      <c r="AQ26" s="130"/>
      <c r="AR26" s="130"/>
      <c r="AS26" s="130"/>
      <c r="AT26" s="130"/>
      <c r="AU26" s="130"/>
      <c r="AV26" s="130"/>
      <c r="AW26" s="130"/>
      <c r="AX26" s="130"/>
      <c r="AY26" s="130"/>
    </row>
    <row r="27" spans="1:51" ht="15" x14ac:dyDescent="0.25">
      <c r="A27" s="143">
        <v>45292</v>
      </c>
      <c r="B27" s="264">
        <v>40.270000000000003</v>
      </c>
      <c r="C27" s="264">
        <v>40.270000000000003</v>
      </c>
      <c r="D27" s="284">
        <v>40.270000000000003</v>
      </c>
      <c r="E27" s="11">
        <v>27.469000000000001</v>
      </c>
      <c r="F27" s="11">
        <v>47.003999999999998</v>
      </c>
      <c r="G27" s="11">
        <v>34.432000000000002</v>
      </c>
      <c r="H27" s="10">
        <v>54.756999999999998</v>
      </c>
      <c r="I27" s="10">
        <v>78.093000000000004</v>
      </c>
      <c r="J27" s="10">
        <v>53.712000000000003</v>
      </c>
      <c r="K27" s="10">
        <v>46.444000000000003</v>
      </c>
      <c r="L27" s="10">
        <v>50.112000000000002</v>
      </c>
      <c r="M27" s="10">
        <v>32.396999999999998</v>
      </c>
      <c r="N27" s="10">
        <v>27.198</v>
      </c>
      <c r="O27" s="10">
        <v>27.744</v>
      </c>
      <c r="P27" s="10">
        <v>29.827999999999999</v>
      </c>
      <c r="Q27" s="10">
        <v>42.963000000000001</v>
      </c>
      <c r="R27" s="10">
        <v>49.738999999999997</v>
      </c>
      <c r="S27" s="10">
        <v>41.548000000000002</v>
      </c>
      <c r="T27" s="10">
        <v>26.893999999999998</v>
      </c>
      <c r="U27" s="10">
        <v>40.561</v>
      </c>
      <c r="V27" s="10">
        <v>44.485999999999997</v>
      </c>
      <c r="W27" s="10">
        <v>36.503</v>
      </c>
      <c r="X27" s="10">
        <v>61.502000000000002</v>
      </c>
      <c r="Y27" s="10">
        <v>33.633000000000003</v>
      </c>
      <c r="Z27" s="10">
        <v>27.052</v>
      </c>
      <c r="AA27" s="10">
        <v>53.524999999999999</v>
      </c>
      <c r="AB27" s="10">
        <v>36.387</v>
      </c>
      <c r="AC27" s="10">
        <v>53.287999999999997</v>
      </c>
      <c r="AD27" s="10">
        <v>74.137</v>
      </c>
      <c r="AE27" s="10">
        <v>39.375999999999998</v>
      </c>
      <c r="AF27" s="10">
        <v>44.119</v>
      </c>
      <c r="AG27" s="10">
        <v>54.637</v>
      </c>
      <c r="AH27" s="111">
        <v>38.250999999999998</v>
      </c>
      <c r="AI27" s="130"/>
      <c r="AJ27" s="130"/>
      <c r="AK27" s="130"/>
      <c r="AL27" s="130"/>
      <c r="AM27" s="130"/>
      <c r="AN27" s="130"/>
      <c r="AO27" s="130"/>
      <c r="AP27" s="130"/>
      <c r="AQ27" s="130"/>
      <c r="AR27" s="130"/>
      <c r="AS27" s="130"/>
      <c r="AT27" s="130"/>
      <c r="AU27" s="130"/>
      <c r="AV27" s="130"/>
      <c r="AW27" s="130"/>
      <c r="AX27" s="130"/>
      <c r="AY27" s="130"/>
    </row>
    <row r="28" spans="1:51" ht="15" x14ac:dyDescent="0.25">
      <c r="A28" s="143">
        <v>45323</v>
      </c>
      <c r="B28" s="264">
        <v>41.48</v>
      </c>
      <c r="C28" s="264">
        <v>41.48</v>
      </c>
      <c r="D28" s="284">
        <v>41.48</v>
      </c>
      <c r="E28" s="11">
        <v>30.574999999999999</v>
      </c>
      <c r="F28" s="11">
        <v>46.411999999999999</v>
      </c>
      <c r="G28" s="11">
        <v>54.843000000000004</v>
      </c>
      <c r="H28" s="10">
        <v>68.602999999999994</v>
      </c>
      <c r="I28" s="10">
        <v>62.542999999999999</v>
      </c>
      <c r="J28" s="10">
        <v>51.948999999999998</v>
      </c>
      <c r="K28" s="10">
        <v>47.613999999999997</v>
      </c>
      <c r="L28" s="10">
        <v>56.674999999999997</v>
      </c>
      <c r="M28" s="10">
        <v>33.923000000000002</v>
      </c>
      <c r="N28" s="10">
        <v>29.181999999999999</v>
      </c>
      <c r="O28" s="10">
        <v>41.511000000000003</v>
      </c>
      <c r="P28" s="10">
        <v>33.063000000000002</v>
      </c>
      <c r="Q28" s="10">
        <v>43.898000000000003</v>
      </c>
      <c r="R28" s="10">
        <v>47.954999999999998</v>
      </c>
      <c r="S28" s="10">
        <v>46.652000000000001</v>
      </c>
      <c r="T28" s="10">
        <v>28.141999999999999</v>
      </c>
      <c r="U28" s="10">
        <v>42.353000000000002</v>
      </c>
      <c r="V28" s="10">
        <v>43.531999999999996</v>
      </c>
      <c r="W28" s="10">
        <v>38.917000000000002</v>
      </c>
      <c r="X28" s="10">
        <v>60.664999999999999</v>
      </c>
      <c r="Y28" s="10">
        <v>35.383000000000003</v>
      </c>
      <c r="Z28" s="10">
        <v>38.851999999999997</v>
      </c>
      <c r="AA28" s="10">
        <v>65.471000000000004</v>
      </c>
      <c r="AB28" s="10">
        <v>51.878999999999998</v>
      </c>
      <c r="AC28" s="10">
        <v>96.385999999999996</v>
      </c>
      <c r="AD28" s="10">
        <v>74.543999999999997</v>
      </c>
      <c r="AE28" s="10">
        <v>41.813000000000002</v>
      </c>
      <c r="AF28" s="10">
        <v>44.642000000000003</v>
      </c>
      <c r="AG28" s="10">
        <v>50.262999999999998</v>
      </c>
      <c r="AH28" s="111">
        <v>43.149000000000001</v>
      </c>
      <c r="AI28" s="130"/>
      <c r="AJ28" s="130"/>
      <c r="AK28" s="130"/>
      <c r="AL28" s="130"/>
      <c r="AM28" s="130"/>
      <c r="AN28" s="130"/>
      <c r="AO28" s="130"/>
      <c r="AP28" s="130"/>
      <c r="AQ28" s="130"/>
      <c r="AR28" s="130"/>
      <c r="AS28" s="130"/>
      <c r="AT28" s="130"/>
      <c r="AU28" s="130"/>
      <c r="AV28" s="130"/>
      <c r="AW28" s="130"/>
      <c r="AX28" s="130"/>
      <c r="AY28" s="130"/>
    </row>
    <row r="29" spans="1:51" ht="15" x14ac:dyDescent="0.25">
      <c r="A29" s="143">
        <v>45352</v>
      </c>
      <c r="B29" s="264">
        <v>86.5</v>
      </c>
      <c r="C29" s="264">
        <v>86.5</v>
      </c>
      <c r="D29" s="284">
        <v>86.5</v>
      </c>
      <c r="E29" s="11">
        <v>92.8</v>
      </c>
      <c r="F29" s="11">
        <v>108.217</v>
      </c>
      <c r="G29" s="11">
        <v>112.59399999999999</v>
      </c>
      <c r="H29" s="10">
        <v>101.666</v>
      </c>
      <c r="I29" s="10">
        <v>116.86499999999999</v>
      </c>
      <c r="J29" s="10">
        <v>97.644999999999996</v>
      </c>
      <c r="K29" s="10">
        <v>85.986999999999995</v>
      </c>
      <c r="L29" s="10">
        <v>80.19</v>
      </c>
      <c r="M29" s="10">
        <v>68.385999999999996</v>
      </c>
      <c r="N29" s="10">
        <v>52.634999999999998</v>
      </c>
      <c r="O29" s="10">
        <v>66.521000000000001</v>
      </c>
      <c r="P29" s="10">
        <v>99.177999999999997</v>
      </c>
      <c r="Q29" s="10">
        <v>89.709000000000003</v>
      </c>
      <c r="R29" s="10">
        <v>73.64</v>
      </c>
      <c r="S29" s="10">
        <v>103.429</v>
      </c>
      <c r="T29" s="10">
        <v>49.335999999999999</v>
      </c>
      <c r="U29" s="10">
        <v>80.968000000000004</v>
      </c>
      <c r="V29" s="10">
        <v>67.162999999999997</v>
      </c>
      <c r="W29" s="10">
        <v>65.501000000000005</v>
      </c>
      <c r="X29" s="10">
        <v>116.622</v>
      </c>
      <c r="Y29" s="10">
        <v>66.894999999999996</v>
      </c>
      <c r="Z29" s="10">
        <v>68.802000000000007</v>
      </c>
      <c r="AA29" s="10">
        <v>109.06699999999999</v>
      </c>
      <c r="AB29" s="10">
        <v>93.816000000000003</v>
      </c>
      <c r="AC29" s="10">
        <v>342.11500000000001</v>
      </c>
      <c r="AD29" s="10">
        <v>95.989000000000004</v>
      </c>
      <c r="AE29" s="10">
        <v>77.632999999999996</v>
      </c>
      <c r="AF29" s="10">
        <v>101.31100000000001</v>
      </c>
      <c r="AG29" s="10">
        <v>80.524000000000001</v>
      </c>
      <c r="AH29" s="111">
        <v>81.912999999999997</v>
      </c>
      <c r="AI29" s="130"/>
      <c r="AJ29" s="130"/>
      <c r="AK29" s="130"/>
      <c r="AL29" s="130"/>
      <c r="AM29" s="130"/>
      <c r="AN29" s="130"/>
      <c r="AO29" s="130"/>
      <c r="AP29" s="130"/>
      <c r="AQ29" s="130"/>
      <c r="AR29" s="130"/>
      <c r="AS29" s="130"/>
      <c r="AT29" s="130"/>
      <c r="AU29" s="130"/>
      <c r="AV29" s="130"/>
      <c r="AW29" s="130"/>
      <c r="AX29" s="130"/>
      <c r="AY29" s="130"/>
    </row>
    <row r="30" spans="1:51" ht="15" x14ac:dyDescent="0.25">
      <c r="A30" s="143">
        <v>45383</v>
      </c>
      <c r="B30" s="264">
        <v>112.76</v>
      </c>
      <c r="C30" s="264">
        <v>112.76</v>
      </c>
      <c r="D30" s="284">
        <v>112.76</v>
      </c>
      <c r="E30" s="11">
        <v>161.66200000000001</v>
      </c>
      <c r="F30" s="11">
        <v>137.48500000000001</v>
      </c>
      <c r="G30" s="11">
        <v>97.481999999999999</v>
      </c>
      <c r="H30" s="10">
        <v>158.37700000000001</v>
      </c>
      <c r="I30" s="10">
        <v>140.67599999999999</v>
      </c>
      <c r="J30" s="10">
        <v>163.196</v>
      </c>
      <c r="K30" s="10">
        <v>116.29</v>
      </c>
      <c r="L30" s="10">
        <v>116.992</v>
      </c>
      <c r="M30" s="10">
        <v>103.239</v>
      </c>
      <c r="N30" s="10">
        <v>84.343000000000004</v>
      </c>
      <c r="O30" s="10">
        <v>93.338999999999999</v>
      </c>
      <c r="P30" s="10">
        <v>153.59899999999999</v>
      </c>
      <c r="Q30" s="10">
        <v>128.345</v>
      </c>
      <c r="R30" s="10">
        <v>136.56</v>
      </c>
      <c r="S30" s="10">
        <v>101.849</v>
      </c>
      <c r="T30" s="10">
        <v>53.412999999999997</v>
      </c>
      <c r="U30" s="10">
        <v>122.301</v>
      </c>
      <c r="V30" s="10">
        <v>86.343999999999994</v>
      </c>
      <c r="W30" s="10">
        <v>201.631</v>
      </c>
      <c r="X30" s="10">
        <v>197.47300000000001</v>
      </c>
      <c r="Y30" s="10">
        <v>70.906000000000006</v>
      </c>
      <c r="Z30" s="10">
        <v>90.385000000000005</v>
      </c>
      <c r="AA30" s="10">
        <v>111.211</v>
      </c>
      <c r="AB30" s="10">
        <v>146.18199999999999</v>
      </c>
      <c r="AC30" s="10">
        <v>544.84100000000001</v>
      </c>
      <c r="AD30" s="10">
        <v>120.91</v>
      </c>
      <c r="AE30" s="10">
        <v>275.74400000000003</v>
      </c>
      <c r="AF30" s="10">
        <v>129.11699999999999</v>
      </c>
      <c r="AG30" s="10">
        <v>88.977000000000004</v>
      </c>
      <c r="AH30" s="111">
        <v>94.516999999999996</v>
      </c>
      <c r="AI30" s="130"/>
      <c r="AJ30" s="130"/>
      <c r="AK30" s="130"/>
      <c r="AL30" s="130"/>
      <c r="AM30" s="130"/>
      <c r="AN30" s="130"/>
      <c r="AO30" s="130"/>
      <c r="AP30" s="130"/>
      <c r="AQ30" s="130"/>
      <c r="AR30" s="130"/>
      <c r="AS30" s="130"/>
      <c r="AT30" s="130"/>
      <c r="AU30" s="130"/>
      <c r="AV30" s="130"/>
      <c r="AW30" s="130"/>
      <c r="AX30" s="130"/>
      <c r="AY30" s="130"/>
    </row>
    <row r="31" spans="1:51" ht="15" x14ac:dyDescent="0.25">
      <c r="A31" s="143">
        <v>45413</v>
      </c>
      <c r="B31" s="264">
        <v>244.27</v>
      </c>
      <c r="C31" s="264">
        <v>244.27</v>
      </c>
      <c r="D31" s="284">
        <v>244.27</v>
      </c>
      <c r="E31" s="11">
        <v>321.77</v>
      </c>
      <c r="F31" s="11">
        <v>240.42099999999999</v>
      </c>
      <c r="G31" s="11">
        <v>164.79599999999999</v>
      </c>
      <c r="H31" s="10">
        <v>250.733</v>
      </c>
      <c r="I31" s="10">
        <v>481.53800000000001</v>
      </c>
      <c r="J31" s="10">
        <v>259.74099999999999</v>
      </c>
      <c r="K31" s="10">
        <v>357.21699999999998</v>
      </c>
      <c r="L31" s="10">
        <v>207.60300000000001</v>
      </c>
      <c r="M31" s="10">
        <v>175.22499999999999</v>
      </c>
      <c r="N31" s="10">
        <v>61.445999999999998</v>
      </c>
      <c r="O31" s="10">
        <v>89.867000000000004</v>
      </c>
      <c r="P31" s="10">
        <v>134.02099999999999</v>
      </c>
      <c r="Q31" s="10">
        <v>274.08100000000002</v>
      </c>
      <c r="R31" s="10">
        <v>296.52199999999999</v>
      </c>
      <c r="S31" s="10">
        <v>220.31399999999999</v>
      </c>
      <c r="T31" s="10">
        <v>136.73099999999999</v>
      </c>
      <c r="U31" s="10">
        <v>199.74100000000001</v>
      </c>
      <c r="V31" s="10">
        <v>65.668000000000006</v>
      </c>
      <c r="W31" s="10">
        <v>353.11500000000001</v>
      </c>
      <c r="X31" s="10">
        <v>240.41200000000001</v>
      </c>
      <c r="Y31" s="10">
        <v>98.483000000000004</v>
      </c>
      <c r="Z31" s="10">
        <v>198.65600000000001</v>
      </c>
      <c r="AA31" s="10">
        <v>247.59299999999999</v>
      </c>
      <c r="AB31" s="10">
        <v>401.67200000000003</v>
      </c>
      <c r="AC31" s="10">
        <v>578.822</v>
      </c>
      <c r="AD31" s="10">
        <v>329.45699999999999</v>
      </c>
      <c r="AE31" s="10">
        <v>187.78200000000001</v>
      </c>
      <c r="AF31" s="10">
        <v>177.06299999999999</v>
      </c>
      <c r="AG31" s="10">
        <v>135.37</v>
      </c>
      <c r="AH31" s="111">
        <v>292.10899999999998</v>
      </c>
      <c r="AI31" s="130"/>
      <c r="AJ31" s="130"/>
      <c r="AK31" s="130"/>
      <c r="AL31" s="130"/>
      <c r="AM31" s="130"/>
      <c r="AN31" s="130"/>
      <c r="AO31" s="130"/>
      <c r="AP31" s="130"/>
      <c r="AQ31" s="130"/>
      <c r="AR31" s="130"/>
      <c r="AS31" s="130"/>
      <c r="AT31" s="130"/>
      <c r="AU31" s="130"/>
      <c r="AV31" s="130"/>
      <c r="AW31" s="130"/>
      <c r="AX31" s="130"/>
      <c r="AY31" s="130"/>
    </row>
    <row r="32" spans="1:51" ht="15" x14ac:dyDescent="0.25">
      <c r="A32" s="143">
        <v>45444</v>
      </c>
      <c r="B32" s="264">
        <v>391.59</v>
      </c>
      <c r="C32" s="264">
        <v>391.59</v>
      </c>
      <c r="D32" s="284">
        <v>391.59</v>
      </c>
      <c r="E32" s="11">
        <v>500.28</v>
      </c>
      <c r="F32" s="11">
        <v>211.44</v>
      </c>
      <c r="G32" s="11">
        <v>618.245</v>
      </c>
      <c r="H32" s="10">
        <v>709.50599999999997</v>
      </c>
      <c r="I32" s="10">
        <v>879.07899999999995</v>
      </c>
      <c r="J32" s="10">
        <v>484.29599999999999</v>
      </c>
      <c r="K32" s="10">
        <v>769.85799999999995</v>
      </c>
      <c r="L32" s="10">
        <v>258.31900000000002</v>
      </c>
      <c r="M32" s="10">
        <v>167.15100000000001</v>
      </c>
      <c r="N32" s="10">
        <v>205.43600000000001</v>
      </c>
      <c r="O32" s="10">
        <v>270.15199999999999</v>
      </c>
      <c r="P32" s="10">
        <v>266.47000000000003</v>
      </c>
      <c r="Q32" s="10">
        <v>481.846</v>
      </c>
      <c r="R32" s="10">
        <v>350.27600000000001</v>
      </c>
      <c r="S32" s="10">
        <v>85.087999999999994</v>
      </c>
      <c r="T32" s="10">
        <v>343.18400000000003</v>
      </c>
      <c r="U32" s="10">
        <v>558.40499999999997</v>
      </c>
      <c r="V32" s="10">
        <v>294.05599999999998</v>
      </c>
      <c r="W32" s="10">
        <v>697.01199999999994</v>
      </c>
      <c r="X32" s="10">
        <v>230.96799999999999</v>
      </c>
      <c r="Y32" s="10">
        <v>114.36499999999999</v>
      </c>
      <c r="Z32" s="10">
        <v>513.72500000000002</v>
      </c>
      <c r="AA32" s="10">
        <v>370.39499999999998</v>
      </c>
      <c r="AB32" s="10">
        <v>442.53399999999999</v>
      </c>
      <c r="AC32" s="10">
        <v>885.88400000000001</v>
      </c>
      <c r="AD32" s="10">
        <v>521.05499999999995</v>
      </c>
      <c r="AE32" s="10">
        <v>373.2</v>
      </c>
      <c r="AF32" s="10">
        <v>413.55</v>
      </c>
      <c r="AG32" s="10">
        <v>212.93100000000001</v>
      </c>
      <c r="AH32" s="111">
        <v>569.68700000000001</v>
      </c>
      <c r="AI32" s="130"/>
      <c r="AJ32" s="130"/>
      <c r="AK32" s="130"/>
      <c r="AL32" s="130"/>
      <c r="AM32" s="130"/>
      <c r="AN32" s="130"/>
      <c r="AO32" s="130"/>
      <c r="AP32" s="130"/>
      <c r="AQ32" s="130"/>
      <c r="AR32" s="130"/>
      <c r="AS32" s="130"/>
      <c r="AT32" s="130"/>
      <c r="AU32" s="130"/>
      <c r="AV32" s="130"/>
      <c r="AW32" s="130"/>
      <c r="AX32" s="130"/>
      <c r="AY32" s="130"/>
    </row>
    <row r="33" spans="1:51" ht="15" x14ac:dyDescent="0.25">
      <c r="A33" s="143">
        <v>45474</v>
      </c>
      <c r="B33" s="270">
        <v>159.6</v>
      </c>
      <c r="C33" s="270">
        <v>159.6</v>
      </c>
      <c r="D33" s="284">
        <v>159.6</v>
      </c>
      <c r="E33" s="11">
        <v>280.12799999999999</v>
      </c>
      <c r="F33" s="11">
        <v>43.866</v>
      </c>
      <c r="G33" s="11">
        <v>593.33199999999999</v>
      </c>
      <c r="H33" s="10">
        <v>326.74299999999999</v>
      </c>
      <c r="I33" s="10">
        <v>359.94600000000003</v>
      </c>
      <c r="J33" s="10">
        <v>462.00799999999998</v>
      </c>
      <c r="K33" s="10">
        <v>405.16399999999999</v>
      </c>
      <c r="L33" s="10">
        <v>78.272000000000006</v>
      </c>
      <c r="M33" s="10">
        <v>45.095999999999997</v>
      </c>
      <c r="N33" s="10">
        <v>93.960999999999999</v>
      </c>
      <c r="O33" s="10">
        <v>106.34099999999999</v>
      </c>
      <c r="P33" s="10">
        <v>191.577</v>
      </c>
      <c r="Q33" s="10">
        <v>323.73200000000003</v>
      </c>
      <c r="R33" s="10">
        <v>92.18</v>
      </c>
      <c r="S33" s="10">
        <v>14.49</v>
      </c>
      <c r="T33" s="10">
        <v>244.23500000000001</v>
      </c>
      <c r="U33" s="10">
        <v>411.44799999999998</v>
      </c>
      <c r="V33" s="10">
        <v>232.08500000000001</v>
      </c>
      <c r="W33" s="10">
        <v>824.09500000000003</v>
      </c>
      <c r="X33" s="10">
        <v>87.593000000000004</v>
      </c>
      <c r="Y33" s="10">
        <v>44.460999999999999</v>
      </c>
      <c r="Z33" s="10">
        <v>312.74900000000002</v>
      </c>
      <c r="AA33" s="10">
        <v>161.50200000000001</v>
      </c>
      <c r="AB33" s="10">
        <v>135.21</v>
      </c>
      <c r="AC33" s="10">
        <v>428.678</v>
      </c>
      <c r="AD33" s="10">
        <v>227.733</v>
      </c>
      <c r="AE33" s="10">
        <v>262.90199999999999</v>
      </c>
      <c r="AF33" s="10">
        <v>194.28299999999999</v>
      </c>
      <c r="AG33" s="10">
        <v>86.135000000000005</v>
      </c>
      <c r="AH33" s="111">
        <v>560.40200000000004</v>
      </c>
      <c r="AI33" s="130"/>
      <c r="AJ33" s="130"/>
      <c r="AK33" s="130"/>
      <c r="AL33" s="130"/>
      <c r="AM33" s="130"/>
      <c r="AN33" s="130"/>
      <c r="AO33" s="130"/>
      <c r="AP33" s="130"/>
      <c r="AQ33" s="130"/>
      <c r="AR33" s="130"/>
      <c r="AS33" s="130"/>
      <c r="AT33" s="130"/>
      <c r="AU33" s="130"/>
      <c r="AV33" s="130"/>
      <c r="AW33" s="130"/>
      <c r="AX33" s="130"/>
      <c r="AY33" s="130"/>
    </row>
    <row r="34" spans="1:51" ht="15" x14ac:dyDescent="0.25">
      <c r="A34" s="143">
        <v>45505</v>
      </c>
      <c r="B34" s="264">
        <v>65.319999999999993</v>
      </c>
      <c r="C34" s="264">
        <v>65.319999999999993</v>
      </c>
      <c r="D34" s="284">
        <v>65.319999999999993</v>
      </c>
      <c r="E34" s="11">
        <v>209.20099999999999</v>
      </c>
      <c r="F34" s="11">
        <v>36.572000000000003</v>
      </c>
      <c r="G34" s="11">
        <v>185.56</v>
      </c>
      <c r="H34" s="10">
        <v>103.79600000000001</v>
      </c>
      <c r="I34" s="10">
        <v>175.322</v>
      </c>
      <c r="J34" s="10">
        <v>152.06399999999999</v>
      </c>
      <c r="K34" s="10">
        <v>136.93</v>
      </c>
      <c r="L34" s="10">
        <v>43.929000000000002</v>
      </c>
      <c r="M34" s="10">
        <v>27.396000000000001</v>
      </c>
      <c r="N34" s="10">
        <v>38.595999999999997</v>
      </c>
      <c r="O34" s="10">
        <v>42.994</v>
      </c>
      <c r="P34" s="10">
        <v>75.076999999999998</v>
      </c>
      <c r="Q34" s="10">
        <v>101.02200000000001</v>
      </c>
      <c r="R34" s="10">
        <v>51.924999999999997</v>
      </c>
      <c r="S34" s="10">
        <v>31.847999999999999</v>
      </c>
      <c r="T34" s="10">
        <v>72.316000000000003</v>
      </c>
      <c r="U34" s="10">
        <v>127.84699999999999</v>
      </c>
      <c r="V34" s="10">
        <v>72.525000000000006</v>
      </c>
      <c r="W34" s="10">
        <v>217.74100000000001</v>
      </c>
      <c r="X34" s="10">
        <v>45.241</v>
      </c>
      <c r="Y34" s="10">
        <v>26.962</v>
      </c>
      <c r="Z34" s="10">
        <v>111.13</v>
      </c>
      <c r="AA34" s="10">
        <v>60.709000000000003</v>
      </c>
      <c r="AB34" s="10">
        <v>66.064999999999998</v>
      </c>
      <c r="AC34" s="10">
        <v>151.55000000000001</v>
      </c>
      <c r="AD34" s="10">
        <v>85.597999999999999</v>
      </c>
      <c r="AE34" s="10">
        <v>99.278999999999996</v>
      </c>
      <c r="AF34" s="10">
        <v>71.066000000000003</v>
      </c>
      <c r="AG34" s="10">
        <v>39.561</v>
      </c>
      <c r="AH34" s="111">
        <v>240.977</v>
      </c>
      <c r="AI34" s="130"/>
      <c r="AJ34" s="130"/>
      <c r="AK34" s="130"/>
      <c r="AL34" s="130"/>
      <c r="AM34" s="130"/>
      <c r="AN34" s="130"/>
      <c r="AO34" s="130"/>
      <c r="AP34" s="130"/>
      <c r="AQ34" s="130"/>
      <c r="AR34" s="130"/>
      <c r="AS34" s="130"/>
      <c r="AT34" s="130"/>
      <c r="AU34" s="130"/>
      <c r="AV34" s="130"/>
      <c r="AW34" s="130"/>
      <c r="AX34" s="130"/>
      <c r="AY34" s="130"/>
    </row>
    <row r="35" spans="1:51" ht="15" x14ac:dyDescent="0.25">
      <c r="A35" s="143">
        <v>45536</v>
      </c>
      <c r="B35" s="264">
        <v>42.4</v>
      </c>
      <c r="C35" s="264">
        <v>42.4</v>
      </c>
      <c r="D35" s="284">
        <v>42.4</v>
      </c>
      <c r="E35" s="11">
        <v>81.739999999999995</v>
      </c>
      <c r="F35" s="11">
        <v>29.922000000000001</v>
      </c>
      <c r="G35" s="11">
        <v>76.269000000000005</v>
      </c>
      <c r="H35" s="10">
        <v>63.296999999999997</v>
      </c>
      <c r="I35" s="10">
        <v>109.997</v>
      </c>
      <c r="J35" s="10">
        <v>68.795000000000002</v>
      </c>
      <c r="K35" s="10">
        <v>97.105000000000004</v>
      </c>
      <c r="L35" s="10">
        <v>52.194000000000003</v>
      </c>
      <c r="M35" s="10">
        <v>23.12</v>
      </c>
      <c r="N35" s="10">
        <v>35.765000000000001</v>
      </c>
      <c r="O35" s="10">
        <v>39.985999999999997</v>
      </c>
      <c r="P35" s="10">
        <v>59.18</v>
      </c>
      <c r="Q35" s="10">
        <v>56.320999999999998</v>
      </c>
      <c r="R35" s="10">
        <v>41.652000000000001</v>
      </c>
      <c r="S35" s="10">
        <v>29.154</v>
      </c>
      <c r="T35" s="10">
        <v>56.652000000000001</v>
      </c>
      <c r="U35" s="10">
        <v>57.945999999999998</v>
      </c>
      <c r="V35" s="10">
        <v>45.945999999999998</v>
      </c>
      <c r="W35" s="10">
        <v>94.271000000000001</v>
      </c>
      <c r="X35" s="10">
        <v>34.305</v>
      </c>
      <c r="Y35" s="10">
        <v>30.786999999999999</v>
      </c>
      <c r="Z35" s="10">
        <v>77.399000000000001</v>
      </c>
      <c r="AA35" s="10">
        <v>42.707000000000001</v>
      </c>
      <c r="AB35" s="10">
        <v>64.665999999999997</v>
      </c>
      <c r="AC35" s="10">
        <v>102.146</v>
      </c>
      <c r="AD35" s="10">
        <v>52.703000000000003</v>
      </c>
      <c r="AE35" s="10">
        <v>70.290000000000006</v>
      </c>
      <c r="AF35" s="10">
        <v>49.295999999999999</v>
      </c>
      <c r="AG35" s="10">
        <v>26.637</v>
      </c>
      <c r="AH35" s="111">
        <v>120.83</v>
      </c>
      <c r="AI35" s="130"/>
      <c r="AJ35" s="130"/>
      <c r="AK35" s="130"/>
      <c r="AL35" s="130"/>
      <c r="AM35" s="130"/>
      <c r="AN35" s="130"/>
      <c r="AO35" s="130"/>
      <c r="AP35" s="130"/>
      <c r="AQ35" s="130"/>
      <c r="AR35" s="130"/>
      <c r="AS35" s="130"/>
      <c r="AT35" s="130"/>
      <c r="AU35" s="130"/>
      <c r="AV35" s="130"/>
      <c r="AW35" s="130"/>
      <c r="AX35" s="130"/>
      <c r="AY35" s="130"/>
    </row>
    <row r="36" spans="1:51" ht="15" x14ac:dyDescent="0.25">
      <c r="A36" s="143">
        <v>45566</v>
      </c>
      <c r="B36" s="271">
        <v>44.94</v>
      </c>
      <c r="C36" s="271">
        <v>59.44</v>
      </c>
      <c r="D36" s="284">
        <v>51.66</v>
      </c>
      <c r="E36" s="10">
        <v>68.813999999999993</v>
      </c>
      <c r="F36" s="10">
        <v>58.484000000000002</v>
      </c>
      <c r="G36" s="10">
        <v>68.301000000000002</v>
      </c>
      <c r="H36" s="10">
        <v>61.655999999999999</v>
      </c>
      <c r="I36" s="10">
        <v>101.02</v>
      </c>
      <c r="J36" s="10">
        <v>69.856999999999999</v>
      </c>
      <c r="K36" s="10">
        <v>65.477999999999994</v>
      </c>
      <c r="L36" s="10">
        <v>52.112000000000002</v>
      </c>
      <c r="M36" s="10">
        <v>27.541</v>
      </c>
      <c r="N36" s="10">
        <v>40.533999999999999</v>
      </c>
      <c r="O36" s="10">
        <v>32.378999999999998</v>
      </c>
      <c r="P36" s="10">
        <v>60.316000000000003</v>
      </c>
      <c r="Q36" s="10">
        <v>55.360999999999997</v>
      </c>
      <c r="R36" s="10">
        <v>64.483999999999995</v>
      </c>
      <c r="S36" s="10">
        <v>58.381999999999998</v>
      </c>
      <c r="T36" s="10">
        <v>47.731000000000002</v>
      </c>
      <c r="U36" s="10">
        <v>60.581000000000003</v>
      </c>
      <c r="V36" s="10">
        <v>39.408999999999999</v>
      </c>
      <c r="W36" s="10">
        <v>87.090999999999994</v>
      </c>
      <c r="X36" s="10">
        <v>38.966999999999999</v>
      </c>
      <c r="Y36" s="10">
        <v>53.814999999999998</v>
      </c>
      <c r="Z36" s="10">
        <v>129.71600000000001</v>
      </c>
      <c r="AA36" s="10">
        <v>53.32</v>
      </c>
      <c r="AB36" s="10">
        <v>105.697</v>
      </c>
      <c r="AC36" s="10">
        <v>114.598</v>
      </c>
      <c r="AD36" s="10">
        <v>60.825000000000003</v>
      </c>
      <c r="AE36" s="111">
        <v>65.561999999999998</v>
      </c>
      <c r="AF36" s="10">
        <v>48.005000000000003</v>
      </c>
      <c r="AG36" s="10">
        <v>42.177999999999997</v>
      </c>
      <c r="AH36" s="10">
        <v>174.13499999999999</v>
      </c>
      <c r="AI36" s="130"/>
      <c r="AJ36" s="130"/>
      <c r="AK36" s="130"/>
      <c r="AL36" s="130"/>
      <c r="AM36" s="130"/>
      <c r="AN36" s="130"/>
      <c r="AO36" s="130"/>
      <c r="AP36" s="130"/>
      <c r="AQ36" s="130"/>
      <c r="AR36" s="130"/>
      <c r="AS36" s="130"/>
      <c r="AT36" s="130"/>
      <c r="AU36" s="130"/>
      <c r="AV36" s="130"/>
      <c r="AW36" s="130"/>
      <c r="AX36" s="130"/>
      <c r="AY36" s="130"/>
    </row>
    <row r="37" spans="1:51" ht="15" x14ac:dyDescent="0.25">
      <c r="A37" s="143">
        <v>45597</v>
      </c>
      <c r="B37" s="271">
        <v>46.51</v>
      </c>
      <c r="C37" s="271">
        <v>51.53</v>
      </c>
      <c r="D37" s="284">
        <v>48.88</v>
      </c>
      <c r="E37" s="10">
        <v>62.198999999999998</v>
      </c>
      <c r="F37" s="10">
        <v>49.534999999999997</v>
      </c>
      <c r="G37" s="10">
        <v>65.427999999999997</v>
      </c>
      <c r="H37" s="10">
        <v>67.731999999999999</v>
      </c>
      <c r="I37" s="10">
        <v>74.665000000000006</v>
      </c>
      <c r="J37" s="10">
        <v>62.682000000000002</v>
      </c>
      <c r="K37" s="10">
        <v>62.417000000000002</v>
      </c>
      <c r="L37" s="10">
        <v>46.539000000000001</v>
      </c>
      <c r="M37" s="10">
        <v>40.716999999999999</v>
      </c>
      <c r="N37" s="10">
        <v>37.078000000000003</v>
      </c>
      <c r="O37" s="10">
        <v>37.545999999999999</v>
      </c>
      <c r="P37" s="10">
        <v>79.575000000000003</v>
      </c>
      <c r="Q37" s="10">
        <v>55.023000000000003</v>
      </c>
      <c r="R37" s="10">
        <v>54.237000000000002</v>
      </c>
      <c r="S37" s="10">
        <v>46.655000000000001</v>
      </c>
      <c r="T37" s="10">
        <v>52.581000000000003</v>
      </c>
      <c r="U37" s="10">
        <v>62.167000000000002</v>
      </c>
      <c r="V37" s="10">
        <v>45.996000000000002</v>
      </c>
      <c r="W37" s="10">
        <v>76.570999999999998</v>
      </c>
      <c r="X37" s="10">
        <v>52.552999999999997</v>
      </c>
      <c r="Y37" s="10">
        <v>41.04</v>
      </c>
      <c r="Z37" s="10">
        <v>73.432000000000002</v>
      </c>
      <c r="AA37" s="10">
        <v>48.889000000000003</v>
      </c>
      <c r="AB37" s="10">
        <v>102.15300000000001</v>
      </c>
      <c r="AC37" s="10">
        <v>93.433999999999997</v>
      </c>
      <c r="AD37" s="10">
        <v>62.235999999999997</v>
      </c>
      <c r="AE37" s="111">
        <v>57.595999999999997</v>
      </c>
      <c r="AF37" s="10">
        <v>53.085000000000001</v>
      </c>
      <c r="AG37" s="10">
        <v>50.533000000000001</v>
      </c>
      <c r="AH37" s="10">
        <v>88.043000000000006</v>
      </c>
      <c r="AI37" s="130"/>
      <c r="AJ37" s="130"/>
      <c r="AK37" s="130"/>
      <c r="AL37" s="130"/>
      <c r="AM37" s="130"/>
      <c r="AN37" s="130"/>
      <c r="AO37" s="130"/>
      <c r="AP37" s="130"/>
      <c r="AQ37" s="130"/>
      <c r="AR37" s="130"/>
      <c r="AS37" s="130"/>
      <c r="AT37" s="130"/>
      <c r="AU37" s="130"/>
      <c r="AV37" s="130"/>
      <c r="AW37" s="130"/>
      <c r="AX37" s="130"/>
      <c r="AY37" s="130"/>
    </row>
    <row r="38" spans="1:51" ht="15" x14ac:dyDescent="0.25">
      <c r="A38" s="143">
        <v>45627</v>
      </c>
      <c r="B38" s="271">
        <v>32.75</v>
      </c>
      <c r="C38" s="271">
        <v>32.75</v>
      </c>
      <c r="D38" s="284">
        <v>32.75</v>
      </c>
      <c r="E38" s="10">
        <v>52.732999999999997</v>
      </c>
      <c r="F38" s="10">
        <v>38.241</v>
      </c>
      <c r="G38" s="10">
        <v>64.427999999999997</v>
      </c>
      <c r="H38" s="10">
        <v>63.899000000000001</v>
      </c>
      <c r="I38" s="10">
        <v>61.906999999999996</v>
      </c>
      <c r="J38" s="10">
        <v>55.997999999999998</v>
      </c>
      <c r="K38" s="10">
        <v>56.039000000000001</v>
      </c>
      <c r="L38" s="10">
        <v>37.457000000000001</v>
      </c>
      <c r="M38" s="10">
        <v>32.578000000000003</v>
      </c>
      <c r="N38" s="10">
        <v>30.547999999999998</v>
      </c>
      <c r="O38" s="10">
        <v>32.433999999999997</v>
      </c>
      <c r="P38" s="10">
        <v>47.497999999999998</v>
      </c>
      <c r="Q38" s="10">
        <v>49.344999999999999</v>
      </c>
      <c r="R38" s="10">
        <v>46.046999999999997</v>
      </c>
      <c r="S38" s="10">
        <v>33.509</v>
      </c>
      <c r="T38" s="10">
        <v>43.35</v>
      </c>
      <c r="U38" s="10">
        <v>50.634</v>
      </c>
      <c r="V38" s="10">
        <v>40.026000000000003</v>
      </c>
      <c r="W38" s="10">
        <v>65.864999999999995</v>
      </c>
      <c r="X38" s="10">
        <v>42.963999999999999</v>
      </c>
      <c r="Y38" s="10">
        <v>31.315999999999999</v>
      </c>
      <c r="Z38" s="10">
        <v>56.997</v>
      </c>
      <c r="AA38" s="10">
        <v>42.145000000000003</v>
      </c>
      <c r="AB38" s="10">
        <v>63.957000000000001</v>
      </c>
      <c r="AC38" s="10">
        <v>85.128</v>
      </c>
      <c r="AD38" s="10">
        <v>51.624000000000002</v>
      </c>
      <c r="AE38" s="111">
        <v>50.073</v>
      </c>
      <c r="AF38" s="10">
        <v>50.210999999999999</v>
      </c>
      <c r="AG38" s="10">
        <v>43.723999999999997</v>
      </c>
      <c r="AH38" s="10">
        <v>69.882999999999996</v>
      </c>
      <c r="AI38" s="130"/>
      <c r="AJ38" s="130"/>
      <c r="AK38" s="130"/>
      <c r="AL38" s="130"/>
      <c r="AM38" s="130"/>
      <c r="AN38" s="130"/>
      <c r="AO38" s="130"/>
      <c r="AP38" s="130"/>
      <c r="AQ38" s="130"/>
      <c r="AR38" s="130"/>
      <c r="AS38" s="130"/>
      <c r="AT38" s="130"/>
      <c r="AU38" s="130"/>
      <c r="AV38" s="130"/>
      <c r="AW38" s="130"/>
      <c r="AX38" s="130"/>
      <c r="AY38" s="130"/>
    </row>
    <row r="39" spans="1:51" ht="15" x14ac:dyDescent="0.25">
      <c r="A39" s="143">
        <v>45658</v>
      </c>
      <c r="B39" s="271">
        <v>40.270000000000003</v>
      </c>
      <c r="C39" s="271">
        <v>40.270000000000003</v>
      </c>
      <c r="D39" s="284">
        <v>40.270000000000003</v>
      </c>
      <c r="E39" s="10">
        <v>47.762</v>
      </c>
      <c r="F39" s="10">
        <v>35.543999999999997</v>
      </c>
      <c r="G39" s="10">
        <v>54.402000000000001</v>
      </c>
      <c r="H39" s="10">
        <v>78.085999999999999</v>
      </c>
      <c r="I39" s="10">
        <v>54.667999999999999</v>
      </c>
      <c r="J39" s="10">
        <v>49.838000000000001</v>
      </c>
      <c r="K39" s="10">
        <v>50.819000000000003</v>
      </c>
      <c r="L39" s="10">
        <v>33.284999999999997</v>
      </c>
      <c r="M39" s="10">
        <v>27.692</v>
      </c>
      <c r="N39" s="10">
        <v>27.457000000000001</v>
      </c>
      <c r="O39" s="10">
        <v>29.527000000000001</v>
      </c>
      <c r="P39" s="10">
        <v>41.960999999999999</v>
      </c>
      <c r="Q39" s="10">
        <v>50.057000000000002</v>
      </c>
      <c r="R39" s="10">
        <v>42.994999999999997</v>
      </c>
      <c r="S39" s="10">
        <v>28.25</v>
      </c>
      <c r="T39" s="10">
        <v>40.17</v>
      </c>
      <c r="U39" s="10">
        <v>44.460999999999999</v>
      </c>
      <c r="V39" s="10">
        <v>36.874000000000002</v>
      </c>
      <c r="W39" s="10">
        <v>61.249000000000002</v>
      </c>
      <c r="X39" s="10">
        <v>35.743000000000002</v>
      </c>
      <c r="Y39" s="10">
        <v>28.271000000000001</v>
      </c>
      <c r="Z39" s="10">
        <v>53.073999999999998</v>
      </c>
      <c r="AA39" s="10">
        <v>36.064</v>
      </c>
      <c r="AB39" s="10">
        <v>53.706000000000003</v>
      </c>
      <c r="AC39" s="10">
        <v>74.143000000000001</v>
      </c>
      <c r="AD39" s="10">
        <v>44.715000000000003</v>
      </c>
      <c r="AE39" s="111">
        <v>44.881999999999998</v>
      </c>
      <c r="AF39" s="10">
        <v>54.860999999999997</v>
      </c>
      <c r="AG39" s="10">
        <v>39.226999999999997</v>
      </c>
      <c r="AH39" s="10">
        <v>63.776000000000003</v>
      </c>
      <c r="AI39" s="130"/>
      <c r="AJ39" s="130"/>
      <c r="AK39" s="130"/>
      <c r="AL39" s="130"/>
      <c r="AM39" s="130"/>
      <c r="AN39" s="130"/>
      <c r="AO39" s="130"/>
      <c r="AP39" s="130"/>
      <c r="AQ39" s="130"/>
      <c r="AR39" s="130"/>
      <c r="AS39" s="130"/>
      <c r="AT39" s="130"/>
      <c r="AU39" s="130"/>
      <c r="AV39" s="130"/>
      <c r="AW39" s="130"/>
      <c r="AX39" s="130"/>
      <c r="AY39" s="130"/>
    </row>
    <row r="40" spans="1:51" ht="15" x14ac:dyDescent="0.25">
      <c r="A40" s="143">
        <v>45689</v>
      </c>
      <c r="B40" s="271">
        <v>41.48</v>
      </c>
      <c r="C40" s="271">
        <v>41.48</v>
      </c>
      <c r="D40" s="284">
        <v>41.48</v>
      </c>
      <c r="E40" s="10">
        <v>45.23</v>
      </c>
      <c r="F40" s="10">
        <v>52.542999999999999</v>
      </c>
      <c r="G40" s="10">
        <v>66.185000000000002</v>
      </c>
      <c r="H40" s="10">
        <v>60.16</v>
      </c>
      <c r="I40" s="10">
        <v>50.755000000000003</v>
      </c>
      <c r="J40" s="10">
        <v>49.194000000000003</v>
      </c>
      <c r="K40" s="10">
        <v>55.33</v>
      </c>
      <c r="L40" s="10">
        <v>33.279000000000003</v>
      </c>
      <c r="M40" s="10">
        <v>28.382999999999999</v>
      </c>
      <c r="N40" s="10">
        <v>39.814999999999998</v>
      </c>
      <c r="O40" s="10">
        <v>31.466999999999999</v>
      </c>
      <c r="P40" s="10">
        <v>41.177999999999997</v>
      </c>
      <c r="Q40" s="10">
        <v>46.518999999999998</v>
      </c>
      <c r="R40" s="10">
        <v>46.042999999999999</v>
      </c>
      <c r="S40" s="10">
        <v>28.077999999999999</v>
      </c>
      <c r="T40" s="10">
        <v>40.061</v>
      </c>
      <c r="U40" s="10">
        <v>41.829000000000001</v>
      </c>
      <c r="V40" s="10">
        <v>37.923000000000002</v>
      </c>
      <c r="W40" s="10">
        <v>58.040999999999997</v>
      </c>
      <c r="X40" s="10">
        <v>35.676000000000002</v>
      </c>
      <c r="Y40" s="10">
        <v>38.558</v>
      </c>
      <c r="Z40" s="10">
        <v>62.720999999999997</v>
      </c>
      <c r="AA40" s="10">
        <v>50.131999999999998</v>
      </c>
      <c r="AB40" s="10">
        <v>93.884</v>
      </c>
      <c r="AC40" s="10">
        <v>72.072000000000003</v>
      </c>
      <c r="AD40" s="10">
        <v>43.575000000000003</v>
      </c>
      <c r="AE40" s="111">
        <v>43.539000000000001</v>
      </c>
      <c r="AF40" s="10">
        <v>48.673999999999999</v>
      </c>
      <c r="AG40" s="10">
        <v>42.695999999999998</v>
      </c>
      <c r="AH40" s="10">
        <v>61.215000000000003</v>
      </c>
      <c r="AI40" s="130"/>
      <c r="AJ40" s="130"/>
      <c r="AK40" s="130"/>
      <c r="AL40" s="130"/>
      <c r="AM40" s="130"/>
      <c r="AN40" s="130"/>
      <c r="AO40" s="130"/>
      <c r="AP40" s="130"/>
      <c r="AQ40" s="130"/>
      <c r="AR40" s="130"/>
      <c r="AS40" s="130"/>
      <c r="AT40" s="130"/>
      <c r="AU40" s="130"/>
      <c r="AV40" s="130"/>
      <c r="AW40" s="130"/>
      <c r="AX40" s="130"/>
      <c r="AY40" s="130"/>
    </row>
    <row r="41" spans="1:51" ht="15" x14ac:dyDescent="0.25">
      <c r="A41" s="143">
        <v>45717</v>
      </c>
      <c r="B41" s="271">
        <v>86.5</v>
      </c>
      <c r="C41" s="271">
        <v>86.5</v>
      </c>
      <c r="D41" s="284">
        <v>86.5</v>
      </c>
      <c r="E41" s="10">
        <v>109.001</v>
      </c>
      <c r="F41" s="10">
        <v>114.28</v>
      </c>
      <c r="G41" s="10">
        <v>101.688</v>
      </c>
      <c r="H41" s="10">
        <v>117.274</v>
      </c>
      <c r="I41" s="10">
        <v>98.466999999999999</v>
      </c>
      <c r="J41" s="10">
        <v>88.697999999999993</v>
      </c>
      <c r="K41" s="10">
        <v>81.268000000000001</v>
      </c>
      <c r="L41" s="10">
        <v>69.165999999999997</v>
      </c>
      <c r="M41" s="10">
        <v>53.143999999999998</v>
      </c>
      <c r="N41" s="10">
        <v>65.686000000000007</v>
      </c>
      <c r="O41" s="10">
        <v>98.882999999999996</v>
      </c>
      <c r="P41" s="10">
        <v>88.427999999999997</v>
      </c>
      <c r="Q41" s="10">
        <v>74.216999999999999</v>
      </c>
      <c r="R41" s="10">
        <v>103.468</v>
      </c>
      <c r="S41" s="10">
        <v>50.429000000000002</v>
      </c>
      <c r="T41" s="10">
        <v>80.715999999999994</v>
      </c>
      <c r="U41" s="10">
        <v>67.200999999999993</v>
      </c>
      <c r="V41" s="10">
        <v>65.445999999999998</v>
      </c>
      <c r="W41" s="10">
        <v>116.379</v>
      </c>
      <c r="X41" s="10">
        <v>69.010999999999996</v>
      </c>
      <c r="Y41" s="10">
        <v>70.084000000000003</v>
      </c>
      <c r="Z41" s="10">
        <v>106.471</v>
      </c>
      <c r="AA41" s="10">
        <v>93.805000000000007</v>
      </c>
      <c r="AB41" s="10">
        <v>341.834</v>
      </c>
      <c r="AC41" s="10">
        <v>96.429000000000002</v>
      </c>
      <c r="AD41" s="10">
        <v>78.378</v>
      </c>
      <c r="AE41" s="111">
        <v>102.502</v>
      </c>
      <c r="AF41" s="10">
        <v>81.185000000000002</v>
      </c>
      <c r="AG41" s="10">
        <v>82.828000000000003</v>
      </c>
      <c r="AH41" s="10">
        <v>116.202</v>
      </c>
      <c r="AI41" s="130"/>
      <c r="AJ41" s="130"/>
      <c r="AK41" s="130"/>
      <c r="AL41" s="130"/>
      <c r="AM41" s="130"/>
      <c r="AN41" s="130"/>
      <c r="AO41" s="130"/>
      <c r="AP41" s="130"/>
      <c r="AQ41" s="130"/>
      <c r="AR41" s="130"/>
      <c r="AS41" s="130"/>
      <c r="AT41" s="130"/>
      <c r="AU41" s="130"/>
      <c r="AV41" s="130"/>
      <c r="AW41" s="130"/>
      <c r="AX41" s="130"/>
      <c r="AY41" s="130"/>
    </row>
    <row r="42" spans="1:51" ht="15" x14ac:dyDescent="0.25">
      <c r="A42" s="143">
        <v>45748</v>
      </c>
      <c r="B42" s="271">
        <v>112.76</v>
      </c>
      <c r="C42" s="271">
        <v>112.76</v>
      </c>
      <c r="D42" s="284">
        <v>112.76</v>
      </c>
      <c r="E42" s="10">
        <v>139.26</v>
      </c>
      <c r="F42" s="10">
        <v>97.58</v>
      </c>
      <c r="G42" s="10">
        <v>158.92400000000001</v>
      </c>
      <c r="H42" s="10">
        <v>142.24199999999999</v>
      </c>
      <c r="I42" s="10">
        <v>165.16499999999999</v>
      </c>
      <c r="J42" s="10">
        <v>109.345</v>
      </c>
      <c r="K42" s="10">
        <v>119.172</v>
      </c>
      <c r="L42" s="10">
        <v>105.27200000000001</v>
      </c>
      <c r="M42" s="10">
        <v>85.941999999999993</v>
      </c>
      <c r="N42" s="10">
        <v>92.683999999999997</v>
      </c>
      <c r="O42" s="10">
        <v>154.31299999999999</v>
      </c>
      <c r="P42" s="10">
        <v>127.96899999999999</v>
      </c>
      <c r="Q42" s="10">
        <v>138.40700000000001</v>
      </c>
      <c r="R42" s="10">
        <v>103.80800000000001</v>
      </c>
      <c r="S42" s="10">
        <v>55.38</v>
      </c>
      <c r="T42" s="10">
        <v>122.947</v>
      </c>
      <c r="U42" s="10">
        <v>87.436999999999998</v>
      </c>
      <c r="V42" s="10">
        <v>199.04</v>
      </c>
      <c r="W42" s="10">
        <v>197.92500000000001</v>
      </c>
      <c r="X42" s="10">
        <v>73.863</v>
      </c>
      <c r="Y42" s="10">
        <v>92.722999999999999</v>
      </c>
      <c r="Z42" s="10">
        <v>111.54</v>
      </c>
      <c r="AA42" s="10">
        <v>147.41499999999999</v>
      </c>
      <c r="AB42" s="10">
        <v>546.37</v>
      </c>
      <c r="AC42" s="10">
        <v>122.21899999999999</v>
      </c>
      <c r="AD42" s="10">
        <v>275.096</v>
      </c>
      <c r="AE42" s="111">
        <v>131.01499999999999</v>
      </c>
      <c r="AF42" s="10">
        <v>90.872</v>
      </c>
      <c r="AG42" s="10">
        <v>96.471999999999994</v>
      </c>
      <c r="AH42" s="10">
        <v>166.404</v>
      </c>
      <c r="AI42" s="130"/>
      <c r="AJ42" s="130"/>
      <c r="AK42" s="130"/>
      <c r="AL42" s="130"/>
      <c r="AM42" s="130"/>
      <c r="AN42" s="130"/>
      <c r="AO42" s="130"/>
      <c r="AP42" s="130"/>
      <c r="AQ42" s="130"/>
      <c r="AR42" s="130"/>
      <c r="AS42" s="130"/>
      <c r="AT42" s="130"/>
      <c r="AU42" s="130"/>
      <c r="AV42" s="130"/>
      <c r="AW42" s="130"/>
      <c r="AX42" s="130"/>
      <c r="AY42" s="130"/>
    </row>
    <row r="43" spans="1:51" ht="15" x14ac:dyDescent="0.25">
      <c r="A43" s="143">
        <v>45778</v>
      </c>
      <c r="B43" s="271">
        <v>244.27</v>
      </c>
      <c r="C43" s="271">
        <v>244.27</v>
      </c>
      <c r="D43" s="284">
        <v>244.27</v>
      </c>
      <c r="E43" s="10">
        <v>241.911</v>
      </c>
      <c r="F43" s="10">
        <v>156.62899999999999</v>
      </c>
      <c r="G43" s="10">
        <v>251.172</v>
      </c>
      <c r="H43" s="10">
        <v>482.56700000000001</v>
      </c>
      <c r="I43" s="10">
        <v>262.97699999999998</v>
      </c>
      <c r="J43" s="10">
        <v>344.25700000000001</v>
      </c>
      <c r="K43" s="10">
        <v>209.13900000000001</v>
      </c>
      <c r="L43" s="10">
        <v>177.857</v>
      </c>
      <c r="M43" s="10">
        <v>62.914000000000001</v>
      </c>
      <c r="N43" s="10">
        <v>79.275000000000006</v>
      </c>
      <c r="O43" s="10">
        <v>134.85499999999999</v>
      </c>
      <c r="P43" s="10">
        <v>272.67399999999998</v>
      </c>
      <c r="Q43" s="10">
        <v>297.63600000000002</v>
      </c>
      <c r="R43" s="10">
        <v>219.97300000000001</v>
      </c>
      <c r="S43" s="10">
        <v>139.40799999999999</v>
      </c>
      <c r="T43" s="10">
        <v>199.78200000000001</v>
      </c>
      <c r="U43" s="10">
        <v>66.435000000000002</v>
      </c>
      <c r="V43" s="10">
        <v>336.226</v>
      </c>
      <c r="W43" s="10">
        <v>240.24799999999999</v>
      </c>
      <c r="X43" s="10">
        <v>101.568</v>
      </c>
      <c r="Y43" s="10">
        <v>201.226</v>
      </c>
      <c r="Z43" s="10">
        <v>237.03</v>
      </c>
      <c r="AA43" s="10">
        <v>402.54399999999998</v>
      </c>
      <c r="AB43" s="10">
        <v>580.75300000000004</v>
      </c>
      <c r="AC43" s="10">
        <v>329.88</v>
      </c>
      <c r="AD43" s="10">
        <v>190.518</v>
      </c>
      <c r="AE43" s="111">
        <v>179.352</v>
      </c>
      <c r="AF43" s="10">
        <v>136.63800000000001</v>
      </c>
      <c r="AG43" s="10">
        <v>294.15899999999999</v>
      </c>
      <c r="AH43" s="10">
        <v>371.096</v>
      </c>
      <c r="AI43" s="130"/>
      <c r="AJ43" s="130"/>
      <c r="AK43" s="130"/>
      <c r="AL43" s="130"/>
      <c r="AM43" s="130"/>
      <c r="AN43" s="130"/>
      <c r="AO43" s="130"/>
      <c r="AP43" s="130"/>
      <c r="AQ43" s="130"/>
      <c r="AR43" s="130"/>
      <c r="AS43" s="130"/>
      <c r="AT43" s="130"/>
      <c r="AU43" s="130"/>
      <c r="AV43" s="130"/>
      <c r="AW43" s="130"/>
      <c r="AX43" s="130"/>
      <c r="AY43" s="130"/>
    </row>
    <row r="44" spans="1:51" ht="15" x14ac:dyDescent="0.25">
      <c r="A44" s="143">
        <v>45809</v>
      </c>
      <c r="B44" s="271">
        <v>391.59</v>
      </c>
      <c r="C44" s="271">
        <v>391.59</v>
      </c>
      <c r="D44" s="284">
        <v>391.59</v>
      </c>
      <c r="E44" s="10">
        <v>210.58099999999999</v>
      </c>
      <c r="F44" s="10">
        <v>600.36199999999997</v>
      </c>
      <c r="G44" s="10">
        <v>706.5</v>
      </c>
      <c r="H44" s="10">
        <v>877.69</v>
      </c>
      <c r="I44" s="10">
        <v>483.57</v>
      </c>
      <c r="J44" s="10">
        <v>772.15700000000004</v>
      </c>
      <c r="K44" s="10">
        <v>257.28199999999998</v>
      </c>
      <c r="L44" s="10">
        <v>166.61199999999999</v>
      </c>
      <c r="M44" s="10">
        <v>204.309</v>
      </c>
      <c r="N44" s="10">
        <v>273.21899999999999</v>
      </c>
      <c r="O44" s="10">
        <v>265.26900000000001</v>
      </c>
      <c r="P44" s="10">
        <v>478.38099999999997</v>
      </c>
      <c r="Q44" s="10">
        <v>349.17899999999997</v>
      </c>
      <c r="R44" s="10">
        <v>88.534000000000006</v>
      </c>
      <c r="S44" s="10">
        <v>344.38799999999998</v>
      </c>
      <c r="T44" s="10">
        <v>554.54499999999996</v>
      </c>
      <c r="U44" s="10">
        <v>292.44299999999998</v>
      </c>
      <c r="V44" s="10">
        <v>672.50800000000004</v>
      </c>
      <c r="W44" s="10">
        <v>229.346</v>
      </c>
      <c r="X44" s="10">
        <v>114.104</v>
      </c>
      <c r="Y44" s="10">
        <v>513.92999999999995</v>
      </c>
      <c r="Z44" s="10">
        <v>367.495</v>
      </c>
      <c r="AA44" s="10">
        <v>441.76799999999997</v>
      </c>
      <c r="AB44" s="10">
        <v>884.66700000000003</v>
      </c>
      <c r="AC44" s="10">
        <v>519.10799999999995</v>
      </c>
      <c r="AD44" s="10">
        <v>371.07400000000001</v>
      </c>
      <c r="AE44" s="111">
        <v>412.43700000000001</v>
      </c>
      <c r="AF44" s="10">
        <v>212.27500000000001</v>
      </c>
      <c r="AG44" s="10">
        <v>572.947</v>
      </c>
      <c r="AH44" s="10">
        <v>1010.789</v>
      </c>
      <c r="AI44" s="130"/>
      <c r="AJ44" s="130"/>
      <c r="AK44" s="130"/>
      <c r="AL44" s="130"/>
      <c r="AM44" s="130"/>
      <c r="AN44" s="130"/>
      <c r="AO44" s="130"/>
      <c r="AP44" s="130"/>
      <c r="AQ44" s="130"/>
      <c r="AR44" s="130"/>
      <c r="AS44" s="130"/>
      <c r="AT44" s="130"/>
      <c r="AU44" s="130"/>
      <c r="AV44" s="130"/>
      <c r="AW44" s="130"/>
      <c r="AX44" s="130"/>
      <c r="AY44" s="130"/>
    </row>
    <row r="45" spans="1:51" ht="15" x14ac:dyDescent="0.25">
      <c r="A45" s="143">
        <v>45839</v>
      </c>
      <c r="B45" s="271">
        <v>159.6</v>
      </c>
      <c r="C45" s="271">
        <v>159.6</v>
      </c>
      <c r="D45" s="284">
        <v>159.6</v>
      </c>
      <c r="E45" s="10">
        <v>42.13</v>
      </c>
      <c r="F45" s="10">
        <v>606.51</v>
      </c>
      <c r="G45" s="10">
        <v>324.04599999999999</v>
      </c>
      <c r="H45" s="10">
        <v>357.92</v>
      </c>
      <c r="I45" s="10">
        <v>459.47500000000002</v>
      </c>
      <c r="J45" s="10">
        <v>421.363</v>
      </c>
      <c r="K45" s="10">
        <v>76.495000000000005</v>
      </c>
      <c r="L45" s="10">
        <v>43.350999999999999</v>
      </c>
      <c r="M45" s="10">
        <v>91.927000000000007</v>
      </c>
      <c r="N45" s="10">
        <v>109.05200000000001</v>
      </c>
      <c r="O45" s="10">
        <v>189.60499999999999</v>
      </c>
      <c r="P45" s="10">
        <v>320.27600000000001</v>
      </c>
      <c r="Q45" s="10">
        <v>90.44</v>
      </c>
      <c r="R45" s="10">
        <v>13.606</v>
      </c>
      <c r="S45" s="10">
        <v>242.089</v>
      </c>
      <c r="T45" s="10">
        <v>408.39299999999997</v>
      </c>
      <c r="U45" s="10">
        <v>229.23599999999999</v>
      </c>
      <c r="V45" s="10">
        <v>845.05799999999999</v>
      </c>
      <c r="W45" s="10">
        <v>85.213999999999999</v>
      </c>
      <c r="X45" s="10">
        <v>43.021000000000001</v>
      </c>
      <c r="Y45" s="10">
        <v>311.07499999999999</v>
      </c>
      <c r="Z45" s="10">
        <v>164.22800000000001</v>
      </c>
      <c r="AA45" s="10">
        <v>132.946</v>
      </c>
      <c r="AB45" s="10">
        <v>425.77800000000002</v>
      </c>
      <c r="AC45" s="10">
        <v>225.47900000000001</v>
      </c>
      <c r="AD45" s="10">
        <v>269.81</v>
      </c>
      <c r="AE45" s="111">
        <v>192.352</v>
      </c>
      <c r="AF45" s="10">
        <v>84.396000000000001</v>
      </c>
      <c r="AG45" s="10">
        <v>558.30200000000002</v>
      </c>
      <c r="AH45" s="10">
        <v>601.67200000000003</v>
      </c>
      <c r="AI45" s="130"/>
      <c r="AJ45" s="130"/>
      <c r="AK45" s="130"/>
      <c r="AL45" s="130"/>
      <c r="AM45" s="130"/>
      <c r="AN45" s="130"/>
      <c r="AO45" s="130"/>
      <c r="AP45" s="130"/>
      <c r="AQ45" s="130"/>
      <c r="AR45" s="130"/>
      <c r="AS45" s="130"/>
      <c r="AT45" s="130"/>
      <c r="AU45" s="130"/>
      <c r="AV45" s="130"/>
      <c r="AW45" s="130"/>
      <c r="AX45" s="130"/>
      <c r="AY45" s="130"/>
    </row>
    <row r="46" spans="1:51" ht="15" x14ac:dyDescent="0.25">
      <c r="A46" s="143">
        <v>45870</v>
      </c>
      <c r="B46" s="271">
        <v>65.319999999999993</v>
      </c>
      <c r="C46" s="271">
        <v>65.319999999999993</v>
      </c>
      <c r="D46" s="284">
        <v>65.319999999999993</v>
      </c>
      <c r="E46" s="10">
        <v>36.417999999999999</v>
      </c>
      <c r="F46" s="10">
        <v>191.672</v>
      </c>
      <c r="G46" s="10">
        <v>103.294</v>
      </c>
      <c r="H46" s="10">
        <v>174.94200000000001</v>
      </c>
      <c r="I46" s="10">
        <v>151.786</v>
      </c>
      <c r="J46" s="10">
        <v>141.10300000000001</v>
      </c>
      <c r="K46" s="10">
        <v>43.600999999999999</v>
      </c>
      <c r="L46" s="10">
        <v>27.06</v>
      </c>
      <c r="M46" s="10">
        <v>38.524999999999999</v>
      </c>
      <c r="N46" s="10">
        <v>43.097999999999999</v>
      </c>
      <c r="O46" s="10">
        <v>74.522999999999996</v>
      </c>
      <c r="P46" s="10">
        <v>100.148</v>
      </c>
      <c r="Q46" s="10">
        <v>51.707999999999998</v>
      </c>
      <c r="R46" s="10">
        <v>32.631</v>
      </c>
      <c r="S46" s="10">
        <v>72.025000000000006</v>
      </c>
      <c r="T46" s="10">
        <v>127.17100000000001</v>
      </c>
      <c r="U46" s="10">
        <v>71.930999999999997</v>
      </c>
      <c r="V46" s="10">
        <v>225.80099999999999</v>
      </c>
      <c r="W46" s="10">
        <v>44.594000000000001</v>
      </c>
      <c r="X46" s="10">
        <v>27.565999999999999</v>
      </c>
      <c r="Y46" s="10">
        <v>110.977</v>
      </c>
      <c r="Z46" s="10">
        <v>61.533999999999999</v>
      </c>
      <c r="AA46" s="10">
        <v>65.537999999999997</v>
      </c>
      <c r="AB46" s="10">
        <v>150.99</v>
      </c>
      <c r="AC46" s="10">
        <v>85.13</v>
      </c>
      <c r="AD46" s="10">
        <v>103.08499999999999</v>
      </c>
      <c r="AE46" s="111">
        <v>70.763000000000005</v>
      </c>
      <c r="AF46" s="10">
        <v>39.253</v>
      </c>
      <c r="AG46" s="10">
        <v>240.68199999999999</v>
      </c>
      <c r="AH46" s="10">
        <v>209.19900000000001</v>
      </c>
      <c r="AI46" s="130"/>
      <c r="AJ46" s="130"/>
      <c r="AK46" s="130"/>
      <c r="AL46" s="130"/>
      <c r="AM46" s="130"/>
      <c r="AN46" s="130"/>
      <c r="AO46" s="130"/>
      <c r="AP46" s="130"/>
      <c r="AQ46" s="130"/>
      <c r="AR46" s="130"/>
      <c r="AS46" s="130"/>
      <c r="AT46" s="130"/>
      <c r="AU46" s="130"/>
      <c r="AV46" s="130"/>
      <c r="AW46" s="130"/>
      <c r="AX46" s="130"/>
      <c r="AY46" s="130"/>
    </row>
    <row r="47" spans="1:51" ht="15" x14ac:dyDescent="0.25">
      <c r="A47" s="143">
        <v>45901</v>
      </c>
      <c r="B47" s="271">
        <v>42.4</v>
      </c>
      <c r="C47" s="271">
        <v>42.4</v>
      </c>
      <c r="D47" s="284">
        <v>42.4</v>
      </c>
      <c r="E47" s="10">
        <v>30.443999999999999</v>
      </c>
      <c r="F47" s="10">
        <v>78.138000000000005</v>
      </c>
      <c r="G47" s="10">
        <v>63.366999999999997</v>
      </c>
      <c r="H47" s="10">
        <v>110.101</v>
      </c>
      <c r="I47" s="10">
        <v>69.061000000000007</v>
      </c>
      <c r="J47" s="10">
        <v>97.837000000000003</v>
      </c>
      <c r="K47" s="10">
        <v>52.497</v>
      </c>
      <c r="L47" s="10">
        <v>23.29</v>
      </c>
      <c r="M47" s="10">
        <v>35.851999999999997</v>
      </c>
      <c r="N47" s="10">
        <v>39.613999999999997</v>
      </c>
      <c r="O47" s="10">
        <v>59.098999999999997</v>
      </c>
      <c r="P47" s="10">
        <v>56.011000000000003</v>
      </c>
      <c r="Q47" s="10">
        <v>41.848999999999997</v>
      </c>
      <c r="R47" s="10">
        <v>29.372</v>
      </c>
      <c r="S47" s="10">
        <v>56.86</v>
      </c>
      <c r="T47" s="10">
        <v>57.826999999999998</v>
      </c>
      <c r="U47" s="10">
        <v>45.914999999999999</v>
      </c>
      <c r="V47" s="10">
        <v>95.911000000000001</v>
      </c>
      <c r="W47" s="10">
        <v>34.201000000000001</v>
      </c>
      <c r="X47" s="10">
        <v>31.344000000000001</v>
      </c>
      <c r="Y47" s="10">
        <v>77.798000000000002</v>
      </c>
      <c r="Z47" s="10">
        <v>42.305999999999997</v>
      </c>
      <c r="AA47" s="10">
        <v>64.665999999999997</v>
      </c>
      <c r="AB47" s="10">
        <v>102.16200000000001</v>
      </c>
      <c r="AC47" s="10">
        <v>52.845999999999997</v>
      </c>
      <c r="AD47" s="10">
        <v>71.355000000000004</v>
      </c>
      <c r="AE47" s="111">
        <v>49.533000000000001</v>
      </c>
      <c r="AF47" s="10">
        <v>26.832999999999998</v>
      </c>
      <c r="AG47" s="10">
        <v>121.27200000000001</v>
      </c>
      <c r="AH47" s="10">
        <v>114.60299999999999</v>
      </c>
      <c r="AI47" s="130"/>
      <c r="AJ47" s="130"/>
      <c r="AK47" s="130"/>
      <c r="AL47" s="130"/>
      <c r="AM47" s="130"/>
      <c r="AN47" s="130"/>
      <c r="AO47" s="130"/>
      <c r="AP47" s="130"/>
      <c r="AQ47" s="130"/>
      <c r="AR47" s="130"/>
      <c r="AS47" s="130"/>
      <c r="AT47" s="130"/>
      <c r="AU47" s="130"/>
      <c r="AV47" s="130"/>
      <c r="AW47" s="130"/>
      <c r="AX47" s="130"/>
      <c r="AY47" s="130"/>
    </row>
    <row r="48" spans="1:51" ht="15" x14ac:dyDescent="0.25">
      <c r="A48" s="143">
        <v>45931</v>
      </c>
      <c r="B48" s="271">
        <v>44.94</v>
      </c>
      <c r="C48" s="271">
        <v>59.44</v>
      </c>
      <c r="D48" s="285">
        <v>51.66</v>
      </c>
      <c r="E48" s="10">
        <v>58.618000000000002</v>
      </c>
      <c r="F48" s="10">
        <v>68.650000000000006</v>
      </c>
      <c r="G48" s="10">
        <v>61.621000000000002</v>
      </c>
      <c r="H48" s="10">
        <v>100.941</v>
      </c>
      <c r="I48" s="10">
        <v>69.953999999999994</v>
      </c>
      <c r="J48" s="10">
        <v>66.694000000000003</v>
      </c>
      <c r="K48" s="10">
        <v>52.308</v>
      </c>
      <c r="L48" s="10">
        <v>27.538</v>
      </c>
      <c r="M48" s="10">
        <v>40.579000000000001</v>
      </c>
      <c r="N48" s="10">
        <v>32.267000000000003</v>
      </c>
      <c r="O48" s="10">
        <v>60.106999999999999</v>
      </c>
      <c r="P48" s="10">
        <v>54.844999999999999</v>
      </c>
      <c r="Q48" s="10">
        <v>64.471000000000004</v>
      </c>
      <c r="R48" s="10">
        <v>58.43</v>
      </c>
      <c r="S48" s="10">
        <v>47.743000000000002</v>
      </c>
      <c r="T48" s="10">
        <v>60.374000000000002</v>
      </c>
      <c r="U48" s="10">
        <v>39.165999999999997</v>
      </c>
      <c r="V48" s="10">
        <v>86.557000000000002</v>
      </c>
      <c r="W48" s="10">
        <v>38.697000000000003</v>
      </c>
      <c r="X48" s="10">
        <v>54.302</v>
      </c>
      <c r="Y48" s="10">
        <v>129.953</v>
      </c>
      <c r="Z48" s="10">
        <v>53.41</v>
      </c>
      <c r="AA48" s="10">
        <v>105.539</v>
      </c>
      <c r="AB48" s="10">
        <v>114.477</v>
      </c>
      <c r="AC48" s="10">
        <v>60.792000000000002</v>
      </c>
      <c r="AD48" s="10">
        <v>67.165000000000006</v>
      </c>
      <c r="AE48" s="111">
        <v>48.116999999999997</v>
      </c>
      <c r="AF48" s="10">
        <v>42.223999999999997</v>
      </c>
      <c r="AG48" s="10">
        <v>174.517</v>
      </c>
      <c r="AH48" s="10">
        <v>109.081</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3">
        <v>45962</v>
      </c>
      <c r="B49" s="271">
        <v>46.51</v>
      </c>
      <c r="C49" s="271">
        <v>51.53</v>
      </c>
      <c r="D49" s="285">
        <v>48.88</v>
      </c>
      <c r="E49" s="10">
        <v>49.722999999999999</v>
      </c>
      <c r="F49" s="10">
        <v>65.334000000000003</v>
      </c>
      <c r="G49" s="10">
        <v>67.650000000000006</v>
      </c>
      <c r="H49" s="10">
        <v>74.582999999999998</v>
      </c>
      <c r="I49" s="10">
        <v>62.802999999999997</v>
      </c>
      <c r="J49" s="10">
        <v>62.866</v>
      </c>
      <c r="K49" s="10">
        <v>46.7</v>
      </c>
      <c r="L49" s="10">
        <v>40.767000000000003</v>
      </c>
      <c r="M49" s="10">
        <v>37.162999999999997</v>
      </c>
      <c r="N49" s="10">
        <v>37.421999999999997</v>
      </c>
      <c r="O49" s="10">
        <v>79.173000000000002</v>
      </c>
      <c r="P49" s="10">
        <v>54.62</v>
      </c>
      <c r="Q49" s="10">
        <v>54.25</v>
      </c>
      <c r="R49" s="10">
        <v>47.844000000000001</v>
      </c>
      <c r="S49" s="10">
        <v>52.609000000000002</v>
      </c>
      <c r="T49" s="10">
        <v>61.93</v>
      </c>
      <c r="U49" s="10">
        <v>45.82</v>
      </c>
      <c r="V49" s="10">
        <v>77.028999999999996</v>
      </c>
      <c r="W49" s="10">
        <v>52.320999999999998</v>
      </c>
      <c r="X49" s="10">
        <v>41.609000000000002</v>
      </c>
      <c r="Y49" s="10">
        <v>73.58</v>
      </c>
      <c r="Z49" s="10">
        <v>48.9</v>
      </c>
      <c r="AA49" s="10">
        <v>101.938</v>
      </c>
      <c r="AB49" s="10">
        <v>93.292000000000002</v>
      </c>
      <c r="AC49" s="10">
        <v>62.267000000000003</v>
      </c>
      <c r="AD49" s="10">
        <v>58.911000000000001</v>
      </c>
      <c r="AE49" s="111">
        <v>53.12</v>
      </c>
      <c r="AF49" s="10">
        <v>50.652000000000001</v>
      </c>
      <c r="AG49" s="10">
        <v>88.248999999999995</v>
      </c>
      <c r="AH49" s="10">
        <v>91.528999999999996</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3">
        <v>45992</v>
      </c>
      <c r="B50" s="271">
        <v>32.75</v>
      </c>
      <c r="C50" s="271">
        <v>32.75</v>
      </c>
      <c r="D50" s="285">
        <v>32.75</v>
      </c>
      <c r="E50" s="10">
        <v>38.555</v>
      </c>
      <c r="F50" s="10">
        <v>64.933000000000007</v>
      </c>
      <c r="G50" s="10">
        <v>63.978000000000002</v>
      </c>
      <c r="H50" s="10">
        <v>61.981000000000002</v>
      </c>
      <c r="I50" s="10">
        <v>56.238</v>
      </c>
      <c r="J50" s="10">
        <v>56.558</v>
      </c>
      <c r="K50" s="10">
        <v>37.738999999999997</v>
      </c>
      <c r="L50" s="10">
        <v>32.798000000000002</v>
      </c>
      <c r="M50" s="10">
        <v>30.738</v>
      </c>
      <c r="N50" s="10">
        <v>32.424999999999997</v>
      </c>
      <c r="O50" s="10">
        <v>47.429000000000002</v>
      </c>
      <c r="P50" s="10">
        <v>49.125</v>
      </c>
      <c r="Q50" s="10">
        <v>46.204999999999998</v>
      </c>
      <c r="R50" s="10">
        <v>34.204999999999998</v>
      </c>
      <c r="S50" s="10">
        <v>43.554000000000002</v>
      </c>
      <c r="T50" s="10">
        <v>50.576999999999998</v>
      </c>
      <c r="U50" s="10">
        <v>40.040999999999997</v>
      </c>
      <c r="V50" s="10">
        <v>65.950999999999993</v>
      </c>
      <c r="W50" s="10">
        <v>42.628</v>
      </c>
      <c r="X50" s="10">
        <v>32.003</v>
      </c>
      <c r="Y50" s="10">
        <v>57.273000000000003</v>
      </c>
      <c r="Z50" s="10">
        <v>42.145000000000003</v>
      </c>
      <c r="AA50" s="10">
        <v>63.970999999999997</v>
      </c>
      <c r="AB50" s="10">
        <v>85.156999999999996</v>
      </c>
      <c r="AC50" s="10">
        <v>51.774999999999999</v>
      </c>
      <c r="AD50" s="10">
        <v>51.203000000000003</v>
      </c>
      <c r="AE50" s="111">
        <v>50.430999999999997</v>
      </c>
      <c r="AF50" s="10">
        <v>44.014000000000003</v>
      </c>
      <c r="AG50" s="10">
        <v>69.796999999999997</v>
      </c>
      <c r="AH50" s="10">
        <v>72.953000000000003</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3">
        <v>46023</v>
      </c>
      <c r="B51" s="271">
        <v>40.270000000000003</v>
      </c>
      <c r="C51" s="271">
        <v>40.270000000000003</v>
      </c>
      <c r="D51" s="285">
        <v>40.270000000000003</v>
      </c>
      <c r="E51" s="10">
        <v>35.802999999999997</v>
      </c>
      <c r="F51" s="10">
        <v>54.802</v>
      </c>
      <c r="G51" s="10">
        <v>78.147999999999996</v>
      </c>
      <c r="H51" s="10">
        <v>54.704999999999998</v>
      </c>
      <c r="I51" s="10">
        <v>49.591999999999999</v>
      </c>
      <c r="J51" s="10">
        <v>51.23</v>
      </c>
      <c r="K51" s="10">
        <v>33.512999999999998</v>
      </c>
      <c r="L51" s="10">
        <v>27.861000000000001</v>
      </c>
      <c r="M51" s="10">
        <v>27.6</v>
      </c>
      <c r="N51" s="10">
        <v>29.454000000000001</v>
      </c>
      <c r="O51" s="10">
        <v>41.866999999999997</v>
      </c>
      <c r="P51" s="10">
        <v>49.820999999999998</v>
      </c>
      <c r="Q51" s="10">
        <v>43.107999999999997</v>
      </c>
      <c r="R51" s="10">
        <v>28.709</v>
      </c>
      <c r="S51" s="10">
        <v>40.322000000000003</v>
      </c>
      <c r="T51" s="10">
        <v>44.38</v>
      </c>
      <c r="U51" s="10">
        <v>36.856999999999999</v>
      </c>
      <c r="V51" s="10">
        <v>61.176000000000002</v>
      </c>
      <c r="W51" s="10">
        <v>35.665999999999997</v>
      </c>
      <c r="X51" s="10">
        <v>28.867999999999999</v>
      </c>
      <c r="Y51" s="10">
        <v>53.296999999999997</v>
      </c>
      <c r="Z51" s="10">
        <v>35.904000000000003</v>
      </c>
      <c r="AA51" s="10">
        <v>53.689</v>
      </c>
      <c r="AB51" s="10">
        <v>74.14</v>
      </c>
      <c r="AC51" s="10">
        <v>44.612000000000002</v>
      </c>
      <c r="AD51" s="10">
        <v>45.835999999999999</v>
      </c>
      <c r="AE51" s="111">
        <v>55.036000000000001</v>
      </c>
      <c r="AF51" s="10">
        <v>39.463999999999999</v>
      </c>
      <c r="AG51" s="10">
        <v>64.040999999999997</v>
      </c>
      <c r="AH51" s="10">
        <v>64.322000000000003</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3">
        <v>46054</v>
      </c>
      <c r="B52" s="271">
        <v>41.48</v>
      </c>
      <c r="C52" s="271">
        <v>41.48</v>
      </c>
      <c r="D52" s="285">
        <v>41.48</v>
      </c>
      <c r="E52" s="10">
        <v>52.78</v>
      </c>
      <c r="F52" s="10">
        <v>65.872</v>
      </c>
      <c r="G52" s="10">
        <v>60.198</v>
      </c>
      <c r="H52" s="10">
        <v>50.786000000000001</v>
      </c>
      <c r="I52" s="10">
        <v>49.131</v>
      </c>
      <c r="J52" s="10">
        <v>55.308</v>
      </c>
      <c r="K52" s="10">
        <v>33.47</v>
      </c>
      <c r="L52" s="10">
        <v>28.524000000000001</v>
      </c>
      <c r="M52" s="10">
        <v>39.94</v>
      </c>
      <c r="N52" s="10">
        <v>31.347999999999999</v>
      </c>
      <c r="O52" s="10">
        <v>41.098999999999997</v>
      </c>
      <c r="P52" s="10">
        <v>46.326000000000001</v>
      </c>
      <c r="Q52" s="10">
        <v>46.140999999999998</v>
      </c>
      <c r="R52" s="10">
        <v>28.437999999999999</v>
      </c>
      <c r="S52" s="10">
        <v>40.518000000000001</v>
      </c>
      <c r="T52" s="10">
        <v>41.762999999999998</v>
      </c>
      <c r="U52" s="10">
        <v>37.777999999999999</v>
      </c>
      <c r="V52" s="10">
        <v>58.1</v>
      </c>
      <c r="W52" s="10">
        <v>35.613999999999997</v>
      </c>
      <c r="X52" s="10">
        <v>39.094000000000001</v>
      </c>
      <c r="Y52" s="10">
        <v>62.927</v>
      </c>
      <c r="Z52" s="10">
        <v>49.247999999999998</v>
      </c>
      <c r="AA52" s="10">
        <v>93.875</v>
      </c>
      <c r="AB52" s="10">
        <v>72.070999999999998</v>
      </c>
      <c r="AC52" s="10">
        <v>43.664000000000001</v>
      </c>
      <c r="AD52" s="10">
        <v>44.302999999999997</v>
      </c>
      <c r="AE52" s="111">
        <v>48.823</v>
      </c>
      <c r="AF52" s="10">
        <v>42.905999999999999</v>
      </c>
      <c r="AG52" s="10">
        <v>61.441000000000003</v>
      </c>
      <c r="AH52" s="10">
        <v>58.713999999999999</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3">
        <v>46082</v>
      </c>
      <c r="B53" s="271">
        <v>86.5</v>
      </c>
      <c r="C53" s="271">
        <v>86.5</v>
      </c>
      <c r="D53" s="285">
        <v>86.5</v>
      </c>
      <c r="E53" s="10">
        <v>114.55800000000001</v>
      </c>
      <c r="F53" s="10">
        <v>100.86799999999999</v>
      </c>
      <c r="G53" s="10">
        <v>117.224</v>
      </c>
      <c r="H53" s="10">
        <v>98.516000000000005</v>
      </c>
      <c r="I53" s="10">
        <v>88.876000000000005</v>
      </c>
      <c r="J53" s="10">
        <v>80.963999999999999</v>
      </c>
      <c r="K53" s="10">
        <v>69.388999999999996</v>
      </c>
      <c r="L53" s="10">
        <v>53.295999999999999</v>
      </c>
      <c r="M53" s="10">
        <v>65.819999999999993</v>
      </c>
      <c r="N53" s="10">
        <v>95.498999999999995</v>
      </c>
      <c r="O53" s="10">
        <v>88.343999999999994</v>
      </c>
      <c r="P53" s="10">
        <v>73.891999999999996</v>
      </c>
      <c r="Q53" s="10">
        <v>103.503</v>
      </c>
      <c r="R53" s="10">
        <v>50.262</v>
      </c>
      <c r="S53" s="10">
        <v>80.906000000000006</v>
      </c>
      <c r="T53" s="10">
        <v>67.13</v>
      </c>
      <c r="U53" s="10">
        <v>65.426000000000002</v>
      </c>
      <c r="V53" s="10">
        <v>112.604</v>
      </c>
      <c r="W53" s="10">
        <v>68.941999999999993</v>
      </c>
      <c r="X53" s="10">
        <v>70.674000000000007</v>
      </c>
      <c r="Y53" s="10">
        <v>106.70699999999999</v>
      </c>
      <c r="Z53" s="10">
        <v>93.745999999999995</v>
      </c>
      <c r="AA53" s="10">
        <v>341.8</v>
      </c>
      <c r="AB53" s="10">
        <v>96.429000000000002</v>
      </c>
      <c r="AC53" s="10">
        <v>78.477999999999994</v>
      </c>
      <c r="AD53" s="10">
        <v>101.857</v>
      </c>
      <c r="AE53" s="111">
        <v>81.344999999999999</v>
      </c>
      <c r="AF53" s="10">
        <v>83.054000000000002</v>
      </c>
      <c r="AG53" s="10">
        <v>116.495</v>
      </c>
      <c r="AH53" s="10">
        <v>84.049000000000007</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3">
        <v>46113</v>
      </c>
      <c r="B54" s="271">
        <v>112.76</v>
      </c>
      <c r="C54" s="271">
        <v>112.76</v>
      </c>
      <c r="D54" s="285">
        <v>112.76</v>
      </c>
      <c r="E54" s="10">
        <v>97.798000000000002</v>
      </c>
      <c r="F54" s="10">
        <v>156.958</v>
      </c>
      <c r="G54" s="10">
        <v>142.26</v>
      </c>
      <c r="H54" s="10">
        <v>165.26400000000001</v>
      </c>
      <c r="I54" s="10">
        <v>109.524</v>
      </c>
      <c r="J54" s="10">
        <v>116.562</v>
      </c>
      <c r="K54" s="10">
        <v>105.544</v>
      </c>
      <c r="L54" s="10">
        <v>86.108000000000004</v>
      </c>
      <c r="M54" s="10">
        <v>92.804000000000002</v>
      </c>
      <c r="N54" s="10">
        <v>154.06700000000001</v>
      </c>
      <c r="O54" s="10">
        <v>127.874</v>
      </c>
      <c r="P54" s="10">
        <v>138.101</v>
      </c>
      <c r="Q54" s="10">
        <v>103.89</v>
      </c>
      <c r="R54" s="10">
        <v>54.765999999999998</v>
      </c>
      <c r="S54" s="10">
        <v>123.148</v>
      </c>
      <c r="T54" s="10">
        <v>87.247</v>
      </c>
      <c r="U54" s="10">
        <v>199.01499999999999</v>
      </c>
      <c r="V54" s="10">
        <v>191.685</v>
      </c>
      <c r="W54" s="10">
        <v>73.781999999999996</v>
      </c>
      <c r="X54" s="10">
        <v>93.325999999999993</v>
      </c>
      <c r="Y54" s="10">
        <v>111.04900000000001</v>
      </c>
      <c r="Z54" s="10">
        <v>141.39099999999999</v>
      </c>
      <c r="AA54" s="10">
        <v>546.11599999999999</v>
      </c>
      <c r="AB54" s="10">
        <v>122.223</v>
      </c>
      <c r="AC54" s="10">
        <v>275.29700000000003</v>
      </c>
      <c r="AD54" s="10">
        <v>128.00899999999999</v>
      </c>
      <c r="AE54" s="111">
        <v>91.004999999999995</v>
      </c>
      <c r="AF54" s="10">
        <v>96.659000000000006</v>
      </c>
      <c r="AG54" s="10">
        <v>166.72499999999999</v>
      </c>
      <c r="AH54" s="10">
        <v>150.215</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3">
        <v>46143</v>
      </c>
      <c r="B55" s="271">
        <v>244.27</v>
      </c>
      <c r="C55" s="271">
        <v>244.27</v>
      </c>
      <c r="D55" s="285">
        <v>244.27</v>
      </c>
      <c r="E55" s="10">
        <v>156.81700000000001</v>
      </c>
      <c r="F55" s="10">
        <v>242.881</v>
      </c>
      <c r="G55" s="10">
        <v>481.572</v>
      </c>
      <c r="H55" s="10">
        <v>262.23500000000001</v>
      </c>
      <c r="I55" s="10">
        <v>344.47</v>
      </c>
      <c r="J55" s="10">
        <v>199.327</v>
      </c>
      <c r="K55" s="10">
        <v>178.09800000000001</v>
      </c>
      <c r="L55" s="10">
        <v>63.039000000000001</v>
      </c>
      <c r="M55" s="10">
        <v>79.323999999999998</v>
      </c>
      <c r="N55" s="10">
        <v>132.142</v>
      </c>
      <c r="O55" s="10">
        <v>272.47300000000001</v>
      </c>
      <c r="P55" s="10">
        <v>296.42500000000001</v>
      </c>
      <c r="Q55" s="10">
        <v>219.48099999999999</v>
      </c>
      <c r="R55" s="10">
        <v>131.773</v>
      </c>
      <c r="S55" s="10">
        <v>199.518</v>
      </c>
      <c r="T55" s="10">
        <v>66.364000000000004</v>
      </c>
      <c r="U55" s="10">
        <v>336.05500000000001</v>
      </c>
      <c r="V55" s="10">
        <v>243.53800000000001</v>
      </c>
      <c r="W55" s="10">
        <v>101.44499999999999</v>
      </c>
      <c r="X55" s="10">
        <v>202.00800000000001</v>
      </c>
      <c r="Y55" s="10">
        <v>237.357</v>
      </c>
      <c r="Z55" s="10">
        <v>391.06200000000001</v>
      </c>
      <c r="AA55" s="10">
        <v>579.81399999999996</v>
      </c>
      <c r="AB55" s="10">
        <v>328.84300000000002</v>
      </c>
      <c r="AC55" s="10">
        <v>190.60499999999999</v>
      </c>
      <c r="AD55" s="10">
        <v>176.268</v>
      </c>
      <c r="AE55" s="111">
        <v>136.77099999999999</v>
      </c>
      <c r="AF55" s="10">
        <v>294.14999999999998</v>
      </c>
      <c r="AG55" s="10">
        <v>371.57299999999998</v>
      </c>
      <c r="AH55" s="10">
        <v>372.35300000000001</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3">
        <v>46174</v>
      </c>
      <c r="B56" s="271">
        <v>391.59</v>
      </c>
      <c r="C56" s="271">
        <v>391.59</v>
      </c>
      <c r="D56" s="285">
        <v>391.59</v>
      </c>
      <c r="E56" s="10">
        <v>600.01</v>
      </c>
      <c r="F56" s="10">
        <v>697.77700000000004</v>
      </c>
      <c r="G56" s="10">
        <v>877.61</v>
      </c>
      <c r="H56" s="10">
        <v>483.49400000000003</v>
      </c>
      <c r="I56" s="10">
        <v>772.17899999999997</v>
      </c>
      <c r="J56" s="10">
        <v>264.46499999999997</v>
      </c>
      <c r="K56" s="10">
        <v>166.73099999999999</v>
      </c>
      <c r="L56" s="10">
        <v>204.41900000000001</v>
      </c>
      <c r="M56" s="10">
        <v>273.22800000000001</v>
      </c>
      <c r="N56" s="10">
        <v>258.505</v>
      </c>
      <c r="O56" s="10">
        <v>477.60500000000002</v>
      </c>
      <c r="P56" s="10">
        <v>349.03399999999999</v>
      </c>
      <c r="Q56" s="10">
        <v>88.305999999999997</v>
      </c>
      <c r="R56" s="10">
        <v>334.39800000000002</v>
      </c>
      <c r="S56" s="10">
        <v>554.82799999999997</v>
      </c>
      <c r="T56" s="10">
        <v>291.41300000000001</v>
      </c>
      <c r="U56" s="10">
        <v>671.47699999999998</v>
      </c>
      <c r="V56" s="10">
        <v>228.983</v>
      </c>
      <c r="W56" s="10">
        <v>114.01600000000001</v>
      </c>
      <c r="X56" s="10">
        <v>514.34900000000005</v>
      </c>
      <c r="Y56" s="10">
        <v>367.63900000000001</v>
      </c>
      <c r="Z56" s="10">
        <v>441.06099999999998</v>
      </c>
      <c r="AA56" s="10">
        <v>884.63699999999994</v>
      </c>
      <c r="AB56" s="10">
        <v>519.08199999999999</v>
      </c>
      <c r="AC56" s="10">
        <v>371.084</v>
      </c>
      <c r="AD56" s="10">
        <v>408.27800000000002</v>
      </c>
      <c r="AE56" s="111">
        <v>211.68899999999999</v>
      </c>
      <c r="AF56" s="10">
        <v>572.27</v>
      </c>
      <c r="AG56" s="10">
        <v>1010.936</v>
      </c>
      <c r="AH56" s="10">
        <v>589.15700000000004</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3">
        <v>46204</v>
      </c>
      <c r="B57" s="271">
        <v>159.6</v>
      </c>
      <c r="C57" s="271">
        <v>159.6</v>
      </c>
      <c r="D57" s="285">
        <v>159.6</v>
      </c>
      <c r="E57" s="10">
        <v>606.38599999999997</v>
      </c>
      <c r="F57" s="10">
        <v>336.76400000000001</v>
      </c>
      <c r="G57" s="10">
        <v>357.94400000000002</v>
      </c>
      <c r="H57" s="10">
        <v>459.49599999999998</v>
      </c>
      <c r="I57" s="10">
        <v>421.45</v>
      </c>
      <c r="J57" s="10">
        <v>81.066999999999993</v>
      </c>
      <c r="K57" s="10">
        <v>43.442999999999998</v>
      </c>
      <c r="L57" s="10">
        <v>91.986000000000004</v>
      </c>
      <c r="M57" s="10">
        <v>109.06699999999999</v>
      </c>
      <c r="N57" s="10">
        <v>195.59399999999999</v>
      </c>
      <c r="O57" s="10">
        <v>320.20600000000002</v>
      </c>
      <c r="P57" s="10">
        <v>90.367999999999995</v>
      </c>
      <c r="Q57" s="10">
        <v>13.662000000000001</v>
      </c>
      <c r="R57" s="10">
        <v>256.92</v>
      </c>
      <c r="S57" s="10">
        <v>408.47500000000002</v>
      </c>
      <c r="T57" s="10">
        <v>229.173</v>
      </c>
      <c r="U57" s="10">
        <v>844.98699999999997</v>
      </c>
      <c r="V57" s="10">
        <v>90.527000000000001</v>
      </c>
      <c r="W57" s="10">
        <v>42.984000000000002</v>
      </c>
      <c r="X57" s="10">
        <v>311.29599999999999</v>
      </c>
      <c r="Y57" s="10">
        <v>164.36199999999999</v>
      </c>
      <c r="Z57" s="10">
        <v>139.41900000000001</v>
      </c>
      <c r="AA57" s="10">
        <v>425.77800000000002</v>
      </c>
      <c r="AB57" s="10">
        <v>225.477</v>
      </c>
      <c r="AC57" s="10">
        <v>268.83600000000001</v>
      </c>
      <c r="AD57" s="10">
        <v>199.87899999999999</v>
      </c>
      <c r="AE57" s="111">
        <v>84.491</v>
      </c>
      <c r="AF57" s="10">
        <v>558.42200000000003</v>
      </c>
      <c r="AG57" s="10">
        <v>601.83399999999995</v>
      </c>
      <c r="AH57" s="10">
        <v>321.02</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3">
        <v>46235</v>
      </c>
      <c r="B58" s="271">
        <v>65.319999999999993</v>
      </c>
      <c r="C58" s="271">
        <v>65.319999999999993</v>
      </c>
      <c r="D58" s="285">
        <v>65.319999999999993</v>
      </c>
      <c r="E58" s="10">
        <v>191.804</v>
      </c>
      <c r="F58" s="10">
        <v>105.845</v>
      </c>
      <c r="G58" s="10">
        <v>174.982</v>
      </c>
      <c r="H58" s="10">
        <v>151.79599999999999</v>
      </c>
      <c r="I58" s="10">
        <v>141.17699999999999</v>
      </c>
      <c r="J58" s="10">
        <v>44.51</v>
      </c>
      <c r="K58" s="10">
        <v>27.170999999999999</v>
      </c>
      <c r="L58" s="10">
        <v>38.575000000000003</v>
      </c>
      <c r="M58" s="10">
        <v>43.16</v>
      </c>
      <c r="N58" s="10">
        <v>75.194000000000003</v>
      </c>
      <c r="O58" s="10">
        <v>100.10899999999999</v>
      </c>
      <c r="P58" s="10">
        <v>51.633000000000003</v>
      </c>
      <c r="Q58" s="10">
        <v>32.688000000000002</v>
      </c>
      <c r="R58" s="10">
        <v>74.248000000000005</v>
      </c>
      <c r="S58" s="10">
        <v>127.21</v>
      </c>
      <c r="T58" s="10">
        <v>71.894999999999996</v>
      </c>
      <c r="U58" s="10">
        <v>225.792</v>
      </c>
      <c r="V58" s="10">
        <v>45.408000000000001</v>
      </c>
      <c r="W58" s="10">
        <v>27.535</v>
      </c>
      <c r="X58" s="10">
        <v>111.221</v>
      </c>
      <c r="Y58" s="10">
        <v>61.627000000000002</v>
      </c>
      <c r="Z58" s="10">
        <v>66.295000000000002</v>
      </c>
      <c r="AA58" s="10">
        <v>150.99799999999999</v>
      </c>
      <c r="AB58" s="10">
        <v>85.132000000000005</v>
      </c>
      <c r="AC58" s="10">
        <v>103.14700000000001</v>
      </c>
      <c r="AD58" s="10">
        <v>72.855000000000004</v>
      </c>
      <c r="AE58" s="111">
        <v>39.362000000000002</v>
      </c>
      <c r="AF58" s="10">
        <v>240.874</v>
      </c>
      <c r="AG58" s="10">
        <v>209.24100000000001</v>
      </c>
      <c r="AH58" s="10">
        <v>117.289</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3">
        <v>46266</v>
      </c>
      <c r="B59" s="271">
        <v>42.4</v>
      </c>
      <c r="C59" s="271">
        <v>42.4</v>
      </c>
      <c r="D59" s="285">
        <v>42.4</v>
      </c>
      <c r="E59" s="10">
        <v>78.251999999999995</v>
      </c>
      <c r="F59" s="10">
        <v>63.655000000000001</v>
      </c>
      <c r="G59" s="10">
        <v>110.136</v>
      </c>
      <c r="H59" s="10">
        <v>69.067999999999998</v>
      </c>
      <c r="I59" s="10">
        <v>97.903999999999996</v>
      </c>
      <c r="J59" s="10">
        <v>52.308999999999997</v>
      </c>
      <c r="K59" s="10">
        <v>23.382000000000001</v>
      </c>
      <c r="L59" s="10">
        <v>35.905999999999999</v>
      </c>
      <c r="M59" s="10">
        <v>39.738</v>
      </c>
      <c r="N59" s="10">
        <v>60.122</v>
      </c>
      <c r="O59" s="10">
        <v>55.981999999999999</v>
      </c>
      <c r="P59" s="10">
        <v>41.768000000000001</v>
      </c>
      <c r="Q59" s="10">
        <v>29.420999999999999</v>
      </c>
      <c r="R59" s="10">
        <v>56.884</v>
      </c>
      <c r="S59" s="10">
        <v>57.857999999999997</v>
      </c>
      <c r="T59" s="10">
        <v>45.884</v>
      </c>
      <c r="U59" s="10">
        <v>95.909000000000006</v>
      </c>
      <c r="V59" s="10">
        <v>34.19</v>
      </c>
      <c r="W59" s="10">
        <v>31.318000000000001</v>
      </c>
      <c r="X59" s="10">
        <v>78.009</v>
      </c>
      <c r="Y59" s="10">
        <v>42.384999999999998</v>
      </c>
      <c r="Z59" s="10">
        <v>63.125</v>
      </c>
      <c r="AA59" s="10">
        <v>102.17</v>
      </c>
      <c r="AB59" s="10">
        <v>52.848999999999997</v>
      </c>
      <c r="AC59" s="10">
        <v>71.42</v>
      </c>
      <c r="AD59" s="10">
        <v>49.953000000000003</v>
      </c>
      <c r="AE59" s="111">
        <v>26.905999999999999</v>
      </c>
      <c r="AF59" s="10">
        <v>121.43600000000001</v>
      </c>
      <c r="AG59" s="10">
        <v>114.699</v>
      </c>
      <c r="AH59" s="10">
        <v>80.382000000000005</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3">
        <v>46296</v>
      </c>
      <c r="B60" s="271">
        <v>44.94</v>
      </c>
      <c r="C60" s="271">
        <v>59.44</v>
      </c>
      <c r="D60" s="285">
        <v>51.66</v>
      </c>
      <c r="E60" s="10">
        <v>68.757999999999996</v>
      </c>
      <c r="F60" s="10">
        <v>61.878</v>
      </c>
      <c r="G60" s="10">
        <v>100.973</v>
      </c>
      <c r="H60" s="10">
        <v>69.960999999999999</v>
      </c>
      <c r="I60" s="10">
        <v>66.754999999999995</v>
      </c>
      <c r="J60" s="10">
        <v>52.466999999999999</v>
      </c>
      <c r="K60" s="10">
        <v>27.625</v>
      </c>
      <c r="L60" s="10">
        <v>40.640999999999998</v>
      </c>
      <c r="M60" s="10">
        <v>32.319000000000003</v>
      </c>
      <c r="N60" s="10">
        <v>58.875999999999998</v>
      </c>
      <c r="O60" s="10">
        <v>54.817999999999998</v>
      </c>
      <c r="P60" s="10">
        <v>64.382000000000005</v>
      </c>
      <c r="Q60" s="10">
        <v>58.473999999999997</v>
      </c>
      <c r="R60" s="10">
        <v>48.374000000000002</v>
      </c>
      <c r="S60" s="10">
        <v>60.406999999999996</v>
      </c>
      <c r="T60" s="10">
        <v>39.137999999999998</v>
      </c>
      <c r="U60" s="10">
        <v>86.555999999999997</v>
      </c>
      <c r="V60" s="10">
        <v>38.622999999999998</v>
      </c>
      <c r="W60" s="10">
        <v>54.276000000000003</v>
      </c>
      <c r="X60" s="10">
        <v>130.19</v>
      </c>
      <c r="Y60" s="10">
        <v>53.484000000000002</v>
      </c>
      <c r="Z60" s="10">
        <v>105.937</v>
      </c>
      <c r="AA60" s="10">
        <v>114.48399999999999</v>
      </c>
      <c r="AB60" s="10">
        <v>60.795000000000002</v>
      </c>
      <c r="AC60" s="10">
        <v>67.224000000000004</v>
      </c>
      <c r="AD60" s="10">
        <v>48.473999999999997</v>
      </c>
      <c r="AE60" s="111">
        <v>42.293999999999997</v>
      </c>
      <c r="AF60" s="10">
        <v>174.68600000000001</v>
      </c>
      <c r="AG60" s="10">
        <v>109.16800000000001</v>
      </c>
      <c r="AH60" s="10">
        <v>89.244</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3">
        <v>46327</v>
      </c>
      <c r="B61" s="271">
        <v>46.51</v>
      </c>
      <c r="C61" s="271">
        <v>51.53</v>
      </c>
      <c r="D61" s="285">
        <v>48.88</v>
      </c>
      <c r="E61" s="10">
        <v>65.42</v>
      </c>
      <c r="F61" s="10">
        <v>67.396000000000001</v>
      </c>
      <c r="G61" s="10">
        <v>74.611999999999995</v>
      </c>
      <c r="H61" s="10">
        <v>62.808999999999997</v>
      </c>
      <c r="I61" s="10">
        <v>62.92</v>
      </c>
      <c r="J61" s="10">
        <v>47.22</v>
      </c>
      <c r="K61" s="10">
        <v>40.851999999999997</v>
      </c>
      <c r="L61" s="10">
        <v>37.218000000000004</v>
      </c>
      <c r="M61" s="10">
        <v>37.479999999999997</v>
      </c>
      <c r="N61" s="10">
        <v>80.927000000000007</v>
      </c>
      <c r="O61" s="10">
        <v>54.595999999999997</v>
      </c>
      <c r="P61" s="10">
        <v>54.17</v>
      </c>
      <c r="Q61" s="10">
        <v>47.884999999999998</v>
      </c>
      <c r="R61" s="10">
        <v>53</v>
      </c>
      <c r="S61" s="10">
        <v>61.957000000000001</v>
      </c>
      <c r="T61" s="10">
        <v>45.802</v>
      </c>
      <c r="U61" s="10">
        <v>77.028999999999996</v>
      </c>
      <c r="V61" s="10">
        <v>52.398000000000003</v>
      </c>
      <c r="W61" s="10">
        <v>41.587000000000003</v>
      </c>
      <c r="X61" s="10">
        <v>73.760000000000005</v>
      </c>
      <c r="Y61" s="10">
        <v>48.968000000000004</v>
      </c>
      <c r="Z61" s="10">
        <v>103.312</v>
      </c>
      <c r="AA61" s="10">
        <v>93.299000000000007</v>
      </c>
      <c r="AB61" s="10">
        <v>62.27</v>
      </c>
      <c r="AC61" s="10">
        <v>58.963000000000001</v>
      </c>
      <c r="AD61" s="10">
        <v>53.603000000000002</v>
      </c>
      <c r="AE61" s="111">
        <v>50.72</v>
      </c>
      <c r="AF61" s="10">
        <v>88.355999999999995</v>
      </c>
      <c r="AG61" s="10">
        <v>91.605999999999995</v>
      </c>
      <c r="AH61" s="10">
        <v>66.174999999999997</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3">
        <v>46357</v>
      </c>
      <c r="B62" s="271">
        <v>32.75</v>
      </c>
      <c r="C62" s="271">
        <v>32.75</v>
      </c>
      <c r="D62" s="285">
        <v>32.75</v>
      </c>
      <c r="E62" s="10">
        <v>65.025999999999996</v>
      </c>
      <c r="F62" s="10">
        <v>65.203999999999994</v>
      </c>
      <c r="G62" s="10">
        <v>62.009</v>
      </c>
      <c r="H62" s="10">
        <v>56.244999999999997</v>
      </c>
      <c r="I62" s="10">
        <v>56.609000000000002</v>
      </c>
      <c r="J62" s="10">
        <v>37.976999999999997</v>
      </c>
      <c r="K62" s="10">
        <v>32.878999999999998</v>
      </c>
      <c r="L62" s="10">
        <v>30.79</v>
      </c>
      <c r="M62" s="10">
        <v>32.478999999999999</v>
      </c>
      <c r="N62" s="10">
        <v>48.162999999999997</v>
      </c>
      <c r="O62" s="10">
        <v>49.101999999999997</v>
      </c>
      <c r="P62" s="10">
        <v>46.131999999999998</v>
      </c>
      <c r="Q62" s="10">
        <v>34.244</v>
      </c>
      <c r="R62" s="10">
        <v>43.96</v>
      </c>
      <c r="S62" s="10">
        <v>50.600999999999999</v>
      </c>
      <c r="T62" s="10">
        <v>40.017000000000003</v>
      </c>
      <c r="U62" s="10">
        <v>65.950999999999993</v>
      </c>
      <c r="V62" s="10">
        <v>42.896000000000001</v>
      </c>
      <c r="W62" s="10">
        <v>31.983000000000001</v>
      </c>
      <c r="X62" s="10">
        <v>57.442</v>
      </c>
      <c r="Y62" s="10">
        <v>42.21</v>
      </c>
      <c r="Z62" s="10">
        <v>64.536000000000001</v>
      </c>
      <c r="AA62" s="10">
        <v>85.162999999999997</v>
      </c>
      <c r="AB62" s="10">
        <v>51.777999999999999</v>
      </c>
      <c r="AC62" s="10">
        <v>51.253999999999998</v>
      </c>
      <c r="AD62" s="10">
        <v>50.402999999999999</v>
      </c>
      <c r="AE62" s="111">
        <v>44.076000000000001</v>
      </c>
      <c r="AF62" s="10">
        <v>69.894999999999996</v>
      </c>
      <c r="AG62" s="10">
        <v>73.024000000000001</v>
      </c>
      <c r="AH62" s="10">
        <v>56.079000000000001</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3">
        <v>46388</v>
      </c>
      <c r="B63" s="271">
        <v>40.270000000000003</v>
      </c>
      <c r="C63" s="271">
        <v>40.270000000000003</v>
      </c>
      <c r="D63" s="285">
        <v>40.270000000000003</v>
      </c>
      <c r="E63" s="10">
        <v>54.886000000000003</v>
      </c>
      <c r="F63" s="10">
        <v>78.673000000000002</v>
      </c>
      <c r="G63" s="10">
        <v>54.73</v>
      </c>
      <c r="H63" s="10">
        <v>49.597999999999999</v>
      </c>
      <c r="I63" s="10">
        <v>51.276000000000003</v>
      </c>
      <c r="J63" s="10">
        <v>33.676000000000002</v>
      </c>
      <c r="K63" s="10">
        <v>27.936</v>
      </c>
      <c r="L63" s="10">
        <v>27.648</v>
      </c>
      <c r="M63" s="10">
        <v>29.504000000000001</v>
      </c>
      <c r="N63" s="10">
        <v>42.06</v>
      </c>
      <c r="O63" s="10">
        <v>49.8</v>
      </c>
      <c r="P63" s="10">
        <v>43.040999999999997</v>
      </c>
      <c r="Q63" s="10">
        <v>28.744</v>
      </c>
      <c r="R63" s="10">
        <v>40.472000000000001</v>
      </c>
      <c r="S63" s="10">
        <v>44.402999999999999</v>
      </c>
      <c r="T63" s="10">
        <v>36.835000000000001</v>
      </c>
      <c r="U63" s="10">
        <v>61.176000000000002</v>
      </c>
      <c r="V63" s="10">
        <v>35.771999999999998</v>
      </c>
      <c r="W63" s="10">
        <v>28.849</v>
      </c>
      <c r="X63" s="10">
        <v>53.453000000000003</v>
      </c>
      <c r="Y63" s="10">
        <v>36.003</v>
      </c>
      <c r="Z63" s="10">
        <v>53.850999999999999</v>
      </c>
      <c r="AA63" s="10">
        <v>74.144999999999996</v>
      </c>
      <c r="AB63" s="10">
        <v>44.613999999999997</v>
      </c>
      <c r="AC63" s="10">
        <v>45.884</v>
      </c>
      <c r="AD63" s="10">
        <v>55.805999999999997</v>
      </c>
      <c r="AE63" s="111">
        <v>39.520000000000003</v>
      </c>
      <c r="AF63" s="10">
        <v>64.131</v>
      </c>
      <c r="AG63" s="10">
        <v>64.385999999999996</v>
      </c>
      <c r="AH63" s="10">
        <v>49.962000000000003</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3">
        <v>46419</v>
      </c>
      <c r="B64" s="271">
        <v>41.48</v>
      </c>
      <c r="C64" s="271">
        <v>41.48</v>
      </c>
      <c r="D64" s="276">
        <v>41.48</v>
      </c>
      <c r="E64" s="10">
        <v>65.872</v>
      </c>
      <c r="F64" s="10">
        <v>60.198</v>
      </c>
      <c r="G64" s="10">
        <v>50.786000000000001</v>
      </c>
      <c r="H64" s="10">
        <v>49.131</v>
      </c>
      <c r="I64" s="10">
        <v>55.308</v>
      </c>
      <c r="J64" s="10">
        <v>33.47</v>
      </c>
      <c r="K64" s="10">
        <v>28.524000000000001</v>
      </c>
      <c r="L64" s="10">
        <v>39.94</v>
      </c>
      <c r="M64" s="10">
        <v>31.347999999999999</v>
      </c>
      <c r="N64" s="10">
        <v>41.098999999999997</v>
      </c>
      <c r="O64" s="10">
        <v>46.326000000000001</v>
      </c>
      <c r="P64" s="10">
        <v>46.140999999999998</v>
      </c>
      <c r="Q64" s="10">
        <v>28.437999999999999</v>
      </c>
      <c r="R64" s="10">
        <v>40.518000000000001</v>
      </c>
      <c r="S64" s="10">
        <v>41.762999999999998</v>
      </c>
      <c r="T64" s="10">
        <v>37.777999999999999</v>
      </c>
      <c r="U64" s="10">
        <v>58.1</v>
      </c>
      <c r="V64" s="10">
        <v>35.613999999999997</v>
      </c>
      <c r="W64" s="10">
        <v>39.094000000000001</v>
      </c>
      <c r="X64" s="10">
        <v>62.927</v>
      </c>
      <c r="Y64" s="10">
        <v>49.247999999999998</v>
      </c>
      <c r="Z64" s="10">
        <v>93.875</v>
      </c>
      <c r="AA64" s="10">
        <v>72.070999999999998</v>
      </c>
      <c r="AB64" s="10">
        <v>43.664000000000001</v>
      </c>
      <c r="AC64" s="10">
        <v>44.302999999999997</v>
      </c>
      <c r="AD64" s="10">
        <v>48.823</v>
      </c>
      <c r="AE64" s="111">
        <v>42.905999999999999</v>
      </c>
      <c r="AF64" s="10">
        <v>61.441000000000003</v>
      </c>
      <c r="AG64" s="10">
        <v>58.713999999999999</v>
      </c>
      <c r="AH64" s="10">
        <v>58.713999999999999</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3">
        <v>46447</v>
      </c>
      <c r="B65" s="271">
        <v>86.5</v>
      </c>
      <c r="C65" s="271">
        <v>86.5</v>
      </c>
      <c r="D65" s="276">
        <v>86.5</v>
      </c>
      <c r="E65" s="10">
        <v>100.86799999999999</v>
      </c>
      <c r="F65" s="10">
        <v>117.224</v>
      </c>
      <c r="G65" s="10">
        <v>98.516000000000005</v>
      </c>
      <c r="H65" s="10">
        <v>88.876000000000005</v>
      </c>
      <c r="I65" s="10">
        <v>80.963999999999999</v>
      </c>
      <c r="J65" s="10">
        <v>69.388999999999996</v>
      </c>
      <c r="K65" s="10">
        <v>53.295999999999999</v>
      </c>
      <c r="L65" s="10">
        <v>65.819999999999993</v>
      </c>
      <c r="M65" s="10">
        <v>95.498999999999995</v>
      </c>
      <c r="N65" s="10">
        <v>88.343999999999994</v>
      </c>
      <c r="O65" s="10">
        <v>73.891999999999996</v>
      </c>
      <c r="P65" s="10">
        <v>103.503</v>
      </c>
      <c r="Q65" s="10">
        <v>50.262</v>
      </c>
      <c r="R65" s="10">
        <v>80.906000000000006</v>
      </c>
      <c r="S65" s="10">
        <v>67.13</v>
      </c>
      <c r="T65" s="10">
        <v>65.426000000000002</v>
      </c>
      <c r="U65" s="10">
        <v>112.604</v>
      </c>
      <c r="V65" s="10">
        <v>68.941999999999993</v>
      </c>
      <c r="W65" s="10">
        <v>70.674000000000007</v>
      </c>
      <c r="X65" s="10">
        <v>106.70699999999999</v>
      </c>
      <c r="Y65" s="10">
        <v>93.745999999999995</v>
      </c>
      <c r="Z65" s="10">
        <v>341.8</v>
      </c>
      <c r="AA65" s="10">
        <v>96.429000000000002</v>
      </c>
      <c r="AB65" s="10">
        <v>78.477999999999994</v>
      </c>
      <c r="AC65" s="10">
        <v>101.857</v>
      </c>
      <c r="AD65" s="10">
        <v>81.344999999999999</v>
      </c>
      <c r="AE65" s="111">
        <v>83.054000000000002</v>
      </c>
      <c r="AF65" s="10">
        <v>116.495</v>
      </c>
      <c r="AG65" s="10">
        <v>84.049000000000007</v>
      </c>
      <c r="AH65" s="10">
        <v>84.049000000000007</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3">
        <v>46478</v>
      </c>
      <c r="B66" s="271">
        <v>112.76</v>
      </c>
      <c r="C66" s="271">
        <v>112.76</v>
      </c>
      <c r="D66" s="276">
        <v>112.76</v>
      </c>
      <c r="E66" s="10">
        <v>156.958</v>
      </c>
      <c r="F66" s="10">
        <v>142.26</v>
      </c>
      <c r="G66" s="10">
        <v>165.26400000000001</v>
      </c>
      <c r="H66" s="10">
        <v>109.524</v>
      </c>
      <c r="I66" s="10">
        <v>116.562</v>
      </c>
      <c r="J66" s="10">
        <v>105.544</v>
      </c>
      <c r="K66" s="10">
        <v>86.108000000000004</v>
      </c>
      <c r="L66" s="10">
        <v>92.804000000000002</v>
      </c>
      <c r="M66" s="10">
        <v>154.06700000000001</v>
      </c>
      <c r="N66" s="10">
        <v>127.874</v>
      </c>
      <c r="O66" s="10">
        <v>138.101</v>
      </c>
      <c r="P66" s="10">
        <v>103.89</v>
      </c>
      <c r="Q66" s="10">
        <v>54.765999999999998</v>
      </c>
      <c r="R66" s="10">
        <v>123.148</v>
      </c>
      <c r="S66" s="10">
        <v>87.247</v>
      </c>
      <c r="T66" s="10">
        <v>199.01499999999999</v>
      </c>
      <c r="U66" s="10">
        <v>191.685</v>
      </c>
      <c r="V66" s="10">
        <v>73.781999999999996</v>
      </c>
      <c r="W66" s="10">
        <v>93.325999999999993</v>
      </c>
      <c r="X66" s="10">
        <v>111.04900000000001</v>
      </c>
      <c r="Y66" s="10">
        <v>141.39099999999999</v>
      </c>
      <c r="Z66" s="10">
        <v>546.11599999999999</v>
      </c>
      <c r="AA66" s="10">
        <v>122.223</v>
      </c>
      <c r="AB66" s="10">
        <v>275.29700000000003</v>
      </c>
      <c r="AC66" s="10">
        <v>128.00899999999999</v>
      </c>
      <c r="AD66" s="10">
        <v>91.004999999999995</v>
      </c>
      <c r="AE66" s="111">
        <v>96.659000000000006</v>
      </c>
      <c r="AF66" s="10">
        <v>166.72499999999999</v>
      </c>
      <c r="AG66" s="10">
        <v>150.215</v>
      </c>
      <c r="AH66" s="10">
        <v>150.215</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3">
        <v>46508</v>
      </c>
      <c r="B67" s="271">
        <v>244.27</v>
      </c>
      <c r="C67" s="271">
        <v>244.27</v>
      </c>
      <c r="D67" s="276">
        <v>244.27</v>
      </c>
      <c r="E67" s="10">
        <v>242.881</v>
      </c>
      <c r="F67" s="10">
        <v>481.572</v>
      </c>
      <c r="G67" s="10">
        <v>262.23500000000001</v>
      </c>
      <c r="H67" s="10">
        <v>344.47</v>
      </c>
      <c r="I67" s="10">
        <v>199.327</v>
      </c>
      <c r="J67" s="10">
        <v>178.09800000000001</v>
      </c>
      <c r="K67" s="10">
        <v>63.039000000000001</v>
      </c>
      <c r="L67" s="10">
        <v>79.323999999999998</v>
      </c>
      <c r="M67" s="10">
        <v>132.142</v>
      </c>
      <c r="N67" s="10">
        <v>272.47300000000001</v>
      </c>
      <c r="O67" s="10">
        <v>296.42500000000001</v>
      </c>
      <c r="P67" s="10">
        <v>219.48099999999999</v>
      </c>
      <c r="Q67" s="10">
        <v>131.773</v>
      </c>
      <c r="R67" s="10">
        <v>199.518</v>
      </c>
      <c r="S67" s="10">
        <v>66.364000000000004</v>
      </c>
      <c r="T67" s="10">
        <v>336.05500000000001</v>
      </c>
      <c r="U67" s="10">
        <v>243.53800000000001</v>
      </c>
      <c r="V67" s="10">
        <v>101.44499999999999</v>
      </c>
      <c r="W67" s="10">
        <v>202.00800000000001</v>
      </c>
      <c r="X67" s="10">
        <v>237.357</v>
      </c>
      <c r="Y67" s="10">
        <v>391.06200000000001</v>
      </c>
      <c r="Z67" s="10">
        <v>579.81399999999996</v>
      </c>
      <c r="AA67" s="10">
        <v>328.84300000000002</v>
      </c>
      <c r="AB67" s="10">
        <v>190.60499999999999</v>
      </c>
      <c r="AC67" s="10">
        <v>176.268</v>
      </c>
      <c r="AD67" s="10">
        <v>136.77099999999999</v>
      </c>
      <c r="AE67" s="111">
        <v>294.14999999999998</v>
      </c>
      <c r="AF67" s="10">
        <v>371.57299999999998</v>
      </c>
      <c r="AG67" s="10">
        <v>372.35300000000001</v>
      </c>
      <c r="AH67" s="10">
        <v>372.35300000000001</v>
      </c>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3">
        <v>46539</v>
      </c>
      <c r="B68" s="271">
        <v>391.59</v>
      </c>
      <c r="C68" s="271">
        <v>391.59</v>
      </c>
      <c r="D68" s="276">
        <v>391.59</v>
      </c>
      <c r="E68" s="10">
        <v>697.77700000000004</v>
      </c>
      <c r="F68" s="10">
        <v>877.61</v>
      </c>
      <c r="G68" s="10">
        <v>483.49400000000003</v>
      </c>
      <c r="H68" s="10">
        <v>772.17899999999997</v>
      </c>
      <c r="I68" s="10">
        <v>264.46499999999997</v>
      </c>
      <c r="J68" s="10">
        <v>166.73099999999999</v>
      </c>
      <c r="K68" s="10">
        <v>204.41900000000001</v>
      </c>
      <c r="L68" s="10">
        <v>273.22800000000001</v>
      </c>
      <c r="M68" s="10">
        <v>258.505</v>
      </c>
      <c r="N68" s="10">
        <v>477.60500000000002</v>
      </c>
      <c r="O68" s="10">
        <v>349.03399999999999</v>
      </c>
      <c r="P68" s="10">
        <v>88.305999999999997</v>
      </c>
      <c r="Q68" s="10">
        <v>334.39800000000002</v>
      </c>
      <c r="R68" s="10">
        <v>554.82799999999997</v>
      </c>
      <c r="S68" s="10">
        <v>291.41300000000001</v>
      </c>
      <c r="T68" s="10">
        <v>671.47699999999998</v>
      </c>
      <c r="U68" s="10">
        <v>228.983</v>
      </c>
      <c r="V68" s="10">
        <v>114.01600000000001</v>
      </c>
      <c r="W68" s="10">
        <v>514.34900000000005</v>
      </c>
      <c r="X68" s="10">
        <v>367.63900000000001</v>
      </c>
      <c r="Y68" s="10">
        <v>441.06099999999998</v>
      </c>
      <c r="Z68" s="10">
        <v>884.63699999999994</v>
      </c>
      <c r="AA68" s="10">
        <v>519.08199999999999</v>
      </c>
      <c r="AB68" s="10">
        <v>371.084</v>
      </c>
      <c r="AC68" s="10">
        <v>408.27800000000002</v>
      </c>
      <c r="AD68" s="10">
        <v>211.68899999999999</v>
      </c>
      <c r="AE68" s="111">
        <v>572.27</v>
      </c>
      <c r="AF68" s="10">
        <v>1010.936</v>
      </c>
      <c r="AG68" s="10">
        <v>589.15700000000004</v>
      </c>
      <c r="AH68" s="10">
        <v>589.15700000000004</v>
      </c>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3">
        <v>46569</v>
      </c>
      <c r="B69" s="271">
        <v>159.6</v>
      </c>
      <c r="C69" s="271">
        <v>159.6</v>
      </c>
      <c r="D69" s="276">
        <v>159.6</v>
      </c>
      <c r="E69" s="10">
        <v>336.76400000000001</v>
      </c>
      <c r="F69" s="10">
        <v>357.94400000000002</v>
      </c>
      <c r="G69" s="10">
        <v>459.49599999999998</v>
      </c>
      <c r="H69" s="10">
        <v>421.45</v>
      </c>
      <c r="I69" s="10">
        <v>81.066999999999993</v>
      </c>
      <c r="J69" s="10">
        <v>43.442999999999998</v>
      </c>
      <c r="K69" s="10">
        <v>91.986000000000004</v>
      </c>
      <c r="L69" s="10">
        <v>109.06699999999999</v>
      </c>
      <c r="M69" s="10">
        <v>195.59399999999999</v>
      </c>
      <c r="N69" s="10">
        <v>320.20600000000002</v>
      </c>
      <c r="O69" s="10">
        <v>90.367999999999995</v>
      </c>
      <c r="P69" s="10">
        <v>13.662000000000001</v>
      </c>
      <c r="Q69" s="10">
        <v>256.92</v>
      </c>
      <c r="R69" s="10">
        <v>408.47500000000002</v>
      </c>
      <c r="S69" s="10">
        <v>229.173</v>
      </c>
      <c r="T69" s="10">
        <v>844.98699999999997</v>
      </c>
      <c r="U69" s="10">
        <v>90.527000000000001</v>
      </c>
      <c r="V69" s="10">
        <v>42.984000000000002</v>
      </c>
      <c r="W69" s="10">
        <v>311.29599999999999</v>
      </c>
      <c r="X69" s="10">
        <v>164.36199999999999</v>
      </c>
      <c r="Y69" s="10">
        <v>139.41900000000001</v>
      </c>
      <c r="Z69" s="10">
        <v>425.77800000000002</v>
      </c>
      <c r="AA69" s="10">
        <v>225.477</v>
      </c>
      <c r="AB69" s="10">
        <v>268.83600000000001</v>
      </c>
      <c r="AC69" s="10">
        <v>199.87899999999999</v>
      </c>
      <c r="AD69" s="10">
        <v>84.491</v>
      </c>
      <c r="AE69" s="111">
        <v>558.42200000000003</v>
      </c>
      <c r="AF69" s="10">
        <v>601.83399999999995</v>
      </c>
      <c r="AG69" s="10">
        <v>321.02</v>
      </c>
      <c r="AH69" s="10">
        <v>321.02</v>
      </c>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3">
        <v>46600</v>
      </c>
      <c r="B70" s="271">
        <v>65.319999999999993</v>
      </c>
      <c r="C70" s="271">
        <v>65.319999999999993</v>
      </c>
      <c r="D70" s="276">
        <v>65.319999999999993</v>
      </c>
      <c r="E70" s="10">
        <v>105.845</v>
      </c>
      <c r="F70" s="10">
        <v>174.982</v>
      </c>
      <c r="G70" s="10">
        <v>151.79599999999999</v>
      </c>
      <c r="H70" s="10">
        <v>141.17699999999999</v>
      </c>
      <c r="I70" s="10">
        <v>44.51</v>
      </c>
      <c r="J70" s="10">
        <v>27.170999999999999</v>
      </c>
      <c r="K70" s="10">
        <v>38.575000000000003</v>
      </c>
      <c r="L70" s="10">
        <v>43.16</v>
      </c>
      <c r="M70" s="10">
        <v>75.194000000000003</v>
      </c>
      <c r="N70" s="10">
        <v>100.10899999999999</v>
      </c>
      <c r="O70" s="10">
        <v>51.633000000000003</v>
      </c>
      <c r="P70" s="10">
        <v>32.688000000000002</v>
      </c>
      <c r="Q70" s="10">
        <v>74.248000000000005</v>
      </c>
      <c r="R70" s="10">
        <v>127.21</v>
      </c>
      <c r="S70" s="10">
        <v>71.894999999999996</v>
      </c>
      <c r="T70" s="10">
        <v>225.792</v>
      </c>
      <c r="U70" s="10">
        <v>45.408000000000001</v>
      </c>
      <c r="V70" s="10">
        <v>27.535</v>
      </c>
      <c r="W70" s="10">
        <v>111.221</v>
      </c>
      <c r="X70" s="10">
        <v>61.627000000000002</v>
      </c>
      <c r="Y70" s="10">
        <v>66.295000000000002</v>
      </c>
      <c r="Z70" s="10">
        <v>150.99799999999999</v>
      </c>
      <c r="AA70" s="10">
        <v>85.132000000000005</v>
      </c>
      <c r="AB70" s="10">
        <v>103.14700000000001</v>
      </c>
      <c r="AC70" s="10">
        <v>72.855000000000004</v>
      </c>
      <c r="AD70" s="10">
        <v>39.362000000000002</v>
      </c>
      <c r="AE70" s="111">
        <v>240.874</v>
      </c>
      <c r="AF70" s="10">
        <v>209.24100000000001</v>
      </c>
      <c r="AG70" s="10">
        <v>117.289</v>
      </c>
      <c r="AH70" s="10">
        <v>117.289</v>
      </c>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3">
        <v>46631</v>
      </c>
      <c r="B71" s="271">
        <v>42.4</v>
      </c>
      <c r="C71" s="271">
        <v>42.4</v>
      </c>
      <c r="D71" s="276">
        <v>42.4</v>
      </c>
      <c r="E71" s="10">
        <v>63.655000000000001</v>
      </c>
      <c r="F71" s="10">
        <v>110.136</v>
      </c>
      <c r="G71" s="10">
        <v>69.067999999999998</v>
      </c>
      <c r="H71" s="10">
        <v>97.903999999999996</v>
      </c>
      <c r="I71" s="10">
        <v>52.308999999999997</v>
      </c>
      <c r="J71" s="10">
        <v>23.382000000000001</v>
      </c>
      <c r="K71" s="10">
        <v>35.905999999999999</v>
      </c>
      <c r="L71" s="10">
        <v>39.738</v>
      </c>
      <c r="M71" s="10">
        <v>60.122</v>
      </c>
      <c r="N71" s="10">
        <v>55.981999999999999</v>
      </c>
      <c r="O71" s="10">
        <v>41.768000000000001</v>
      </c>
      <c r="P71" s="10">
        <v>29.420999999999999</v>
      </c>
      <c r="Q71" s="10">
        <v>56.884</v>
      </c>
      <c r="R71" s="10">
        <v>57.857999999999997</v>
      </c>
      <c r="S71" s="10">
        <v>45.884</v>
      </c>
      <c r="T71" s="10">
        <v>95.909000000000006</v>
      </c>
      <c r="U71" s="10">
        <v>34.19</v>
      </c>
      <c r="V71" s="10">
        <v>31.318000000000001</v>
      </c>
      <c r="W71" s="10">
        <v>78.009</v>
      </c>
      <c r="X71" s="10">
        <v>42.384999999999998</v>
      </c>
      <c r="Y71" s="10">
        <v>63.125</v>
      </c>
      <c r="Z71" s="10">
        <v>102.17</v>
      </c>
      <c r="AA71" s="10">
        <v>52.848999999999997</v>
      </c>
      <c r="AB71" s="10">
        <v>71.42</v>
      </c>
      <c r="AC71" s="10">
        <v>49.953000000000003</v>
      </c>
      <c r="AD71" s="10">
        <v>26.905999999999999</v>
      </c>
      <c r="AE71" s="111">
        <v>121.43600000000001</v>
      </c>
      <c r="AF71" s="10">
        <v>114.699</v>
      </c>
      <c r="AG71" s="10">
        <v>80.382000000000005</v>
      </c>
      <c r="AH71" s="10">
        <v>80.382000000000005</v>
      </c>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3"/>
      <c r="B72" s="27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3"/>
      <c r="B73" s="27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3"/>
      <c r="B74" s="27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3"/>
      <c r="B75" s="27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3"/>
      <c r="B76" s="27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3"/>
      <c r="B77" s="27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3"/>
      <c r="B78" s="27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3"/>
      <c r="B79" s="27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3"/>
      <c r="B80" s="27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3"/>
      <c r="B81" s="271"/>
      <c r="C81" s="271"/>
      <c r="D81" s="276"/>
    </row>
    <row r="82" spans="1:4" ht="12.75" customHeight="1" x14ac:dyDescent="0.25">
      <c r="A82" s="143"/>
      <c r="B82" s="271"/>
      <c r="C82" s="271"/>
      <c r="D82" s="276"/>
    </row>
    <row r="83" spans="1:4" ht="12.75" customHeight="1" x14ac:dyDescent="0.25">
      <c r="A83" s="143"/>
      <c r="B83" s="271"/>
      <c r="C83" s="271"/>
      <c r="D83" s="276"/>
    </row>
    <row r="84" spans="1:4" ht="12.75" customHeight="1" x14ac:dyDescent="0.25">
      <c r="A84" s="143"/>
      <c r="B84" s="271"/>
      <c r="C84" s="271"/>
      <c r="D84" s="276"/>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4"/>
  <sheetViews>
    <sheetView workbookViewId="0">
      <selection activeCell="D4" sqref="D4"/>
    </sheetView>
  </sheetViews>
  <sheetFormatPr defaultColWidth="18.7109375" defaultRowHeight="12.75" customHeight="1" x14ac:dyDescent="0.25"/>
  <cols>
    <col min="1" max="4" width="7.5703125" style="162" customWidth="1"/>
    <col min="5" max="30" width="8" style="2" customWidth="1"/>
    <col min="31" max="31" width="8.140625" style="2" customWidth="1"/>
    <col min="32" max="54" width="8.85546875" style="2" customWidth="1"/>
    <col min="55" max="16384" width="18.7109375" style="2"/>
  </cols>
  <sheetData>
    <row r="1" spans="1:51" s="167" customFormat="1" ht="15" x14ac:dyDescent="0.25">
      <c r="A1" s="24" t="s">
        <v>44</v>
      </c>
      <c r="B1" s="319"/>
      <c r="C1" s="319"/>
      <c r="D1" s="319"/>
      <c r="E1" s="319"/>
      <c r="F1" s="319"/>
      <c r="G1" s="319"/>
      <c r="H1" s="319"/>
      <c r="I1" s="319"/>
      <c r="J1" s="319"/>
      <c r="K1" s="319"/>
      <c r="L1" s="319"/>
      <c r="M1" s="319"/>
      <c r="N1" s="319"/>
      <c r="O1" s="319"/>
      <c r="P1" s="319"/>
      <c r="Q1" s="319"/>
      <c r="R1" s="319"/>
      <c r="S1" s="319"/>
      <c r="T1" s="319"/>
      <c r="U1" s="319"/>
      <c r="V1" s="319"/>
      <c r="W1" s="319"/>
      <c r="X1" s="319"/>
      <c r="Y1" s="319"/>
      <c r="Z1" s="319"/>
      <c r="AA1" s="319"/>
      <c r="AB1" s="319"/>
      <c r="AC1" s="319"/>
      <c r="AD1" s="319"/>
      <c r="AE1" s="319"/>
      <c r="AF1" s="319"/>
      <c r="AG1" s="319"/>
      <c r="AH1" s="319"/>
      <c r="AI1" s="162"/>
      <c r="AJ1" s="162"/>
      <c r="AK1" s="162"/>
      <c r="AL1" s="162"/>
      <c r="AM1" s="162"/>
    </row>
    <row r="2" spans="1:51" s="162" customFormat="1" ht="15" x14ac:dyDescent="0.25">
      <c r="A2" s="24"/>
      <c r="B2" s="154" t="s">
        <v>45</v>
      </c>
      <c r="C2" s="154" t="s">
        <v>46</v>
      </c>
      <c r="D2" s="154" t="s">
        <v>47</v>
      </c>
      <c r="E2" s="154">
        <v>1991</v>
      </c>
      <c r="F2" s="154">
        <v>1992</v>
      </c>
      <c r="G2" s="154">
        <v>1993</v>
      </c>
      <c r="H2" s="154">
        <v>1994</v>
      </c>
      <c r="I2" s="154">
        <v>1995</v>
      </c>
      <c r="J2" s="154">
        <v>1996</v>
      </c>
      <c r="K2" s="154">
        <v>1997</v>
      </c>
      <c r="L2" s="154">
        <v>1998</v>
      </c>
      <c r="M2" s="154">
        <v>1999</v>
      </c>
      <c r="N2" s="154">
        <v>2000</v>
      </c>
      <c r="O2" s="154">
        <v>2001</v>
      </c>
      <c r="P2" s="154">
        <v>2002</v>
      </c>
      <c r="Q2" s="154">
        <v>2003</v>
      </c>
      <c r="R2" s="154">
        <v>2004</v>
      </c>
      <c r="S2" s="154">
        <v>2005</v>
      </c>
      <c r="T2" s="154">
        <v>2006</v>
      </c>
      <c r="U2" s="154">
        <v>2007</v>
      </c>
      <c r="V2" s="154">
        <v>2008</v>
      </c>
      <c r="W2" s="154">
        <v>2009</v>
      </c>
      <c r="X2" s="154">
        <v>2010</v>
      </c>
      <c r="Y2" s="154">
        <v>2011</v>
      </c>
      <c r="Z2" s="154">
        <v>2012</v>
      </c>
      <c r="AA2" s="154">
        <v>2013</v>
      </c>
      <c r="AB2" s="154">
        <v>2014</v>
      </c>
      <c r="AC2" s="154">
        <v>2015</v>
      </c>
      <c r="AD2" s="154">
        <v>2016</v>
      </c>
      <c r="AE2" s="154">
        <v>2017</v>
      </c>
      <c r="AF2" s="154">
        <v>2018</v>
      </c>
      <c r="AG2" s="154">
        <v>2019</v>
      </c>
      <c r="AH2" s="154">
        <v>2020</v>
      </c>
    </row>
    <row r="3" spans="1:51" s="162" customFormat="1" ht="15" x14ac:dyDescent="0.25">
      <c r="A3" s="25"/>
      <c r="B3" s="26" t="s">
        <v>63</v>
      </c>
      <c r="C3" s="26" t="s">
        <v>64</v>
      </c>
      <c r="D3" s="26" t="s">
        <v>65</v>
      </c>
      <c r="E3" s="26" t="s">
        <v>66</v>
      </c>
      <c r="F3" s="26" t="s">
        <v>67</v>
      </c>
      <c r="G3" s="26" t="s">
        <v>68</v>
      </c>
      <c r="H3" s="26" t="s">
        <v>69</v>
      </c>
      <c r="I3" s="26" t="s">
        <v>70</v>
      </c>
      <c r="J3" s="26" t="s">
        <v>71</v>
      </c>
      <c r="K3" s="26" t="s">
        <v>72</v>
      </c>
      <c r="L3" s="26" t="s">
        <v>73</v>
      </c>
      <c r="M3" s="26" t="s">
        <v>74</v>
      </c>
      <c r="N3" s="26" t="s">
        <v>75</v>
      </c>
      <c r="O3" s="26" t="s">
        <v>76</v>
      </c>
      <c r="P3" s="26" t="s">
        <v>77</v>
      </c>
      <c r="Q3" s="26" t="s">
        <v>78</v>
      </c>
      <c r="R3" s="26" t="s">
        <v>79</v>
      </c>
      <c r="S3" s="26" t="s">
        <v>80</v>
      </c>
      <c r="T3" s="26" t="s">
        <v>81</v>
      </c>
      <c r="U3" s="26" t="s">
        <v>82</v>
      </c>
      <c r="V3" s="26" t="s">
        <v>83</v>
      </c>
      <c r="W3" s="26" t="s">
        <v>84</v>
      </c>
      <c r="X3" s="26" t="s">
        <v>85</v>
      </c>
      <c r="Y3" s="26" t="s">
        <v>86</v>
      </c>
      <c r="Z3" s="26" t="s">
        <v>87</v>
      </c>
      <c r="AA3" s="26" t="s">
        <v>88</v>
      </c>
      <c r="AB3" s="26" t="s">
        <v>89</v>
      </c>
      <c r="AC3" s="26" t="s">
        <v>90</v>
      </c>
      <c r="AD3" s="26" t="s">
        <v>91</v>
      </c>
      <c r="AE3" s="26" t="s">
        <v>92</v>
      </c>
      <c r="AF3" s="26" t="s">
        <v>93</v>
      </c>
      <c r="AG3" s="26" t="s">
        <v>94</v>
      </c>
      <c r="AH3" s="26" t="s">
        <v>95</v>
      </c>
    </row>
    <row r="4" spans="1:51" ht="15" x14ac:dyDescent="0.25">
      <c r="A4" s="144">
        <v>44593</v>
      </c>
      <c r="B4" s="277">
        <v>20</v>
      </c>
      <c r="C4" s="278">
        <v>20</v>
      </c>
      <c r="D4" s="283">
        <v>20</v>
      </c>
      <c r="E4" s="11">
        <v>21.645</v>
      </c>
      <c r="F4" s="11">
        <v>19.847999999999999</v>
      </c>
      <c r="G4" s="11">
        <v>19.681000000000001</v>
      </c>
      <c r="H4" s="176">
        <v>19.148</v>
      </c>
      <c r="I4" s="176">
        <v>24.564</v>
      </c>
      <c r="J4" s="176">
        <v>24.370999999999999</v>
      </c>
      <c r="K4" s="176">
        <v>19.306999999999999</v>
      </c>
      <c r="L4" s="176">
        <v>19.523</v>
      </c>
      <c r="M4" s="176">
        <v>22.934999999999999</v>
      </c>
      <c r="N4" s="176">
        <v>21.567</v>
      </c>
      <c r="O4" s="176">
        <v>20.526</v>
      </c>
      <c r="P4" s="176">
        <v>19.178000000000001</v>
      </c>
      <c r="Q4" s="176">
        <v>21.395</v>
      </c>
      <c r="R4" s="176">
        <v>19.481999999999999</v>
      </c>
      <c r="S4" s="176">
        <v>20.084</v>
      </c>
      <c r="T4" s="176">
        <v>19.064</v>
      </c>
      <c r="U4" s="176">
        <v>21.942</v>
      </c>
      <c r="V4" s="176">
        <v>19.148</v>
      </c>
      <c r="W4" s="176">
        <v>20.353000000000002</v>
      </c>
      <c r="X4" s="176">
        <v>19.047000000000001</v>
      </c>
      <c r="Y4" s="176">
        <v>19.7</v>
      </c>
      <c r="Z4" s="176">
        <v>19.251000000000001</v>
      </c>
      <c r="AA4" s="176">
        <v>19.068999999999999</v>
      </c>
      <c r="AB4" s="176">
        <v>22.722000000000001</v>
      </c>
      <c r="AC4" s="176">
        <v>25.776</v>
      </c>
      <c r="AD4" s="176">
        <v>22.248000000000001</v>
      </c>
      <c r="AE4" s="176">
        <v>27.04</v>
      </c>
      <c r="AF4" s="176">
        <v>24.068000000000001</v>
      </c>
      <c r="AG4" s="176">
        <v>19.413</v>
      </c>
      <c r="AH4" s="176">
        <v>19.916</v>
      </c>
      <c r="AI4" s="130"/>
      <c r="AJ4" s="130"/>
      <c r="AK4" s="130"/>
      <c r="AL4" s="130"/>
      <c r="AM4" s="130"/>
      <c r="AN4" s="130"/>
      <c r="AO4" s="130"/>
      <c r="AP4" s="130"/>
      <c r="AQ4" s="130"/>
      <c r="AR4" s="130"/>
      <c r="AS4" s="130"/>
      <c r="AT4" s="130"/>
      <c r="AU4" s="130"/>
      <c r="AV4" s="130"/>
      <c r="AW4" s="130"/>
      <c r="AX4" s="130"/>
      <c r="AY4" s="130"/>
    </row>
    <row r="5" spans="1:51" ht="15" x14ac:dyDescent="0.25">
      <c r="A5" s="144">
        <v>44621</v>
      </c>
      <c r="B5" s="279">
        <v>31</v>
      </c>
      <c r="C5" s="269">
        <v>31</v>
      </c>
      <c r="D5" s="284">
        <v>31</v>
      </c>
      <c r="E5" s="11">
        <v>27.056000000000001</v>
      </c>
      <c r="F5" s="11">
        <v>34.192999999999998</v>
      </c>
      <c r="G5" s="11">
        <v>31.762</v>
      </c>
      <c r="H5" s="10">
        <v>34.567</v>
      </c>
      <c r="I5" s="10">
        <v>46.713000000000001</v>
      </c>
      <c r="J5" s="10">
        <v>30.565000000000001</v>
      </c>
      <c r="K5" s="10">
        <v>34.770000000000003</v>
      </c>
      <c r="L5" s="10">
        <v>31.033999999999999</v>
      </c>
      <c r="M5" s="10">
        <v>34.709000000000003</v>
      </c>
      <c r="N5" s="10">
        <v>27.077000000000002</v>
      </c>
      <c r="O5" s="10">
        <v>30.966000000000001</v>
      </c>
      <c r="P5" s="10">
        <v>22.562999999999999</v>
      </c>
      <c r="Q5" s="10">
        <v>34.061999999999998</v>
      </c>
      <c r="R5" s="10">
        <v>45.53</v>
      </c>
      <c r="S5" s="10">
        <v>24.861999999999998</v>
      </c>
      <c r="T5" s="10">
        <v>25.396000000000001</v>
      </c>
      <c r="U5" s="10">
        <v>44.796999999999997</v>
      </c>
      <c r="V5" s="10">
        <v>19.619</v>
      </c>
      <c r="W5" s="10">
        <v>34.262</v>
      </c>
      <c r="X5" s="10">
        <v>21.856000000000002</v>
      </c>
      <c r="Y5" s="10">
        <v>29.67</v>
      </c>
      <c r="Z5" s="10">
        <v>35.746000000000002</v>
      </c>
      <c r="AA5" s="10">
        <v>25.283999999999999</v>
      </c>
      <c r="AB5" s="10">
        <v>28.198</v>
      </c>
      <c r="AC5" s="10">
        <v>41.811</v>
      </c>
      <c r="AD5" s="10">
        <v>32.171999999999997</v>
      </c>
      <c r="AE5" s="10">
        <v>47.994</v>
      </c>
      <c r="AF5" s="10">
        <v>27.577999999999999</v>
      </c>
      <c r="AG5" s="10">
        <v>24.652999999999999</v>
      </c>
      <c r="AH5" s="10">
        <v>28.524999999999999</v>
      </c>
      <c r="AI5" s="130"/>
      <c r="AJ5" s="130"/>
      <c r="AK5" s="130"/>
      <c r="AL5" s="130"/>
      <c r="AM5" s="130"/>
      <c r="AN5" s="130"/>
      <c r="AO5" s="130"/>
      <c r="AP5" s="130"/>
      <c r="AQ5" s="130"/>
      <c r="AR5" s="130"/>
      <c r="AS5" s="130"/>
      <c r="AT5" s="130"/>
      <c r="AU5" s="130"/>
      <c r="AV5" s="130"/>
      <c r="AW5" s="130"/>
      <c r="AX5" s="130"/>
      <c r="AY5" s="130"/>
    </row>
    <row r="6" spans="1:51" ht="15" x14ac:dyDescent="0.25">
      <c r="A6" s="144">
        <v>44652</v>
      </c>
      <c r="B6" s="279">
        <v>61</v>
      </c>
      <c r="C6" s="269">
        <v>120.02</v>
      </c>
      <c r="D6" s="284">
        <v>62</v>
      </c>
      <c r="E6" s="11">
        <v>53.363</v>
      </c>
      <c r="F6" s="11">
        <v>91.52</v>
      </c>
      <c r="G6" s="11">
        <v>67.063000000000002</v>
      </c>
      <c r="H6" s="10">
        <v>77.364999999999995</v>
      </c>
      <c r="I6" s="10">
        <v>56.634999999999998</v>
      </c>
      <c r="J6" s="10">
        <v>69.084999999999994</v>
      </c>
      <c r="K6" s="10">
        <v>55.103999999999999</v>
      </c>
      <c r="L6" s="10">
        <v>50.030999999999999</v>
      </c>
      <c r="M6" s="10">
        <v>51.784999999999997</v>
      </c>
      <c r="N6" s="10">
        <v>91.248000000000005</v>
      </c>
      <c r="O6" s="10">
        <v>78.302000000000007</v>
      </c>
      <c r="P6" s="10">
        <v>71.646000000000001</v>
      </c>
      <c r="Q6" s="10">
        <v>67.668999999999997</v>
      </c>
      <c r="R6" s="10">
        <v>107.648</v>
      </c>
      <c r="S6" s="10">
        <v>57.92</v>
      </c>
      <c r="T6" s="10">
        <v>73.867000000000004</v>
      </c>
      <c r="U6" s="10">
        <v>72.837000000000003</v>
      </c>
      <c r="V6" s="10">
        <v>38.765000000000001</v>
      </c>
      <c r="W6" s="10">
        <v>54.481999999999999</v>
      </c>
      <c r="X6" s="10">
        <v>60.387999999999998</v>
      </c>
      <c r="Y6" s="10">
        <v>59.234000000000002</v>
      </c>
      <c r="Z6" s="10">
        <v>107.78</v>
      </c>
      <c r="AA6" s="10">
        <v>50.683999999999997</v>
      </c>
      <c r="AB6" s="10">
        <v>51.677</v>
      </c>
      <c r="AC6" s="10">
        <v>63.612000000000002</v>
      </c>
      <c r="AD6" s="10">
        <v>55.445999999999998</v>
      </c>
      <c r="AE6" s="10">
        <v>86.918999999999997</v>
      </c>
      <c r="AF6" s="10">
        <v>59.73</v>
      </c>
      <c r="AG6" s="10">
        <v>84.495999999999995</v>
      </c>
      <c r="AH6" s="10">
        <v>48.378</v>
      </c>
      <c r="AI6" s="130"/>
      <c r="AJ6" s="130"/>
      <c r="AK6" s="130"/>
      <c r="AL6" s="130"/>
      <c r="AM6" s="130"/>
      <c r="AN6" s="130"/>
      <c r="AO6" s="130"/>
      <c r="AP6" s="130"/>
      <c r="AQ6" s="130"/>
      <c r="AR6" s="130"/>
      <c r="AS6" s="130"/>
      <c r="AT6" s="130"/>
      <c r="AU6" s="130"/>
      <c r="AV6" s="130"/>
      <c r="AW6" s="130"/>
      <c r="AX6" s="130"/>
      <c r="AY6" s="130"/>
    </row>
    <row r="7" spans="1:51" ht="15" x14ac:dyDescent="0.25">
      <c r="A7" s="144">
        <v>44682</v>
      </c>
      <c r="B7" s="279">
        <v>155.04</v>
      </c>
      <c r="C7" s="269">
        <v>305.02999999999997</v>
      </c>
      <c r="D7" s="284">
        <v>212</v>
      </c>
      <c r="E7" s="11">
        <v>148.745</v>
      </c>
      <c r="F7" s="11">
        <v>268.81700000000001</v>
      </c>
      <c r="G7" s="11">
        <v>278.55700000000002</v>
      </c>
      <c r="H7" s="10">
        <v>244.11600000000001</v>
      </c>
      <c r="I7" s="10">
        <v>236.989</v>
      </c>
      <c r="J7" s="10">
        <v>271.988</v>
      </c>
      <c r="K7" s="10">
        <v>194.249</v>
      </c>
      <c r="L7" s="10">
        <v>171.65600000000001</v>
      </c>
      <c r="M7" s="10">
        <v>206.30199999999999</v>
      </c>
      <c r="N7" s="10">
        <v>304.65899999999999</v>
      </c>
      <c r="O7" s="10">
        <v>319.33800000000002</v>
      </c>
      <c r="P7" s="10">
        <v>140.03800000000001</v>
      </c>
      <c r="Q7" s="10">
        <v>217.69800000000001</v>
      </c>
      <c r="R7" s="10">
        <v>238.797</v>
      </c>
      <c r="S7" s="10">
        <v>226.136</v>
      </c>
      <c r="T7" s="10">
        <v>197.536</v>
      </c>
      <c r="U7" s="10">
        <v>229.542</v>
      </c>
      <c r="V7" s="10">
        <v>148.20599999999999</v>
      </c>
      <c r="W7" s="10">
        <v>288.87</v>
      </c>
      <c r="X7" s="10">
        <v>138.22800000000001</v>
      </c>
      <c r="Y7" s="10">
        <v>144.29900000000001</v>
      </c>
      <c r="Z7" s="10">
        <v>192.62</v>
      </c>
      <c r="AA7" s="10">
        <v>188.297</v>
      </c>
      <c r="AB7" s="10">
        <v>186.99799999999999</v>
      </c>
      <c r="AC7" s="10">
        <v>142.22900000000001</v>
      </c>
      <c r="AD7" s="10">
        <v>160.83699999999999</v>
      </c>
      <c r="AE7" s="10">
        <v>190.465</v>
      </c>
      <c r="AF7" s="10">
        <v>245.49</v>
      </c>
      <c r="AG7" s="10">
        <v>250.35300000000001</v>
      </c>
      <c r="AH7" s="10">
        <v>222.429</v>
      </c>
      <c r="AI7" s="130"/>
      <c r="AJ7" s="130"/>
      <c r="AK7" s="130"/>
      <c r="AL7" s="130"/>
      <c r="AM7" s="130"/>
      <c r="AN7" s="130"/>
      <c r="AO7" s="130"/>
      <c r="AP7" s="130"/>
      <c r="AQ7" s="130"/>
      <c r="AR7" s="130"/>
      <c r="AS7" s="130"/>
      <c r="AT7" s="130"/>
      <c r="AU7" s="130"/>
      <c r="AV7" s="130"/>
      <c r="AW7" s="130"/>
      <c r="AX7" s="130"/>
      <c r="AY7" s="130"/>
    </row>
    <row r="8" spans="1:51" ht="15" x14ac:dyDescent="0.25">
      <c r="A8" s="144">
        <v>44713</v>
      </c>
      <c r="B8" s="279">
        <v>182.2</v>
      </c>
      <c r="C8" s="269">
        <v>358.46</v>
      </c>
      <c r="D8" s="284">
        <v>260</v>
      </c>
      <c r="E8" s="11">
        <v>336.964</v>
      </c>
      <c r="F8" s="11">
        <v>203.25399999999999</v>
      </c>
      <c r="G8" s="11">
        <v>422.72699999999998</v>
      </c>
      <c r="H8" s="10">
        <v>270.48099999999999</v>
      </c>
      <c r="I8" s="10">
        <v>594.95699999999999</v>
      </c>
      <c r="J8" s="10">
        <v>251.83600000000001</v>
      </c>
      <c r="K8" s="10">
        <v>290.98700000000002</v>
      </c>
      <c r="L8" s="10">
        <v>224.364</v>
      </c>
      <c r="M8" s="10">
        <v>347.04</v>
      </c>
      <c r="N8" s="10">
        <v>252.39699999999999</v>
      </c>
      <c r="O8" s="10">
        <v>248.14699999999999</v>
      </c>
      <c r="P8" s="10">
        <v>127.727</v>
      </c>
      <c r="Q8" s="10">
        <v>298.19499999999999</v>
      </c>
      <c r="R8" s="10">
        <v>149.434</v>
      </c>
      <c r="S8" s="10">
        <v>222.09399999999999</v>
      </c>
      <c r="T8" s="10">
        <v>163.91399999999999</v>
      </c>
      <c r="U8" s="10">
        <v>193.321</v>
      </c>
      <c r="V8" s="10">
        <v>352.02300000000002</v>
      </c>
      <c r="W8" s="10">
        <v>237.70400000000001</v>
      </c>
      <c r="X8" s="10">
        <v>321.01400000000001</v>
      </c>
      <c r="Y8" s="10">
        <v>398.452</v>
      </c>
      <c r="Z8" s="10">
        <v>90.212999999999994</v>
      </c>
      <c r="AA8" s="10">
        <v>267.60300000000001</v>
      </c>
      <c r="AB8" s="10">
        <v>320.38099999999997</v>
      </c>
      <c r="AC8" s="10">
        <v>378.91699999999997</v>
      </c>
      <c r="AD8" s="10">
        <v>279.11700000000002</v>
      </c>
      <c r="AE8" s="10">
        <v>246.84100000000001</v>
      </c>
      <c r="AF8" s="10">
        <v>161.47</v>
      </c>
      <c r="AG8" s="10">
        <v>481.68599999999998</v>
      </c>
      <c r="AH8" s="10">
        <v>224.86</v>
      </c>
      <c r="AI8" s="130"/>
      <c r="AJ8" s="130"/>
      <c r="AK8" s="130"/>
      <c r="AL8" s="130"/>
      <c r="AM8" s="130"/>
      <c r="AN8" s="130"/>
      <c r="AO8" s="130"/>
      <c r="AP8" s="130"/>
      <c r="AQ8" s="130"/>
      <c r="AR8" s="130"/>
      <c r="AS8" s="130"/>
      <c r="AT8" s="130"/>
      <c r="AU8" s="130"/>
      <c r="AV8" s="130"/>
      <c r="AW8" s="130"/>
      <c r="AX8" s="130"/>
      <c r="AY8" s="130"/>
    </row>
    <row r="9" spans="1:51" ht="15" x14ac:dyDescent="0.25">
      <c r="A9" s="144">
        <v>44743</v>
      </c>
      <c r="B9" s="279">
        <v>61.75</v>
      </c>
      <c r="C9" s="269">
        <v>121.49</v>
      </c>
      <c r="D9" s="284">
        <v>86</v>
      </c>
      <c r="E9" s="11">
        <v>146.80500000000001</v>
      </c>
      <c r="F9" s="11">
        <v>85.173000000000002</v>
      </c>
      <c r="G9" s="11">
        <v>172.893</v>
      </c>
      <c r="H9" s="10">
        <v>76.369</v>
      </c>
      <c r="I9" s="10">
        <v>427.41300000000001</v>
      </c>
      <c r="J9" s="10">
        <v>94.144000000000005</v>
      </c>
      <c r="K9" s="10">
        <v>91.745999999999995</v>
      </c>
      <c r="L9" s="10">
        <v>108.919</v>
      </c>
      <c r="M9" s="10">
        <v>212.071</v>
      </c>
      <c r="N9" s="10">
        <v>72.733000000000004</v>
      </c>
      <c r="O9" s="10">
        <v>76.760000000000005</v>
      </c>
      <c r="P9" s="10">
        <v>39.841000000000001</v>
      </c>
      <c r="Q9" s="10">
        <v>78.549000000000007</v>
      </c>
      <c r="R9" s="10">
        <v>55.9</v>
      </c>
      <c r="S9" s="10">
        <v>84.349000000000004</v>
      </c>
      <c r="T9" s="10">
        <v>63.732999999999997</v>
      </c>
      <c r="U9" s="10">
        <v>71.953000000000003</v>
      </c>
      <c r="V9" s="10">
        <v>152.126</v>
      </c>
      <c r="W9" s="10">
        <v>114.67100000000001</v>
      </c>
      <c r="X9" s="10">
        <v>86.51</v>
      </c>
      <c r="Y9" s="10">
        <v>193.499</v>
      </c>
      <c r="Z9" s="10">
        <v>36.375</v>
      </c>
      <c r="AA9" s="10">
        <v>91.138999999999996</v>
      </c>
      <c r="AB9" s="10">
        <v>96.248999999999995</v>
      </c>
      <c r="AC9" s="10">
        <v>144.79</v>
      </c>
      <c r="AD9" s="10">
        <v>85.49</v>
      </c>
      <c r="AE9" s="10">
        <v>81.480999999999995</v>
      </c>
      <c r="AF9" s="10">
        <v>50.722000000000001</v>
      </c>
      <c r="AG9" s="10">
        <v>284.29000000000002</v>
      </c>
      <c r="AH9" s="10">
        <v>65.673000000000002</v>
      </c>
      <c r="AI9" s="130"/>
      <c r="AJ9" s="130"/>
      <c r="AK9" s="130"/>
      <c r="AL9" s="130"/>
      <c r="AM9" s="130"/>
      <c r="AN9" s="130"/>
      <c r="AO9" s="130"/>
      <c r="AP9" s="130"/>
      <c r="AQ9" s="130"/>
      <c r="AR9" s="130"/>
      <c r="AS9" s="130"/>
      <c r="AT9" s="130"/>
      <c r="AU9" s="130"/>
      <c r="AV9" s="130"/>
      <c r="AW9" s="130"/>
      <c r="AX9" s="130"/>
      <c r="AY9" s="130"/>
    </row>
    <row r="10" spans="1:51" ht="15" x14ac:dyDescent="0.25">
      <c r="A10" s="144">
        <v>44774</v>
      </c>
      <c r="B10" s="279">
        <v>42.4</v>
      </c>
      <c r="C10" s="269">
        <v>71.599999999999994</v>
      </c>
      <c r="D10" s="284">
        <v>53</v>
      </c>
      <c r="E10" s="11">
        <v>62.920999999999999</v>
      </c>
      <c r="F10" s="11">
        <v>61.649000000000001</v>
      </c>
      <c r="G10" s="11">
        <v>68.146000000000001</v>
      </c>
      <c r="H10" s="10">
        <v>47.067999999999998</v>
      </c>
      <c r="I10" s="10">
        <v>130.40199999999999</v>
      </c>
      <c r="J10" s="10">
        <v>46.454999999999998</v>
      </c>
      <c r="K10" s="10">
        <v>56.774000000000001</v>
      </c>
      <c r="L10" s="10">
        <v>51.387</v>
      </c>
      <c r="M10" s="10">
        <v>91.171999999999997</v>
      </c>
      <c r="N10" s="10">
        <v>54.206000000000003</v>
      </c>
      <c r="O10" s="10">
        <v>62.223999999999997</v>
      </c>
      <c r="P10" s="10">
        <v>31.048999999999999</v>
      </c>
      <c r="Q10" s="10">
        <v>51.793999999999997</v>
      </c>
      <c r="R10" s="10">
        <v>39.865000000000002</v>
      </c>
      <c r="S10" s="10">
        <v>51.558999999999997</v>
      </c>
      <c r="T10" s="10">
        <v>47.725000000000001</v>
      </c>
      <c r="U10" s="10">
        <v>50.430999999999997</v>
      </c>
      <c r="V10" s="10">
        <v>64.231999999999999</v>
      </c>
      <c r="W10" s="10">
        <v>50.768999999999998</v>
      </c>
      <c r="X10" s="10">
        <v>56.301000000000002</v>
      </c>
      <c r="Y10" s="10">
        <v>66.376000000000005</v>
      </c>
      <c r="Z10" s="10">
        <v>33.353999999999999</v>
      </c>
      <c r="AA10" s="10">
        <v>56.311</v>
      </c>
      <c r="AB10" s="10">
        <v>56.133000000000003</v>
      </c>
      <c r="AC10" s="10">
        <v>58.115000000000002</v>
      </c>
      <c r="AD10" s="10">
        <v>51.252000000000002</v>
      </c>
      <c r="AE10" s="10">
        <v>49.634999999999998</v>
      </c>
      <c r="AF10" s="10">
        <v>35.792000000000002</v>
      </c>
      <c r="AG10" s="10">
        <v>90.778000000000006</v>
      </c>
      <c r="AH10" s="10">
        <v>41.808999999999997</v>
      </c>
      <c r="AI10" s="130"/>
      <c r="AJ10" s="130"/>
      <c r="AK10" s="130"/>
      <c r="AL10" s="130"/>
      <c r="AM10" s="130"/>
      <c r="AN10" s="130"/>
      <c r="AO10" s="130"/>
      <c r="AP10" s="130"/>
      <c r="AQ10" s="130"/>
      <c r="AR10" s="130"/>
      <c r="AS10" s="130"/>
      <c r="AT10" s="130"/>
      <c r="AU10" s="130"/>
      <c r="AV10" s="130"/>
      <c r="AW10" s="130"/>
      <c r="AX10" s="130"/>
      <c r="AY10" s="130"/>
    </row>
    <row r="11" spans="1:51" ht="15" x14ac:dyDescent="0.25">
      <c r="A11" s="144">
        <v>44805</v>
      </c>
      <c r="B11" s="279">
        <v>29.8</v>
      </c>
      <c r="C11" s="269">
        <v>43.39</v>
      </c>
      <c r="D11" s="284">
        <v>36</v>
      </c>
      <c r="E11" s="11">
        <v>36.198999999999998</v>
      </c>
      <c r="F11" s="11">
        <v>42.779000000000003</v>
      </c>
      <c r="G11" s="11">
        <v>47.243000000000002</v>
      </c>
      <c r="H11" s="10">
        <v>35.237000000000002</v>
      </c>
      <c r="I11" s="10">
        <v>61.56</v>
      </c>
      <c r="J11" s="10">
        <v>32.32</v>
      </c>
      <c r="K11" s="10">
        <v>40.637999999999998</v>
      </c>
      <c r="L11" s="10">
        <v>30.631</v>
      </c>
      <c r="M11" s="10">
        <v>46.911999999999999</v>
      </c>
      <c r="N11" s="10">
        <v>37.270000000000003</v>
      </c>
      <c r="O11" s="10">
        <v>34.643000000000001</v>
      </c>
      <c r="P11" s="10">
        <v>25.795000000000002</v>
      </c>
      <c r="Q11" s="10">
        <v>62.51</v>
      </c>
      <c r="R11" s="10">
        <v>33.496000000000002</v>
      </c>
      <c r="S11" s="10">
        <v>33.067999999999998</v>
      </c>
      <c r="T11" s="10">
        <v>33.616999999999997</v>
      </c>
      <c r="U11" s="10">
        <v>41.741999999999997</v>
      </c>
      <c r="V11" s="10">
        <v>35.801000000000002</v>
      </c>
      <c r="W11" s="10">
        <v>32.802</v>
      </c>
      <c r="X11" s="10">
        <v>30.763000000000002</v>
      </c>
      <c r="Y11" s="10">
        <v>37.046999999999997</v>
      </c>
      <c r="Z11" s="10">
        <v>24.911999999999999</v>
      </c>
      <c r="AA11" s="10">
        <v>63.551000000000002</v>
      </c>
      <c r="AB11" s="10">
        <v>48.534999999999997</v>
      </c>
      <c r="AC11" s="10">
        <v>39.045999999999999</v>
      </c>
      <c r="AD11" s="10">
        <v>33.298000000000002</v>
      </c>
      <c r="AE11" s="10">
        <v>29.533999999999999</v>
      </c>
      <c r="AF11" s="10">
        <v>25.347999999999999</v>
      </c>
      <c r="AG11" s="10">
        <v>45.982999999999997</v>
      </c>
      <c r="AH11" s="10">
        <v>36.57</v>
      </c>
      <c r="AI11" s="130"/>
      <c r="AJ11" s="130"/>
      <c r="AK11" s="130"/>
      <c r="AL11" s="130"/>
      <c r="AM11" s="130"/>
      <c r="AN11" s="130"/>
      <c r="AO11" s="130"/>
      <c r="AP11" s="130"/>
      <c r="AQ11" s="130"/>
      <c r="AR11" s="130"/>
      <c r="AS11" s="130"/>
      <c r="AT11" s="130"/>
      <c r="AU11" s="130"/>
      <c r="AV11" s="130"/>
      <c r="AW11" s="130"/>
      <c r="AX11" s="130"/>
      <c r="AY11" s="130"/>
    </row>
    <row r="12" spans="1:51" ht="15" x14ac:dyDescent="0.25">
      <c r="A12" s="144">
        <v>44835</v>
      </c>
      <c r="B12" s="279">
        <v>33.450000000000003</v>
      </c>
      <c r="C12" s="269">
        <v>42.14</v>
      </c>
      <c r="D12" s="284">
        <v>37.36</v>
      </c>
      <c r="E12" s="11">
        <v>31.163</v>
      </c>
      <c r="F12" s="11">
        <v>31.323</v>
      </c>
      <c r="G12" s="11">
        <v>44.170999999999999</v>
      </c>
      <c r="H12" s="10">
        <v>43.03</v>
      </c>
      <c r="I12" s="10">
        <v>61.412999999999997</v>
      </c>
      <c r="J12" s="10">
        <v>41.929000000000002</v>
      </c>
      <c r="K12" s="10">
        <v>46.22</v>
      </c>
      <c r="L12" s="10">
        <v>41.198999999999998</v>
      </c>
      <c r="M12" s="10">
        <v>38.609000000000002</v>
      </c>
      <c r="N12" s="10">
        <v>33.576000000000001</v>
      </c>
      <c r="O12" s="10">
        <v>33.048000000000002</v>
      </c>
      <c r="P12" s="10">
        <v>35.890999999999998</v>
      </c>
      <c r="Q12" s="10">
        <v>39.621000000000002</v>
      </c>
      <c r="R12" s="10">
        <v>33.374000000000002</v>
      </c>
      <c r="S12" s="10">
        <v>47.636000000000003</v>
      </c>
      <c r="T12" s="10">
        <v>59.128</v>
      </c>
      <c r="U12" s="10">
        <v>43.755000000000003</v>
      </c>
      <c r="V12" s="10">
        <v>34.401000000000003</v>
      </c>
      <c r="W12" s="10">
        <v>36.052999999999997</v>
      </c>
      <c r="X12" s="10">
        <v>32.146000000000001</v>
      </c>
      <c r="Y12" s="10">
        <v>37.908999999999999</v>
      </c>
      <c r="Z12" s="10">
        <v>24.856000000000002</v>
      </c>
      <c r="AA12" s="10">
        <v>58.298999999999999</v>
      </c>
      <c r="AB12" s="10">
        <v>59.231000000000002</v>
      </c>
      <c r="AC12" s="10">
        <v>33.515999999999998</v>
      </c>
      <c r="AD12" s="10">
        <v>29.617999999999999</v>
      </c>
      <c r="AE12" s="10">
        <v>32.962000000000003</v>
      </c>
      <c r="AF12" s="10">
        <v>28.154</v>
      </c>
      <c r="AG12" s="10">
        <v>40.640999999999998</v>
      </c>
      <c r="AH12" s="10">
        <v>30.309000000000001</v>
      </c>
      <c r="AI12" s="130"/>
      <c r="AJ12" s="130"/>
      <c r="AK12" s="130"/>
      <c r="AL12" s="130"/>
      <c r="AM12" s="130"/>
      <c r="AN12" s="130"/>
      <c r="AO12" s="130"/>
      <c r="AP12" s="130"/>
      <c r="AQ12" s="130"/>
      <c r="AR12" s="130"/>
      <c r="AS12" s="130"/>
      <c r="AT12" s="130"/>
      <c r="AU12" s="130"/>
      <c r="AV12" s="130"/>
      <c r="AW12" s="130"/>
      <c r="AX12" s="130"/>
      <c r="AY12" s="130"/>
    </row>
    <row r="13" spans="1:51" ht="15" x14ac:dyDescent="0.25">
      <c r="A13" s="144">
        <v>44866</v>
      </c>
      <c r="B13" s="279">
        <v>30.78</v>
      </c>
      <c r="C13" s="269">
        <v>33</v>
      </c>
      <c r="D13" s="284">
        <v>31.9</v>
      </c>
      <c r="E13" s="11">
        <v>29.483000000000001</v>
      </c>
      <c r="F13" s="11">
        <v>26.870999999999999</v>
      </c>
      <c r="G13" s="11">
        <v>36.018000000000001</v>
      </c>
      <c r="H13" s="10">
        <v>33.677</v>
      </c>
      <c r="I13" s="10">
        <v>45.316000000000003</v>
      </c>
      <c r="J13" s="10">
        <v>35.811999999999998</v>
      </c>
      <c r="K13" s="10">
        <v>34.817</v>
      </c>
      <c r="L13" s="10">
        <v>34.890999999999998</v>
      </c>
      <c r="M13" s="10">
        <v>30.861000000000001</v>
      </c>
      <c r="N13" s="10">
        <v>29.666</v>
      </c>
      <c r="O13" s="10">
        <v>32.128</v>
      </c>
      <c r="P13" s="10">
        <v>23.681000000000001</v>
      </c>
      <c r="Q13" s="10">
        <v>29.321999999999999</v>
      </c>
      <c r="R13" s="10">
        <v>30.908999999999999</v>
      </c>
      <c r="S13" s="10">
        <v>36.975999999999999</v>
      </c>
      <c r="T13" s="10">
        <v>42.23</v>
      </c>
      <c r="U13" s="10">
        <v>36.341999999999999</v>
      </c>
      <c r="V13" s="10">
        <v>29.881</v>
      </c>
      <c r="W13" s="10">
        <v>32.567</v>
      </c>
      <c r="X13" s="10">
        <v>32.363999999999997</v>
      </c>
      <c r="Y13" s="10">
        <v>31.449000000000002</v>
      </c>
      <c r="Z13" s="10">
        <v>20.754000000000001</v>
      </c>
      <c r="AA13" s="10">
        <v>38.387</v>
      </c>
      <c r="AB13" s="10">
        <v>36.594999999999999</v>
      </c>
      <c r="AC13" s="10">
        <v>30.154</v>
      </c>
      <c r="AD13" s="10">
        <v>25.442</v>
      </c>
      <c r="AE13" s="10">
        <v>28.140999999999998</v>
      </c>
      <c r="AF13" s="10">
        <v>26.532</v>
      </c>
      <c r="AG13" s="10">
        <v>35.296999999999997</v>
      </c>
      <c r="AH13" s="10">
        <v>27.370999999999999</v>
      </c>
      <c r="AI13" s="130"/>
      <c r="AJ13" s="130"/>
      <c r="AK13" s="130"/>
      <c r="AL13" s="130"/>
      <c r="AM13" s="130"/>
      <c r="AN13" s="130"/>
      <c r="AO13" s="130"/>
      <c r="AP13" s="130"/>
      <c r="AQ13" s="130"/>
      <c r="AR13" s="130"/>
      <c r="AS13" s="130"/>
      <c r="AT13" s="130"/>
      <c r="AU13" s="130"/>
      <c r="AV13" s="130"/>
      <c r="AW13" s="130"/>
      <c r="AX13" s="130"/>
      <c r="AY13" s="130"/>
    </row>
    <row r="14" spans="1:51" ht="15" x14ac:dyDescent="0.25">
      <c r="A14" s="144">
        <v>44896</v>
      </c>
      <c r="B14" s="279">
        <v>26.95</v>
      </c>
      <c r="C14" s="269">
        <v>27.68</v>
      </c>
      <c r="D14" s="284">
        <v>27.49</v>
      </c>
      <c r="E14" s="11">
        <v>26.838000000000001</v>
      </c>
      <c r="F14" s="11">
        <v>23.975999999999999</v>
      </c>
      <c r="G14" s="11">
        <v>30.38</v>
      </c>
      <c r="H14" s="10">
        <v>27.294</v>
      </c>
      <c r="I14" s="10">
        <v>41.542000000000002</v>
      </c>
      <c r="J14" s="10">
        <v>29.577000000000002</v>
      </c>
      <c r="K14" s="10">
        <v>27.12</v>
      </c>
      <c r="L14" s="10">
        <v>31.585000000000001</v>
      </c>
      <c r="M14" s="10">
        <v>27.266999999999999</v>
      </c>
      <c r="N14" s="10">
        <v>25.748000000000001</v>
      </c>
      <c r="O14" s="10">
        <v>26.210999999999999</v>
      </c>
      <c r="P14" s="10">
        <v>20.469000000000001</v>
      </c>
      <c r="Q14" s="10">
        <v>26.553999999999998</v>
      </c>
      <c r="R14" s="10">
        <v>24.771000000000001</v>
      </c>
      <c r="S14" s="10">
        <v>27.123999999999999</v>
      </c>
      <c r="T14" s="10">
        <v>28.805</v>
      </c>
      <c r="U14" s="10">
        <v>25.905999999999999</v>
      </c>
      <c r="V14" s="10">
        <v>26.178999999999998</v>
      </c>
      <c r="W14" s="10">
        <v>26.33</v>
      </c>
      <c r="X14" s="10">
        <v>27.17</v>
      </c>
      <c r="Y14" s="10">
        <v>27.402999999999999</v>
      </c>
      <c r="Z14" s="10">
        <v>18.777999999999999</v>
      </c>
      <c r="AA14" s="10">
        <v>29.298999999999999</v>
      </c>
      <c r="AB14" s="10">
        <v>29.472999999999999</v>
      </c>
      <c r="AC14" s="10">
        <v>26.591999999999999</v>
      </c>
      <c r="AD14" s="10">
        <v>23.286000000000001</v>
      </c>
      <c r="AE14" s="10">
        <v>26.228999999999999</v>
      </c>
      <c r="AF14" s="10">
        <v>21.544</v>
      </c>
      <c r="AG14" s="10">
        <v>32.454999999999998</v>
      </c>
      <c r="AH14" s="10">
        <v>25.391999999999999</v>
      </c>
      <c r="AI14" s="130"/>
      <c r="AJ14" s="130"/>
      <c r="AK14" s="130"/>
      <c r="AL14" s="130"/>
      <c r="AM14" s="130"/>
      <c r="AN14" s="130"/>
      <c r="AO14" s="130"/>
      <c r="AP14" s="130"/>
      <c r="AQ14" s="130"/>
      <c r="AR14" s="130"/>
      <c r="AS14" s="130"/>
      <c r="AT14" s="130"/>
      <c r="AU14" s="130"/>
      <c r="AV14" s="130"/>
      <c r="AW14" s="130"/>
      <c r="AX14" s="130"/>
      <c r="AY14" s="130"/>
    </row>
    <row r="15" spans="1:51" ht="15" x14ac:dyDescent="0.25">
      <c r="A15" s="144">
        <v>44927</v>
      </c>
      <c r="B15" s="279">
        <v>25.89</v>
      </c>
      <c r="C15" s="269">
        <v>26.19</v>
      </c>
      <c r="D15" s="284">
        <v>26.29</v>
      </c>
      <c r="E15" s="11">
        <v>24.084</v>
      </c>
      <c r="F15" s="11">
        <v>22.34</v>
      </c>
      <c r="G15" s="11">
        <v>27.678000000000001</v>
      </c>
      <c r="H15" s="10">
        <v>24.701000000000001</v>
      </c>
      <c r="I15" s="10">
        <v>35.219000000000001</v>
      </c>
      <c r="J15" s="10">
        <v>24.994</v>
      </c>
      <c r="K15" s="10">
        <v>24.302</v>
      </c>
      <c r="L15" s="10">
        <v>27.04</v>
      </c>
      <c r="M15" s="10">
        <v>26.971</v>
      </c>
      <c r="N15" s="10">
        <v>23.706</v>
      </c>
      <c r="O15" s="10">
        <v>22.943000000000001</v>
      </c>
      <c r="P15" s="10">
        <v>19.266999999999999</v>
      </c>
      <c r="Q15" s="10">
        <v>23.943999999999999</v>
      </c>
      <c r="R15" s="10">
        <v>23.855</v>
      </c>
      <c r="S15" s="10">
        <v>23.492000000000001</v>
      </c>
      <c r="T15" s="10">
        <v>24.268999999999998</v>
      </c>
      <c r="U15" s="10">
        <v>21.638000000000002</v>
      </c>
      <c r="V15" s="10">
        <v>23.818000000000001</v>
      </c>
      <c r="W15" s="10">
        <v>23.35</v>
      </c>
      <c r="X15" s="10">
        <v>24.949000000000002</v>
      </c>
      <c r="Y15" s="10">
        <v>26.053000000000001</v>
      </c>
      <c r="Z15" s="10">
        <v>17.344000000000001</v>
      </c>
      <c r="AA15" s="10">
        <v>25.664000000000001</v>
      </c>
      <c r="AB15" s="10">
        <v>25.806000000000001</v>
      </c>
      <c r="AC15" s="10">
        <v>24.46</v>
      </c>
      <c r="AD15" s="10">
        <v>21.654</v>
      </c>
      <c r="AE15" s="10">
        <v>22.744</v>
      </c>
      <c r="AF15" s="10">
        <v>19.716000000000001</v>
      </c>
      <c r="AG15" s="10">
        <v>29.63</v>
      </c>
      <c r="AH15" s="10">
        <v>24.239000000000001</v>
      </c>
      <c r="AI15" s="130"/>
      <c r="AJ15" s="130"/>
      <c r="AK15" s="130"/>
      <c r="AL15" s="130"/>
      <c r="AM15" s="130"/>
      <c r="AN15" s="130"/>
      <c r="AO15" s="130"/>
      <c r="AP15" s="130"/>
      <c r="AQ15" s="130"/>
      <c r="AR15" s="130"/>
      <c r="AS15" s="130"/>
      <c r="AT15" s="130"/>
      <c r="AU15" s="130"/>
      <c r="AV15" s="130"/>
      <c r="AW15" s="130"/>
      <c r="AX15" s="130"/>
      <c r="AY15" s="130"/>
    </row>
    <row r="16" spans="1:51" ht="15" x14ac:dyDescent="0.25">
      <c r="A16" s="144">
        <v>44958</v>
      </c>
      <c r="B16" s="279">
        <v>24.5</v>
      </c>
      <c r="C16" s="269">
        <v>24.81</v>
      </c>
      <c r="D16" s="284">
        <v>24.71</v>
      </c>
      <c r="E16" s="11">
        <v>21.872</v>
      </c>
      <c r="F16" s="11">
        <v>20.254000000000001</v>
      </c>
      <c r="G16" s="11">
        <v>23.236999999999998</v>
      </c>
      <c r="H16" s="10">
        <v>26.382999999999999</v>
      </c>
      <c r="I16" s="10">
        <v>33.610999999999997</v>
      </c>
      <c r="J16" s="10">
        <v>20.375</v>
      </c>
      <c r="K16" s="10">
        <v>21.027000000000001</v>
      </c>
      <c r="L16" s="10">
        <v>25.626000000000001</v>
      </c>
      <c r="M16" s="10">
        <v>26.834</v>
      </c>
      <c r="N16" s="10">
        <v>22.027999999999999</v>
      </c>
      <c r="O16" s="10">
        <v>19.260000000000002</v>
      </c>
      <c r="P16" s="10">
        <v>21.318000000000001</v>
      </c>
      <c r="Q16" s="10">
        <v>20.364999999999998</v>
      </c>
      <c r="R16" s="10">
        <v>20.954999999999998</v>
      </c>
      <c r="S16" s="10">
        <v>19.215</v>
      </c>
      <c r="T16" s="10">
        <v>22.606999999999999</v>
      </c>
      <c r="U16" s="10">
        <v>17.603999999999999</v>
      </c>
      <c r="V16" s="10">
        <v>20.771000000000001</v>
      </c>
      <c r="W16" s="10">
        <v>19.315999999999999</v>
      </c>
      <c r="X16" s="10">
        <v>20.66</v>
      </c>
      <c r="Y16" s="10">
        <v>21.68</v>
      </c>
      <c r="Z16" s="10">
        <v>15.154</v>
      </c>
      <c r="AA16" s="10">
        <v>24.652000000000001</v>
      </c>
      <c r="AB16" s="10">
        <v>30.302</v>
      </c>
      <c r="AC16" s="10">
        <v>22.582999999999998</v>
      </c>
      <c r="AD16" s="10">
        <v>26.047999999999998</v>
      </c>
      <c r="AE16" s="10">
        <v>24.228999999999999</v>
      </c>
      <c r="AF16" s="10">
        <v>16.992000000000001</v>
      </c>
      <c r="AG16" s="10">
        <v>25.844000000000001</v>
      </c>
      <c r="AH16" s="10">
        <v>20.530999999999999</v>
      </c>
      <c r="AI16" s="130"/>
      <c r="AJ16" s="130"/>
      <c r="AK16" s="130"/>
      <c r="AL16" s="130"/>
      <c r="AM16" s="130"/>
      <c r="AN16" s="130"/>
      <c r="AO16" s="130"/>
      <c r="AP16" s="130"/>
      <c r="AQ16" s="130"/>
      <c r="AR16" s="130"/>
      <c r="AS16" s="130"/>
      <c r="AT16" s="130"/>
      <c r="AU16" s="130"/>
      <c r="AV16" s="130"/>
      <c r="AW16" s="130"/>
      <c r="AX16" s="130"/>
      <c r="AY16" s="130"/>
    </row>
    <row r="17" spans="1:51" ht="15" x14ac:dyDescent="0.25">
      <c r="A17" s="144">
        <v>44986</v>
      </c>
      <c r="B17" s="279">
        <v>37.119999999999997</v>
      </c>
      <c r="C17" s="269">
        <v>43.38</v>
      </c>
      <c r="D17" s="284">
        <v>39.74</v>
      </c>
      <c r="E17" s="11">
        <v>35.595999999999997</v>
      </c>
      <c r="F17" s="11">
        <v>33.601999999999997</v>
      </c>
      <c r="G17" s="11">
        <v>42.234999999999999</v>
      </c>
      <c r="H17" s="10">
        <v>50.073</v>
      </c>
      <c r="I17" s="10">
        <v>43.953000000000003</v>
      </c>
      <c r="J17" s="10">
        <v>41.087000000000003</v>
      </c>
      <c r="K17" s="10">
        <v>36.999000000000002</v>
      </c>
      <c r="L17" s="10">
        <v>37.564999999999998</v>
      </c>
      <c r="M17" s="10">
        <v>32.89</v>
      </c>
      <c r="N17" s="10">
        <v>32.658999999999999</v>
      </c>
      <c r="O17" s="10">
        <v>24.509</v>
      </c>
      <c r="P17" s="10">
        <v>32.561999999999998</v>
      </c>
      <c r="Q17" s="10">
        <v>50.713000000000001</v>
      </c>
      <c r="R17" s="10">
        <v>27.042999999999999</v>
      </c>
      <c r="S17" s="10">
        <v>28.524999999999999</v>
      </c>
      <c r="T17" s="10">
        <v>54.375</v>
      </c>
      <c r="U17" s="10">
        <v>18.872</v>
      </c>
      <c r="V17" s="10">
        <v>39.692</v>
      </c>
      <c r="W17" s="10">
        <v>23.135000000000002</v>
      </c>
      <c r="X17" s="10">
        <v>33.555</v>
      </c>
      <c r="Y17" s="10">
        <v>38.253999999999998</v>
      </c>
      <c r="Z17" s="10">
        <v>22.164999999999999</v>
      </c>
      <c r="AA17" s="10">
        <v>32.53</v>
      </c>
      <c r="AB17" s="10">
        <v>50.868000000000002</v>
      </c>
      <c r="AC17" s="10">
        <v>39.298999999999999</v>
      </c>
      <c r="AD17" s="10">
        <v>58.783999999999999</v>
      </c>
      <c r="AE17" s="10">
        <v>26.678999999999998</v>
      </c>
      <c r="AF17" s="10">
        <v>23.669</v>
      </c>
      <c r="AG17" s="10">
        <v>38.939</v>
      </c>
      <c r="AH17" s="10">
        <v>25.577000000000002</v>
      </c>
      <c r="AI17" s="130"/>
      <c r="AJ17" s="130"/>
      <c r="AK17" s="130"/>
      <c r="AL17" s="130"/>
      <c r="AM17" s="130"/>
      <c r="AN17" s="130"/>
      <c r="AO17" s="130"/>
      <c r="AP17" s="130"/>
      <c r="AQ17" s="130"/>
      <c r="AR17" s="130"/>
      <c r="AS17" s="130"/>
      <c r="AT17" s="130"/>
      <c r="AU17" s="130"/>
      <c r="AV17" s="130"/>
      <c r="AW17" s="130"/>
      <c r="AX17" s="130"/>
      <c r="AY17" s="130"/>
    </row>
    <row r="18" spans="1:51" ht="15" x14ac:dyDescent="0.25">
      <c r="A18" s="144">
        <v>45017</v>
      </c>
      <c r="B18" s="279">
        <v>72.37</v>
      </c>
      <c r="C18" s="269">
        <v>105.03</v>
      </c>
      <c r="D18" s="284">
        <v>88.83</v>
      </c>
      <c r="E18" s="11">
        <v>75.787000000000006</v>
      </c>
      <c r="F18" s="11">
        <v>72.534999999999997</v>
      </c>
      <c r="G18" s="11">
        <v>77.218000000000004</v>
      </c>
      <c r="H18" s="10">
        <v>60.572000000000003</v>
      </c>
      <c r="I18" s="10">
        <v>101.616</v>
      </c>
      <c r="J18" s="10">
        <v>79.158000000000001</v>
      </c>
      <c r="K18" s="10">
        <v>57.843000000000004</v>
      </c>
      <c r="L18" s="10">
        <v>55.744</v>
      </c>
      <c r="M18" s="10">
        <v>87.724000000000004</v>
      </c>
      <c r="N18" s="10">
        <v>66.209999999999994</v>
      </c>
      <c r="O18" s="10">
        <v>61.25</v>
      </c>
      <c r="P18" s="10">
        <v>58.411999999999999</v>
      </c>
      <c r="Q18" s="10">
        <v>108.306</v>
      </c>
      <c r="R18" s="10">
        <v>65.540000000000006</v>
      </c>
      <c r="S18" s="10">
        <v>90.864000000000004</v>
      </c>
      <c r="T18" s="10">
        <v>95.91</v>
      </c>
      <c r="U18" s="10">
        <v>51.737000000000002</v>
      </c>
      <c r="V18" s="10">
        <v>58.954999999999998</v>
      </c>
      <c r="W18" s="10">
        <v>56.484999999999999</v>
      </c>
      <c r="X18" s="10">
        <v>71.247</v>
      </c>
      <c r="Y18" s="10">
        <v>86.938999999999993</v>
      </c>
      <c r="Z18" s="10">
        <v>41.725000000000001</v>
      </c>
      <c r="AA18" s="10">
        <v>76.373000000000005</v>
      </c>
      <c r="AB18" s="10">
        <v>82.32</v>
      </c>
      <c r="AC18" s="10">
        <v>65.180999999999997</v>
      </c>
      <c r="AD18" s="10">
        <v>116.968</v>
      </c>
      <c r="AE18" s="10">
        <v>45.179000000000002</v>
      </c>
      <c r="AF18" s="10">
        <v>82.789000000000001</v>
      </c>
      <c r="AG18" s="10">
        <v>55.99</v>
      </c>
      <c r="AH18" s="10">
        <v>54.124000000000002</v>
      </c>
      <c r="AI18" s="130"/>
      <c r="AJ18" s="130"/>
      <c r="AK18" s="130"/>
      <c r="AL18" s="130"/>
      <c r="AM18" s="130"/>
      <c r="AN18" s="130"/>
      <c r="AO18" s="130"/>
      <c r="AP18" s="130"/>
      <c r="AQ18" s="130"/>
      <c r="AR18" s="130"/>
      <c r="AS18" s="130"/>
      <c r="AT18" s="130"/>
      <c r="AU18" s="130"/>
      <c r="AV18" s="130"/>
      <c r="AW18" s="130"/>
      <c r="AX18" s="130"/>
      <c r="AY18" s="130"/>
    </row>
    <row r="19" spans="1:51" ht="15" x14ac:dyDescent="0.25">
      <c r="A19" s="144">
        <v>45047</v>
      </c>
      <c r="B19" s="279">
        <v>175.99</v>
      </c>
      <c r="C19" s="269">
        <v>273.89999999999998</v>
      </c>
      <c r="D19" s="284">
        <v>225.76</v>
      </c>
      <c r="E19" s="11">
        <v>221.012</v>
      </c>
      <c r="F19" s="11">
        <v>276.90899999999999</v>
      </c>
      <c r="G19" s="11">
        <v>218.387</v>
      </c>
      <c r="H19" s="10">
        <v>261.49200000000002</v>
      </c>
      <c r="I19" s="10">
        <v>371.125</v>
      </c>
      <c r="J19" s="10">
        <v>322.34699999999998</v>
      </c>
      <c r="K19" s="10">
        <v>187.56100000000001</v>
      </c>
      <c r="L19" s="10">
        <v>224.708</v>
      </c>
      <c r="M19" s="10">
        <v>257.43</v>
      </c>
      <c r="N19" s="10">
        <v>265.16699999999997</v>
      </c>
      <c r="O19" s="10">
        <v>100.65600000000001</v>
      </c>
      <c r="P19" s="10">
        <v>171.11799999999999</v>
      </c>
      <c r="Q19" s="10">
        <v>242.08099999999999</v>
      </c>
      <c r="R19" s="10">
        <v>262.26100000000002</v>
      </c>
      <c r="S19" s="10">
        <v>240.96199999999999</v>
      </c>
      <c r="T19" s="10">
        <v>239.64699999999999</v>
      </c>
      <c r="U19" s="10">
        <v>253.68299999999999</v>
      </c>
      <c r="V19" s="10">
        <v>293.99799999999999</v>
      </c>
      <c r="W19" s="10">
        <v>123.366</v>
      </c>
      <c r="X19" s="10">
        <v>166.8</v>
      </c>
      <c r="Y19" s="10">
        <v>151.26599999999999</v>
      </c>
      <c r="Z19" s="10">
        <v>108.268</v>
      </c>
      <c r="AA19" s="10">
        <v>260.45600000000002</v>
      </c>
      <c r="AB19" s="10">
        <v>166.71799999999999</v>
      </c>
      <c r="AC19" s="10">
        <v>171.452</v>
      </c>
      <c r="AD19" s="10">
        <v>251.55099999999999</v>
      </c>
      <c r="AE19" s="10">
        <v>158.37200000000001</v>
      </c>
      <c r="AF19" s="10">
        <v>217.63399999999999</v>
      </c>
      <c r="AG19" s="10">
        <v>189.26</v>
      </c>
      <c r="AH19" s="10">
        <v>132.357</v>
      </c>
      <c r="AI19" s="130"/>
      <c r="AJ19" s="130"/>
      <c r="AK19" s="130"/>
      <c r="AL19" s="130"/>
      <c r="AM19" s="130"/>
      <c r="AN19" s="130"/>
      <c r="AO19" s="130"/>
      <c r="AP19" s="130"/>
      <c r="AQ19" s="130"/>
      <c r="AR19" s="130"/>
      <c r="AS19" s="130"/>
      <c r="AT19" s="130"/>
      <c r="AU19" s="130"/>
      <c r="AV19" s="130"/>
      <c r="AW19" s="130"/>
      <c r="AX19" s="130"/>
      <c r="AY19" s="130"/>
    </row>
    <row r="20" spans="1:51" ht="15" x14ac:dyDescent="0.25">
      <c r="A20" s="144">
        <v>45078</v>
      </c>
      <c r="B20" s="279">
        <v>172.64</v>
      </c>
      <c r="C20" s="269">
        <v>357.71</v>
      </c>
      <c r="D20" s="284">
        <v>265.3</v>
      </c>
      <c r="E20" s="11">
        <v>175.86500000000001</v>
      </c>
      <c r="F20" s="11">
        <v>436.63799999999998</v>
      </c>
      <c r="G20" s="11">
        <v>226.99600000000001</v>
      </c>
      <c r="H20" s="10">
        <v>598.178</v>
      </c>
      <c r="I20" s="10">
        <v>322.28500000000003</v>
      </c>
      <c r="J20" s="10">
        <v>500.81700000000001</v>
      </c>
      <c r="K20" s="10">
        <v>216.49799999999999</v>
      </c>
      <c r="L20" s="10">
        <v>343.21199999999999</v>
      </c>
      <c r="M20" s="10">
        <v>169.2</v>
      </c>
      <c r="N20" s="10">
        <v>210.642</v>
      </c>
      <c r="O20" s="10">
        <v>63.470999999999997</v>
      </c>
      <c r="P20" s="10">
        <v>230.648</v>
      </c>
      <c r="Q20" s="10">
        <v>153.67599999999999</v>
      </c>
      <c r="R20" s="10">
        <v>304.18799999999999</v>
      </c>
      <c r="S20" s="10">
        <v>192.202</v>
      </c>
      <c r="T20" s="10">
        <v>180.54499999999999</v>
      </c>
      <c r="U20" s="10">
        <v>504.21600000000001</v>
      </c>
      <c r="V20" s="10">
        <v>267.21600000000001</v>
      </c>
      <c r="W20" s="10">
        <v>278.83100000000002</v>
      </c>
      <c r="X20" s="10">
        <v>447.69099999999997</v>
      </c>
      <c r="Y20" s="10">
        <v>59.387999999999998</v>
      </c>
      <c r="Z20" s="10">
        <v>164.345</v>
      </c>
      <c r="AA20" s="10">
        <v>361.28800000000001</v>
      </c>
      <c r="AB20" s="10">
        <v>363.91699999999997</v>
      </c>
      <c r="AC20" s="10">
        <v>305.10399999999998</v>
      </c>
      <c r="AD20" s="10">
        <v>405.541</v>
      </c>
      <c r="AE20" s="10">
        <v>76.311999999999998</v>
      </c>
      <c r="AF20" s="10">
        <v>426.05500000000001</v>
      </c>
      <c r="AG20" s="10">
        <v>208.65299999999999</v>
      </c>
      <c r="AH20" s="10">
        <v>142.31800000000001</v>
      </c>
      <c r="AI20" s="130"/>
      <c r="AJ20" s="130"/>
      <c r="AK20" s="130"/>
      <c r="AL20" s="130"/>
      <c r="AM20" s="130"/>
      <c r="AN20" s="130"/>
      <c r="AO20" s="130"/>
      <c r="AP20" s="130"/>
      <c r="AQ20" s="130"/>
      <c r="AR20" s="130"/>
      <c r="AS20" s="130"/>
      <c r="AT20" s="130"/>
      <c r="AU20" s="130"/>
      <c r="AV20" s="130"/>
      <c r="AW20" s="130"/>
      <c r="AX20" s="130"/>
      <c r="AY20" s="130"/>
    </row>
    <row r="21" spans="1:51" ht="15" x14ac:dyDescent="0.25">
      <c r="A21" s="144">
        <v>45108</v>
      </c>
      <c r="B21" s="279">
        <v>54.22</v>
      </c>
      <c r="C21" s="269">
        <v>147.47</v>
      </c>
      <c r="D21" s="284">
        <v>89.92</v>
      </c>
      <c r="E21" s="11">
        <v>70.347999999999999</v>
      </c>
      <c r="F21" s="11">
        <v>201.22200000000001</v>
      </c>
      <c r="G21" s="11">
        <v>68.552000000000007</v>
      </c>
      <c r="H21" s="10">
        <v>455.11500000000001</v>
      </c>
      <c r="I21" s="10">
        <v>118.637</v>
      </c>
      <c r="J21" s="10">
        <v>182.59700000000001</v>
      </c>
      <c r="K21" s="10">
        <v>102.985</v>
      </c>
      <c r="L21" s="10">
        <v>227.62799999999999</v>
      </c>
      <c r="M21" s="10">
        <v>53.96</v>
      </c>
      <c r="N21" s="10">
        <v>64.019000000000005</v>
      </c>
      <c r="O21" s="10">
        <v>27.02</v>
      </c>
      <c r="P21" s="10">
        <v>60.920999999999999</v>
      </c>
      <c r="Q21" s="10">
        <v>58.113999999999997</v>
      </c>
      <c r="R21" s="10">
        <v>123.76</v>
      </c>
      <c r="S21" s="10">
        <v>72.602000000000004</v>
      </c>
      <c r="T21" s="10">
        <v>67.748999999999995</v>
      </c>
      <c r="U21" s="10">
        <v>229.08199999999999</v>
      </c>
      <c r="V21" s="10">
        <v>141.97300000000001</v>
      </c>
      <c r="W21" s="10">
        <v>74.456000000000003</v>
      </c>
      <c r="X21" s="10">
        <v>240.91200000000001</v>
      </c>
      <c r="Y21" s="10">
        <v>29.602</v>
      </c>
      <c r="Z21" s="10">
        <v>58.734999999999999</v>
      </c>
      <c r="AA21" s="10">
        <v>108.82899999999999</v>
      </c>
      <c r="AB21" s="10">
        <v>124.58199999999999</v>
      </c>
      <c r="AC21" s="10">
        <v>99.685000000000002</v>
      </c>
      <c r="AD21" s="10">
        <v>138.755</v>
      </c>
      <c r="AE21" s="10">
        <v>31.466000000000001</v>
      </c>
      <c r="AF21" s="10">
        <v>277.71199999999999</v>
      </c>
      <c r="AG21" s="10">
        <v>64.405000000000001</v>
      </c>
      <c r="AH21" s="10">
        <v>59.649000000000001</v>
      </c>
      <c r="AI21" s="130"/>
      <c r="AJ21" s="130"/>
      <c r="AK21" s="130"/>
      <c r="AL21" s="130"/>
      <c r="AM21" s="130"/>
      <c r="AN21" s="130"/>
      <c r="AO21" s="130"/>
      <c r="AP21" s="130"/>
      <c r="AQ21" s="130"/>
      <c r="AR21" s="130"/>
      <c r="AS21" s="130"/>
      <c r="AT21" s="130"/>
      <c r="AU21" s="130"/>
      <c r="AV21" s="130"/>
      <c r="AW21" s="130"/>
      <c r="AX21" s="130"/>
      <c r="AY21" s="130"/>
    </row>
    <row r="22" spans="1:51" ht="15" x14ac:dyDescent="0.25">
      <c r="A22" s="144">
        <v>45139</v>
      </c>
      <c r="B22" s="279">
        <v>43.11</v>
      </c>
      <c r="C22" s="269">
        <v>71.099999999999994</v>
      </c>
      <c r="D22" s="284">
        <v>56.12</v>
      </c>
      <c r="E22" s="11">
        <v>56.466000000000001</v>
      </c>
      <c r="F22" s="11">
        <v>72.774000000000001</v>
      </c>
      <c r="G22" s="11">
        <v>44.207999999999998</v>
      </c>
      <c r="H22" s="10">
        <v>132.202</v>
      </c>
      <c r="I22" s="10">
        <v>57.143999999999998</v>
      </c>
      <c r="J22" s="10">
        <v>86.656000000000006</v>
      </c>
      <c r="K22" s="10">
        <v>50.954000000000001</v>
      </c>
      <c r="L22" s="10">
        <v>94.075999999999993</v>
      </c>
      <c r="M22" s="10">
        <v>46.844000000000001</v>
      </c>
      <c r="N22" s="10">
        <v>55.484000000000002</v>
      </c>
      <c r="O22" s="10">
        <v>23.44</v>
      </c>
      <c r="P22" s="10">
        <v>44.689</v>
      </c>
      <c r="Q22" s="10">
        <v>40.872</v>
      </c>
      <c r="R22" s="10">
        <v>61.511000000000003</v>
      </c>
      <c r="S22" s="10">
        <v>51.573</v>
      </c>
      <c r="T22" s="10">
        <v>49.390999999999998</v>
      </c>
      <c r="U22" s="10">
        <v>83.575999999999993</v>
      </c>
      <c r="V22" s="10">
        <v>56.302</v>
      </c>
      <c r="W22" s="10">
        <v>51.545999999999999</v>
      </c>
      <c r="X22" s="10">
        <v>74.635999999999996</v>
      </c>
      <c r="Y22" s="10">
        <v>29.712</v>
      </c>
      <c r="Z22" s="10">
        <v>43.874000000000002</v>
      </c>
      <c r="AA22" s="10">
        <v>61.476999999999997</v>
      </c>
      <c r="AB22" s="10">
        <v>55.779000000000003</v>
      </c>
      <c r="AC22" s="10">
        <v>55.545999999999999</v>
      </c>
      <c r="AD22" s="10">
        <v>68.576999999999998</v>
      </c>
      <c r="AE22" s="10">
        <v>26.106000000000002</v>
      </c>
      <c r="AF22" s="10">
        <v>87.596000000000004</v>
      </c>
      <c r="AG22" s="10">
        <v>42.738999999999997</v>
      </c>
      <c r="AH22" s="10">
        <v>36.567999999999998</v>
      </c>
      <c r="AI22" s="130"/>
      <c r="AJ22" s="130"/>
      <c r="AK22" s="130"/>
      <c r="AL22" s="130"/>
      <c r="AM22" s="130"/>
      <c r="AN22" s="130"/>
      <c r="AO22" s="130"/>
      <c r="AP22" s="130"/>
      <c r="AQ22" s="130"/>
      <c r="AR22" s="130"/>
      <c r="AS22" s="130"/>
      <c r="AT22" s="130"/>
      <c r="AU22" s="130"/>
      <c r="AV22" s="130"/>
      <c r="AW22" s="130"/>
      <c r="AX22" s="130"/>
      <c r="AY22" s="130"/>
    </row>
    <row r="23" spans="1:51" ht="15" x14ac:dyDescent="0.25">
      <c r="A23" s="144">
        <v>45170</v>
      </c>
      <c r="B23" s="279">
        <v>30</v>
      </c>
      <c r="C23" s="269">
        <v>42.55</v>
      </c>
      <c r="D23" s="284">
        <v>36.15</v>
      </c>
      <c r="E23" s="11">
        <v>41.917000000000002</v>
      </c>
      <c r="F23" s="11">
        <v>52.179000000000002</v>
      </c>
      <c r="G23" s="11">
        <v>35.790999999999997</v>
      </c>
      <c r="H23" s="10">
        <v>65.710999999999999</v>
      </c>
      <c r="I23" s="10">
        <v>41.286000000000001</v>
      </c>
      <c r="J23" s="10">
        <v>57.908000000000001</v>
      </c>
      <c r="K23" s="10">
        <v>32.273000000000003</v>
      </c>
      <c r="L23" s="10">
        <v>49.944000000000003</v>
      </c>
      <c r="M23" s="10">
        <v>35.28</v>
      </c>
      <c r="N23" s="10">
        <v>33.314</v>
      </c>
      <c r="O23" s="10">
        <v>22.288</v>
      </c>
      <c r="P23" s="10">
        <v>58.912999999999997</v>
      </c>
      <c r="Q23" s="10">
        <v>36.161999999999999</v>
      </c>
      <c r="R23" s="10">
        <v>37.872</v>
      </c>
      <c r="S23" s="10">
        <v>37.771999999999998</v>
      </c>
      <c r="T23" s="10">
        <v>42.45</v>
      </c>
      <c r="U23" s="10">
        <v>47.045999999999999</v>
      </c>
      <c r="V23" s="10">
        <v>36.725999999999999</v>
      </c>
      <c r="W23" s="10">
        <v>29.823</v>
      </c>
      <c r="X23" s="10">
        <v>42.649000000000001</v>
      </c>
      <c r="Y23" s="10">
        <v>24.059000000000001</v>
      </c>
      <c r="Z23" s="10">
        <v>54.223999999999997</v>
      </c>
      <c r="AA23" s="10">
        <v>54.424999999999997</v>
      </c>
      <c r="AB23" s="10">
        <v>39.968000000000004</v>
      </c>
      <c r="AC23" s="10">
        <v>37.122999999999998</v>
      </c>
      <c r="AD23" s="10">
        <v>40.579000000000001</v>
      </c>
      <c r="AE23" s="10">
        <v>21.012</v>
      </c>
      <c r="AF23" s="10">
        <v>46.177999999999997</v>
      </c>
      <c r="AG23" s="10">
        <v>39.064999999999998</v>
      </c>
      <c r="AH23" s="10">
        <v>27.353999999999999</v>
      </c>
      <c r="AI23" s="130"/>
      <c r="AJ23" s="130"/>
      <c r="AK23" s="130"/>
      <c r="AL23" s="130"/>
      <c r="AM23" s="130"/>
      <c r="AN23" s="130"/>
      <c r="AO23" s="130"/>
      <c r="AP23" s="130"/>
      <c r="AQ23" s="130"/>
      <c r="AR23" s="130"/>
      <c r="AS23" s="130"/>
      <c r="AT23" s="130"/>
      <c r="AU23" s="130"/>
      <c r="AV23" s="130"/>
      <c r="AW23" s="130"/>
      <c r="AX23" s="130"/>
      <c r="AY23" s="130"/>
    </row>
    <row r="24" spans="1:51" ht="15" x14ac:dyDescent="0.25">
      <c r="A24" s="144">
        <v>45200</v>
      </c>
      <c r="B24" s="279">
        <v>33.68</v>
      </c>
      <c r="C24" s="269">
        <v>42.04</v>
      </c>
      <c r="D24" s="284">
        <v>37.46</v>
      </c>
      <c r="E24" s="11">
        <v>30.279</v>
      </c>
      <c r="F24" s="11">
        <v>46.718000000000004</v>
      </c>
      <c r="G24" s="11">
        <v>42.795000000000002</v>
      </c>
      <c r="H24" s="10">
        <v>62.957000000000001</v>
      </c>
      <c r="I24" s="10">
        <v>50.209000000000003</v>
      </c>
      <c r="J24" s="10">
        <v>61.137999999999998</v>
      </c>
      <c r="K24" s="10">
        <v>42.558999999999997</v>
      </c>
      <c r="L24" s="10">
        <v>39.747</v>
      </c>
      <c r="M24" s="10">
        <v>31.539000000000001</v>
      </c>
      <c r="N24" s="10">
        <v>31.111000000000001</v>
      </c>
      <c r="O24" s="10">
        <v>31.843</v>
      </c>
      <c r="P24" s="10">
        <v>36.158999999999999</v>
      </c>
      <c r="Q24" s="10">
        <v>35.040999999999997</v>
      </c>
      <c r="R24" s="10">
        <v>53.737000000000002</v>
      </c>
      <c r="S24" s="10">
        <v>63.991999999999997</v>
      </c>
      <c r="T24" s="10">
        <v>44.048999999999999</v>
      </c>
      <c r="U24" s="10">
        <v>42.749000000000002</v>
      </c>
      <c r="V24" s="10">
        <v>38.433999999999997</v>
      </c>
      <c r="W24" s="10">
        <v>30.821999999999999</v>
      </c>
      <c r="X24" s="10">
        <v>41.689</v>
      </c>
      <c r="Y24" s="10">
        <v>23.363</v>
      </c>
      <c r="Z24" s="10">
        <v>52.96</v>
      </c>
      <c r="AA24" s="10">
        <v>64.433999999999997</v>
      </c>
      <c r="AB24" s="10">
        <v>34.450000000000003</v>
      </c>
      <c r="AC24" s="10">
        <v>32.127000000000002</v>
      </c>
      <c r="AD24" s="10">
        <v>41.838000000000001</v>
      </c>
      <c r="AE24" s="10">
        <v>23.483000000000001</v>
      </c>
      <c r="AF24" s="10">
        <v>39.674999999999997</v>
      </c>
      <c r="AG24" s="10">
        <v>32.222999999999999</v>
      </c>
      <c r="AH24" s="10">
        <v>28.998999999999999</v>
      </c>
      <c r="AI24" s="130"/>
      <c r="AJ24" s="130"/>
      <c r="AK24" s="130"/>
      <c r="AL24" s="130"/>
      <c r="AM24" s="130"/>
      <c r="AN24" s="130"/>
      <c r="AO24" s="130"/>
      <c r="AP24" s="130"/>
      <c r="AQ24" s="130"/>
      <c r="AR24" s="130"/>
      <c r="AS24" s="130"/>
      <c r="AT24" s="130"/>
      <c r="AU24" s="130"/>
      <c r="AV24" s="130"/>
      <c r="AW24" s="130"/>
      <c r="AX24" s="130"/>
      <c r="AY24" s="130"/>
    </row>
    <row r="25" spans="1:51" ht="15" x14ac:dyDescent="0.25">
      <c r="A25" s="144">
        <v>45231</v>
      </c>
      <c r="B25" s="279">
        <v>31.19</v>
      </c>
      <c r="C25" s="269">
        <v>32.85</v>
      </c>
      <c r="D25" s="284">
        <v>31.95</v>
      </c>
      <c r="E25" s="11">
        <v>25.884</v>
      </c>
      <c r="F25" s="11">
        <v>38.451000000000001</v>
      </c>
      <c r="G25" s="11">
        <v>33.670999999999999</v>
      </c>
      <c r="H25" s="10">
        <v>46.292999999999999</v>
      </c>
      <c r="I25" s="10">
        <v>42.74</v>
      </c>
      <c r="J25" s="10">
        <v>46.326000000000001</v>
      </c>
      <c r="K25" s="10">
        <v>35.884</v>
      </c>
      <c r="L25" s="10">
        <v>31.710999999999999</v>
      </c>
      <c r="M25" s="10">
        <v>28.169</v>
      </c>
      <c r="N25" s="10">
        <v>30.681999999999999</v>
      </c>
      <c r="O25" s="10">
        <v>20.882999999999999</v>
      </c>
      <c r="P25" s="10">
        <v>26.72</v>
      </c>
      <c r="Q25" s="10">
        <v>32.414000000000001</v>
      </c>
      <c r="R25" s="10">
        <v>41.06</v>
      </c>
      <c r="S25" s="10">
        <v>45.515000000000001</v>
      </c>
      <c r="T25" s="10">
        <v>36.332999999999998</v>
      </c>
      <c r="U25" s="10">
        <v>36.75</v>
      </c>
      <c r="V25" s="10">
        <v>34.918999999999997</v>
      </c>
      <c r="W25" s="10">
        <v>31.17</v>
      </c>
      <c r="X25" s="10">
        <v>34.401000000000003</v>
      </c>
      <c r="Y25" s="10">
        <v>19.399999999999999</v>
      </c>
      <c r="Z25" s="10">
        <v>34.323</v>
      </c>
      <c r="AA25" s="10">
        <v>40.234999999999999</v>
      </c>
      <c r="AB25" s="10">
        <v>31.2</v>
      </c>
      <c r="AC25" s="10">
        <v>27.512</v>
      </c>
      <c r="AD25" s="10">
        <v>35.347999999999999</v>
      </c>
      <c r="AE25" s="10">
        <v>22.199000000000002</v>
      </c>
      <c r="AF25" s="10">
        <v>34.369</v>
      </c>
      <c r="AG25" s="10">
        <v>29.148</v>
      </c>
      <c r="AH25" s="10">
        <v>27.902000000000001</v>
      </c>
      <c r="AI25" s="130"/>
      <c r="AJ25" s="130"/>
      <c r="AK25" s="130"/>
      <c r="AL25" s="130"/>
      <c r="AM25" s="130"/>
      <c r="AN25" s="130"/>
      <c r="AO25" s="130"/>
      <c r="AP25" s="130"/>
      <c r="AQ25" s="130"/>
      <c r="AR25" s="130"/>
      <c r="AS25" s="130"/>
      <c r="AT25" s="130"/>
      <c r="AU25" s="130"/>
      <c r="AV25" s="130"/>
      <c r="AW25" s="130"/>
      <c r="AX25" s="130"/>
      <c r="AY25" s="130"/>
    </row>
    <row r="26" spans="1:51" ht="15" x14ac:dyDescent="0.25">
      <c r="A26" s="144">
        <v>45261</v>
      </c>
      <c r="B26" s="279">
        <v>27.49</v>
      </c>
      <c r="C26" s="269">
        <v>27.49</v>
      </c>
      <c r="D26" s="284">
        <v>27.49</v>
      </c>
      <c r="E26" s="11">
        <v>23.134</v>
      </c>
      <c r="F26" s="11">
        <v>32.343000000000004</v>
      </c>
      <c r="G26" s="11">
        <v>27.315999999999999</v>
      </c>
      <c r="H26" s="10">
        <v>42.396000000000001</v>
      </c>
      <c r="I26" s="10">
        <v>35.633000000000003</v>
      </c>
      <c r="J26" s="10">
        <v>36.036999999999999</v>
      </c>
      <c r="K26" s="10">
        <v>32.509</v>
      </c>
      <c r="L26" s="10">
        <v>28.024999999999999</v>
      </c>
      <c r="M26" s="10">
        <v>24.428000000000001</v>
      </c>
      <c r="N26" s="10">
        <v>24.97</v>
      </c>
      <c r="O26" s="10">
        <v>18.09</v>
      </c>
      <c r="P26" s="10">
        <v>24.199000000000002</v>
      </c>
      <c r="Q26" s="10">
        <v>26.015000000000001</v>
      </c>
      <c r="R26" s="10">
        <v>30.18</v>
      </c>
      <c r="S26" s="10">
        <v>31.247</v>
      </c>
      <c r="T26" s="10">
        <v>25.710999999999999</v>
      </c>
      <c r="U26" s="10">
        <v>32.451999999999998</v>
      </c>
      <c r="V26" s="10">
        <v>28.259</v>
      </c>
      <c r="W26" s="10">
        <v>26.135000000000002</v>
      </c>
      <c r="X26" s="10">
        <v>30.082999999999998</v>
      </c>
      <c r="Y26" s="10">
        <v>17.61</v>
      </c>
      <c r="Z26" s="10">
        <v>25.646000000000001</v>
      </c>
      <c r="AA26" s="10">
        <v>32.552</v>
      </c>
      <c r="AB26" s="10">
        <v>27.6</v>
      </c>
      <c r="AC26" s="10">
        <v>25.216999999999999</v>
      </c>
      <c r="AD26" s="10">
        <v>33.095999999999997</v>
      </c>
      <c r="AE26" s="10">
        <v>17.844000000000001</v>
      </c>
      <c r="AF26" s="10">
        <v>31.55</v>
      </c>
      <c r="AG26" s="10">
        <v>27.103999999999999</v>
      </c>
      <c r="AH26" s="10">
        <v>22.893999999999998</v>
      </c>
      <c r="AI26" s="130"/>
      <c r="AJ26" s="130"/>
      <c r="AK26" s="130"/>
      <c r="AL26" s="130"/>
      <c r="AM26" s="130"/>
      <c r="AN26" s="130"/>
      <c r="AO26" s="130"/>
      <c r="AP26" s="130"/>
      <c r="AQ26" s="130"/>
      <c r="AR26" s="130"/>
      <c r="AS26" s="130"/>
      <c r="AT26" s="130"/>
      <c r="AU26" s="130"/>
      <c r="AV26" s="130"/>
      <c r="AW26" s="130"/>
      <c r="AX26" s="130"/>
      <c r="AY26" s="130"/>
    </row>
    <row r="27" spans="1:51" ht="15" x14ac:dyDescent="0.25">
      <c r="A27" s="144">
        <v>45292</v>
      </c>
      <c r="B27" s="279">
        <v>26.29</v>
      </c>
      <c r="C27" s="269">
        <v>26.29</v>
      </c>
      <c r="D27" s="284">
        <v>26.29</v>
      </c>
      <c r="E27" s="11">
        <v>21.593</v>
      </c>
      <c r="F27" s="11">
        <v>29.423999999999999</v>
      </c>
      <c r="G27" s="11">
        <v>24.736999999999998</v>
      </c>
      <c r="H27" s="10">
        <v>35.94</v>
      </c>
      <c r="I27" s="10">
        <v>30.292999999999999</v>
      </c>
      <c r="J27" s="10">
        <v>31.867999999999999</v>
      </c>
      <c r="K27" s="10">
        <v>27.794</v>
      </c>
      <c r="L27" s="10">
        <v>27.652999999999999</v>
      </c>
      <c r="M27" s="10">
        <v>22.545000000000002</v>
      </c>
      <c r="N27" s="10">
        <v>21.782</v>
      </c>
      <c r="O27" s="10">
        <v>17.193999999999999</v>
      </c>
      <c r="P27" s="10">
        <v>21.837</v>
      </c>
      <c r="Q27" s="10">
        <v>24.986000000000001</v>
      </c>
      <c r="R27" s="10">
        <v>26.058</v>
      </c>
      <c r="S27" s="10">
        <v>26.298999999999999</v>
      </c>
      <c r="T27" s="10">
        <v>21.419</v>
      </c>
      <c r="U27" s="10">
        <v>29.475999999999999</v>
      </c>
      <c r="V27" s="10">
        <v>24.998000000000001</v>
      </c>
      <c r="W27" s="10">
        <v>24.036999999999999</v>
      </c>
      <c r="X27" s="10">
        <v>28.498999999999999</v>
      </c>
      <c r="Y27" s="10">
        <v>16.312000000000001</v>
      </c>
      <c r="Z27" s="10">
        <v>22.295999999999999</v>
      </c>
      <c r="AA27" s="10">
        <v>28.492999999999999</v>
      </c>
      <c r="AB27" s="10">
        <v>25.367999999999999</v>
      </c>
      <c r="AC27" s="10">
        <v>23.405000000000001</v>
      </c>
      <c r="AD27" s="10">
        <v>28.6</v>
      </c>
      <c r="AE27" s="10">
        <v>16.401</v>
      </c>
      <c r="AF27" s="10">
        <v>28.791</v>
      </c>
      <c r="AG27" s="10">
        <v>25.841000000000001</v>
      </c>
      <c r="AH27" s="10">
        <v>19.826000000000001</v>
      </c>
      <c r="AI27" s="130"/>
      <c r="AJ27" s="130"/>
      <c r="AK27" s="130"/>
      <c r="AL27" s="130"/>
      <c r="AM27" s="130"/>
      <c r="AN27" s="130"/>
      <c r="AO27" s="130"/>
      <c r="AP27" s="130"/>
      <c r="AQ27" s="130"/>
      <c r="AR27" s="130"/>
      <c r="AS27" s="130"/>
      <c r="AT27" s="130"/>
      <c r="AU27" s="130"/>
      <c r="AV27" s="130"/>
      <c r="AW27" s="130"/>
      <c r="AX27" s="130"/>
      <c r="AY27" s="130"/>
    </row>
    <row r="28" spans="1:51" ht="15" x14ac:dyDescent="0.25">
      <c r="A28" s="144">
        <v>45323</v>
      </c>
      <c r="B28" s="279">
        <v>24.71</v>
      </c>
      <c r="C28" s="269">
        <v>24.71</v>
      </c>
      <c r="D28" s="284">
        <v>24.71</v>
      </c>
      <c r="E28" s="11">
        <v>20.37</v>
      </c>
      <c r="F28" s="11">
        <v>25.494</v>
      </c>
      <c r="G28" s="11">
        <v>27.686</v>
      </c>
      <c r="H28" s="10">
        <v>35.609000000000002</v>
      </c>
      <c r="I28" s="10">
        <v>25.533999999999999</v>
      </c>
      <c r="J28" s="10">
        <v>28.052</v>
      </c>
      <c r="K28" s="10">
        <v>27.234000000000002</v>
      </c>
      <c r="L28" s="10">
        <v>28.442</v>
      </c>
      <c r="M28" s="10">
        <v>21.893000000000001</v>
      </c>
      <c r="N28" s="10">
        <v>18.954000000000001</v>
      </c>
      <c r="O28" s="10">
        <v>20.292000000000002</v>
      </c>
      <c r="P28" s="10">
        <v>19.387</v>
      </c>
      <c r="Q28" s="10">
        <v>22.707000000000001</v>
      </c>
      <c r="R28" s="10">
        <v>21.991</v>
      </c>
      <c r="S28" s="10">
        <v>25.167999999999999</v>
      </c>
      <c r="T28" s="10">
        <v>18.018000000000001</v>
      </c>
      <c r="U28" s="10">
        <v>26.663</v>
      </c>
      <c r="V28" s="10">
        <v>21.344000000000001</v>
      </c>
      <c r="W28" s="10">
        <v>20.645</v>
      </c>
      <c r="X28" s="10">
        <v>24.524000000000001</v>
      </c>
      <c r="Y28" s="10">
        <v>14.808999999999999</v>
      </c>
      <c r="Z28" s="10">
        <v>22.501999999999999</v>
      </c>
      <c r="AA28" s="10">
        <v>33.886000000000003</v>
      </c>
      <c r="AB28" s="10">
        <v>24.34</v>
      </c>
      <c r="AC28" s="10">
        <v>28.829000000000001</v>
      </c>
      <c r="AD28" s="10">
        <v>30.109000000000002</v>
      </c>
      <c r="AE28" s="10">
        <v>14.772</v>
      </c>
      <c r="AF28" s="10">
        <v>26.04</v>
      </c>
      <c r="AG28" s="10">
        <v>22.786000000000001</v>
      </c>
      <c r="AH28" s="10">
        <v>17.209</v>
      </c>
      <c r="AI28" s="130"/>
      <c r="AJ28" s="130"/>
      <c r="AK28" s="130"/>
      <c r="AL28" s="130"/>
      <c r="AM28" s="130"/>
      <c r="AN28" s="130"/>
      <c r="AO28" s="130"/>
      <c r="AP28" s="130"/>
      <c r="AQ28" s="130"/>
      <c r="AR28" s="130"/>
      <c r="AS28" s="130"/>
      <c r="AT28" s="130"/>
      <c r="AU28" s="130"/>
      <c r="AV28" s="130"/>
      <c r="AW28" s="130"/>
      <c r="AX28" s="130"/>
      <c r="AY28" s="130"/>
    </row>
    <row r="29" spans="1:51" ht="15" x14ac:dyDescent="0.25">
      <c r="A29" s="144">
        <v>45352</v>
      </c>
      <c r="B29" s="279">
        <v>39.74</v>
      </c>
      <c r="C29" s="269">
        <v>39.74</v>
      </c>
      <c r="D29" s="284">
        <v>39.74</v>
      </c>
      <c r="E29" s="11">
        <v>34.582999999999998</v>
      </c>
      <c r="F29" s="11">
        <v>43.988</v>
      </c>
      <c r="G29" s="11">
        <v>50.287999999999997</v>
      </c>
      <c r="H29" s="10">
        <v>44.976999999999997</v>
      </c>
      <c r="I29" s="10">
        <v>48.396999999999998</v>
      </c>
      <c r="J29" s="10">
        <v>44.683</v>
      </c>
      <c r="K29" s="10">
        <v>39.145000000000003</v>
      </c>
      <c r="L29" s="10">
        <v>33.904000000000003</v>
      </c>
      <c r="M29" s="10">
        <v>32.195</v>
      </c>
      <c r="N29" s="10">
        <v>23.492999999999999</v>
      </c>
      <c r="O29" s="10">
        <v>31.292000000000002</v>
      </c>
      <c r="P29" s="10">
        <v>49.511000000000003</v>
      </c>
      <c r="Q29" s="10">
        <v>28.242000000000001</v>
      </c>
      <c r="R29" s="10">
        <v>30.754999999999999</v>
      </c>
      <c r="S29" s="10">
        <v>58.524000000000001</v>
      </c>
      <c r="T29" s="10">
        <v>19.113</v>
      </c>
      <c r="U29" s="10">
        <v>46.194000000000003</v>
      </c>
      <c r="V29" s="10">
        <v>24.454000000000001</v>
      </c>
      <c r="W29" s="10">
        <v>33.161999999999999</v>
      </c>
      <c r="X29" s="10">
        <v>42.220999999999997</v>
      </c>
      <c r="Y29" s="10">
        <v>21.867000000000001</v>
      </c>
      <c r="Z29" s="10">
        <v>29.628</v>
      </c>
      <c r="AA29" s="10">
        <v>56.442</v>
      </c>
      <c r="AB29" s="10">
        <v>40.603000000000002</v>
      </c>
      <c r="AC29" s="10">
        <v>63.332000000000001</v>
      </c>
      <c r="AD29" s="10">
        <v>31.794</v>
      </c>
      <c r="AE29" s="10">
        <v>21.460999999999999</v>
      </c>
      <c r="AF29" s="10">
        <v>38.704000000000001</v>
      </c>
      <c r="AG29" s="10">
        <v>27.044</v>
      </c>
      <c r="AH29" s="10">
        <v>29.86</v>
      </c>
      <c r="AI29" s="130"/>
      <c r="AJ29" s="130"/>
      <c r="AK29" s="130"/>
      <c r="AL29" s="130"/>
      <c r="AM29" s="130"/>
      <c r="AN29" s="130"/>
      <c r="AO29" s="130"/>
      <c r="AP29" s="130"/>
      <c r="AQ29" s="130"/>
      <c r="AR29" s="130"/>
      <c r="AS29" s="130"/>
      <c r="AT29" s="130"/>
      <c r="AU29" s="130"/>
      <c r="AV29" s="130"/>
      <c r="AW29" s="130"/>
      <c r="AX29" s="130"/>
      <c r="AY29" s="130"/>
    </row>
    <row r="30" spans="1:51" ht="15" x14ac:dyDescent="0.25">
      <c r="A30" s="144">
        <v>45383</v>
      </c>
      <c r="B30" s="279">
        <v>88.83</v>
      </c>
      <c r="C30" s="269">
        <v>88.83</v>
      </c>
      <c r="D30" s="284">
        <v>88.83</v>
      </c>
      <c r="E30" s="11">
        <v>74.308999999999997</v>
      </c>
      <c r="F30" s="11">
        <v>80.174999999999997</v>
      </c>
      <c r="G30" s="11">
        <v>64.492999999999995</v>
      </c>
      <c r="H30" s="10">
        <v>105.25700000000001</v>
      </c>
      <c r="I30" s="10">
        <v>89.757000000000005</v>
      </c>
      <c r="J30" s="10">
        <v>67.653999999999996</v>
      </c>
      <c r="K30" s="10">
        <v>59.417000000000002</v>
      </c>
      <c r="L30" s="10">
        <v>93.891000000000005</v>
      </c>
      <c r="M30" s="10">
        <v>68.046000000000006</v>
      </c>
      <c r="N30" s="10">
        <v>59.491</v>
      </c>
      <c r="O30" s="10">
        <v>57.448999999999998</v>
      </c>
      <c r="P30" s="10">
        <v>107.193</v>
      </c>
      <c r="Q30" s="10">
        <v>69.906999999999996</v>
      </c>
      <c r="R30" s="10">
        <v>98.006</v>
      </c>
      <c r="S30" s="10">
        <v>105.342</v>
      </c>
      <c r="T30" s="10">
        <v>53.819000000000003</v>
      </c>
      <c r="U30" s="10">
        <v>69.024000000000001</v>
      </c>
      <c r="V30" s="10">
        <v>58.738</v>
      </c>
      <c r="W30" s="10">
        <v>71.575000000000003</v>
      </c>
      <c r="X30" s="10">
        <v>92.677000000000007</v>
      </c>
      <c r="Y30" s="10">
        <v>41.804000000000002</v>
      </c>
      <c r="Z30" s="10">
        <v>70.917000000000002</v>
      </c>
      <c r="AA30" s="10">
        <v>86.504999999999995</v>
      </c>
      <c r="AB30" s="10">
        <v>67.838999999999999</v>
      </c>
      <c r="AC30" s="10">
        <v>121.11499999999999</v>
      </c>
      <c r="AD30" s="10">
        <v>51.594000000000001</v>
      </c>
      <c r="AE30" s="10">
        <v>83.286000000000001</v>
      </c>
      <c r="AF30" s="10">
        <v>56.722000000000001</v>
      </c>
      <c r="AG30" s="10">
        <v>58.765999999999998</v>
      </c>
      <c r="AH30" s="10">
        <v>41.597999999999999</v>
      </c>
      <c r="AI30" s="130"/>
      <c r="AJ30" s="130"/>
      <c r="AK30" s="130"/>
      <c r="AL30" s="130"/>
      <c r="AM30" s="130"/>
      <c r="AN30" s="130"/>
      <c r="AO30" s="130"/>
      <c r="AP30" s="130"/>
      <c r="AQ30" s="130"/>
      <c r="AR30" s="130"/>
      <c r="AS30" s="130"/>
      <c r="AT30" s="130"/>
      <c r="AU30" s="130"/>
      <c r="AV30" s="130"/>
      <c r="AW30" s="130"/>
      <c r="AX30" s="130"/>
      <c r="AY30" s="130"/>
    </row>
    <row r="31" spans="1:51" ht="15" x14ac:dyDescent="0.25">
      <c r="A31" s="144">
        <v>45413</v>
      </c>
      <c r="B31" s="279">
        <v>225.76</v>
      </c>
      <c r="C31" s="269">
        <v>225.76</v>
      </c>
      <c r="D31" s="284">
        <v>225.76</v>
      </c>
      <c r="E31" s="11">
        <v>289.14499999999998</v>
      </c>
      <c r="F31" s="11">
        <v>223.34</v>
      </c>
      <c r="G31" s="11">
        <v>269.44799999999998</v>
      </c>
      <c r="H31" s="10">
        <v>382.00599999999997</v>
      </c>
      <c r="I31" s="10">
        <v>350.3</v>
      </c>
      <c r="J31" s="10">
        <v>210.05099999999999</v>
      </c>
      <c r="K31" s="10">
        <v>235.209</v>
      </c>
      <c r="L31" s="10">
        <v>262.84100000000001</v>
      </c>
      <c r="M31" s="10">
        <v>266.48200000000003</v>
      </c>
      <c r="N31" s="10">
        <v>99.16</v>
      </c>
      <c r="O31" s="10">
        <v>176.64099999999999</v>
      </c>
      <c r="P31" s="10">
        <v>240.93100000000001</v>
      </c>
      <c r="Q31" s="10">
        <v>277.065</v>
      </c>
      <c r="R31" s="10">
        <v>250.03200000000001</v>
      </c>
      <c r="S31" s="10">
        <v>245.74299999999999</v>
      </c>
      <c r="T31" s="10">
        <v>266.02100000000002</v>
      </c>
      <c r="U31" s="10">
        <v>321.072</v>
      </c>
      <c r="V31" s="10">
        <v>128.167</v>
      </c>
      <c r="W31" s="10">
        <v>173.22399999999999</v>
      </c>
      <c r="X31" s="10">
        <v>155.91999999999999</v>
      </c>
      <c r="Y31" s="10">
        <v>109.083</v>
      </c>
      <c r="Z31" s="10">
        <v>247.34700000000001</v>
      </c>
      <c r="AA31" s="10">
        <v>178.41399999999999</v>
      </c>
      <c r="AB31" s="10">
        <v>177.80500000000001</v>
      </c>
      <c r="AC31" s="10">
        <v>263.96100000000001</v>
      </c>
      <c r="AD31" s="10">
        <v>171.73099999999999</v>
      </c>
      <c r="AE31" s="10">
        <v>205.548</v>
      </c>
      <c r="AF31" s="10">
        <v>195.94</v>
      </c>
      <c r="AG31" s="10">
        <v>136.91800000000001</v>
      </c>
      <c r="AH31" s="10">
        <v>165.69900000000001</v>
      </c>
      <c r="AI31" s="130"/>
      <c r="AJ31" s="130"/>
      <c r="AK31" s="130"/>
      <c r="AL31" s="130"/>
      <c r="AM31" s="130"/>
      <c r="AN31" s="130"/>
      <c r="AO31" s="130"/>
      <c r="AP31" s="130"/>
      <c r="AQ31" s="130"/>
      <c r="AR31" s="130"/>
      <c r="AS31" s="130"/>
      <c r="AT31" s="130"/>
      <c r="AU31" s="130"/>
      <c r="AV31" s="130"/>
      <c r="AW31" s="130"/>
      <c r="AX31" s="130"/>
      <c r="AY31" s="130"/>
    </row>
    <row r="32" spans="1:51" ht="15" x14ac:dyDescent="0.25">
      <c r="A32" s="144">
        <v>45444</v>
      </c>
      <c r="B32" s="279">
        <v>265.3</v>
      </c>
      <c r="C32" s="269">
        <v>265.3</v>
      </c>
      <c r="D32" s="284">
        <v>265.3</v>
      </c>
      <c r="E32" s="11">
        <v>431.55500000000001</v>
      </c>
      <c r="F32" s="11">
        <v>229.631</v>
      </c>
      <c r="G32" s="11">
        <v>605.73</v>
      </c>
      <c r="H32" s="10">
        <v>323.83199999999999</v>
      </c>
      <c r="I32" s="10">
        <v>513.17899999999997</v>
      </c>
      <c r="J32" s="10">
        <v>226.73400000000001</v>
      </c>
      <c r="K32" s="10">
        <v>347.99799999999999</v>
      </c>
      <c r="L32" s="10">
        <v>163.68100000000001</v>
      </c>
      <c r="M32" s="10">
        <v>203.45099999999999</v>
      </c>
      <c r="N32" s="10">
        <v>62.848999999999997</v>
      </c>
      <c r="O32" s="10">
        <v>216.30500000000001</v>
      </c>
      <c r="P32" s="10">
        <v>148.80600000000001</v>
      </c>
      <c r="Q32" s="10">
        <v>301.17599999999999</v>
      </c>
      <c r="R32" s="10">
        <v>195.70599999999999</v>
      </c>
      <c r="S32" s="10">
        <v>179.96899999999999</v>
      </c>
      <c r="T32" s="10">
        <v>504.72800000000001</v>
      </c>
      <c r="U32" s="10">
        <v>274.93299999999999</v>
      </c>
      <c r="V32" s="10">
        <v>283.42899999999997</v>
      </c>
      <c r="W32" s="10">
        <v>449.40499999999997</v>
      </c>
      <c r="X32" s="10">
        <v>59.719000000000001</v>
      </c>
      <c r="Y32" s="10">
        <v>159.196</v>
      </c>
      <c r="Z32" s="10">
        <v>353.15899999999999</v>
      </c>
      <c r="AA32" s="10">
        <v>369.65699999999998</v>
      </c>
      <c r="AB32" s="10">
        <v>306.21300000000002</v>
      </c>
      <c r="AC32" s="10">
        <v>409.452</v>
      </c>
      <c r="AD32" s="10">
        <v>80.481999999999999</v>
      </c>
      <c r="AE32" s="10">
        <v>428.57299999999998</v>
      </c>
      <c r="AF32" s="10">
        <v>203.18700000000001</v>
      </c>
      <c r="AG32" s="10">
        <v>140.321</v>
      </c>
      <c r="AH32" s="10">
        <v>320.70999999999998</v>
      </c>
      <c r="AI32" s="130"/>
      <c r="AJ32" s="130"/>
      <c r="AK32" s="130"/>
      <c r="AL32" s="130"/>
      <c r="AM32" s="130"/>
      <c r="AN32" s="130"/>
      <c r="AO32" s="130"/>
      <c r="AP32" s="130"/>
      <c r="AQ32" s="130"/>
      <c r="AR32" s="130"/>
      <c r="AS32" s="130"/>
      <c r="AT32" s="130"/>
      <c r="AU32" s="130"/>
      <c r="AV32" s="130"/>
      <c r="AW32" s="130"/>
      <c r="AX32" s="130"/>
      <c r="AY32" s="130"/>
    </row>
    <row r="33" spans="1:51" ht="15" x14ac:dyDescent="0.25">
      <c r="A33" s="144">
        <v>45474</v>
      </c>
      <c r="B33" s="287">
        <v>89.92</v>
      </c>
      <c r="C33" s="286">
        <v>89.92</v>
      </c>
      <c r="D33" s="284">
        <v>89.92</v>
      </c>
      <c r="E33" s="11">
        <v>193.87899999999999</v>
      </c>
      <c r="F33" s="11">
        <v>69.885999999999996</v>
      </c>
      <c r="G33" s="11">
        <v>443.43299999999999</v>
      </c>
      <c r="H33" s="10">
        <v>114.929</v>
      </c>
      <c r="I33" s="10">
        <v>179.46299999999999</v>
      </c>
      <c r="J33" s="10">
        <v>108.01</v>
      </c>
      <c r="K33" s="10">
        <v>221.64599999999999</v>
      </c>
      <c r="L33" s="10">
        <v>53.817</v>
      </c>
      <c r="M33" s="10">
        <v>62.551000000000002</v>
      </c>
      <c r="N33" s="10">
        <v>26.722000000000001</v>
      </c>
      <c r="O33" s="10">
        <v>59.155999999999999</v>
      </c>
      <c r="P33" s="10">
        <v>56.994</v>
      </c>
      <c r="Q33" s="10">
        <v>119.596</v>
      </c>
      <c r="R33" s="10">
        <v>74.453000000000003</v>
      </c>
      <c r="S33" s="10">
        <v>67.819000000000003</v>
      </c>
      <c r="T33" s="10">
        <v>219.578</v>
      </c>
      <c r="U33" s="10">
        <v>140.08500000000001</v>
      </c>
      <c r="V33" s="10">
        <v>75.941000000000003</v>
      </c>
      <c r="W33" s="10">
        <v>229.80199999999999</v>
      </c>
      <c r="X33" s="10">
        <v>30.789000000000001</v>
      </c>
      <c r="Y33" s="10">
        <v>58.427</v>
      </c>
      <c r="Z33" s="10">
        <v>107.27200000000001</v>
      </c>
      <c r="AA33" s="10">
        <v>121.871</v>
      </c>
      <c r="AB33" s="10">
        <v>97.748000000000005</v>
      </c>
      <c r="AC33" s="10">
        <v>136.94999999999999</v>
      </c>
      <c r="AD33" s="10">
        <v>34.932000000000002</v>
      </c>
      <c r="AE33" s="10">
        <v>263.041</v>
      </c>
      <c r="AF33" s="10">
        <v>63.259</v>
      </c>
      <c r="AG33" s="10">
        <v>60.161999999999999</v>
      </c>
      <c r="AH33" s="10">
        <v>186.386</v>
      </c>
      <c r="AI33" s="130"/>
      <c r="AJ33" s="130"/>
      <c r="AK33" s="130"/>
      <c r="AL33" s="130"/>
      <c r="AM33" s="130"/>
      <c r="AN33" s="130"/>
      <c r="AO33" s="130"/>
      <c r="AP33" s="130"/>
      <c r="AQ33" s="130"/>
      <c r="AR33" s="130"/>
      <c r="AS33" s="130"/>
      <c r="AT33" s="130"/>
      <c r="AU33" s="130"/>
      <c r="AV33" s="130"/>
      <c r="AW33" s="130"/>
      <c r="AX33" s="130"/>
      <c r="AY33" s="130"/>
    </row>
    <row r="34" spans="1:51" ht="15" x14ac:dyDescent="0.25">
      <c r="A34" s="144">
        <v>45505</v>
      </c>
      <c r="B34" s="279">
        <v>56.12</v>
      </c>
      <c r="C34" s="269">
        <v>56.12</v>
      </c>
      <c r="D34" s="284">
        <v>56.12</v>
      </c>
      <c r="E34" s="11">
        <v>71.998999999999995</v>
      </c>
      <c r="F34" s="11">
        <v>44.975999999999999</v>
      </c>
      <c r="G34" s="11">
        <v>128.03100000000001</v>
      </c>
      <c r="H34" s="10">
        <v>56.595999999999997</v>
      </c>
      <c r="I34" s="10">
        <v>86.772000000000006</v>
      </c>
      <c r="J34" s="10">
        <v>54.021000000000001</v>
      </c>
      <c r="K34" s="10">
        <v>91.406999999999996</v>
      </c>
      <c r="L34" s="10">
        <v>47.124000000000002</v>
      </c>
      <c r="M34" s="10">
        <v>54.884</v>
      </c>
      <c r="N34" s="10">
        <v>23.094999999999999</v>
      </c>
      <c r="O34" s="10">
        <v>43.890999999999998</v>
      </c>
      <c r="P34" s="10">
        <v>39.606000000000002</v>
      </c>
      <c r="Q34" s="10">
        <v>61.198</v>
      </c>
      <c r="R34" s="10">
        <v>52.575000000000003</v>
      </c>
      <c r="S34" s="10">
        <v>49.542999999999999</v>
      </c>
      <c r="T34" s="10">
        <v>81.564999999999998</v>
      </c>
      <c r="U34" s="10">
        <v>57.445</v>
      </c>
      <c r="V34" s="10">
        <v>52.237000000000002</v>
      </c>
      <c r="W34" s="10">
        <v>72.552999999999997</v>
      </c>
      <c r="X34" s="10">
        <v>30.798999999999999</v>
      </c>
      <c r="Y34" s="10">
        <v>41.883000000000003</v>
      </c>
      <c r="Z34" s="10">
        <v>60.139000000000003</v>
      </c>
      <c r="AA34" s="10">
        <v>56.097999999999999</v>
      </c>
      <c r="AB34" s="10">
        <v>55.667000000000002</v>
      </c>
      <c r="AC34" s="10">
        <v>67.036000000000001</v>
      </c>
      <c r="AD34" s="10">
        <v>28.486000000000001</v>
      </c>
      <c r="AE34" s="10">
        <v>84.552999999999997</v>
      </c>
      <c r="AF34" s="10">
        <v>42.02</v>
      </c>
      <c r="AG34" s="10">
        <v>36.994</v>
      </c>
      <c r="AH34" s="10">
        <v>92.96</v>
      </c>
      <c r="AI34" s="130"/>
      <c r="AJ34" s="130"/>
      <c r="AK34" s="130"/>
      <c r="AL34" s="130"/>
      <c r="AM34" s="130"/>
      <c r="AN34" s="130"/>
      <c r="AO34" s="130"/>
      <c r="AP34" s="130"/>
      <c r="AQ34" s="130"/>
      <c r="AR34" s="130"/>
      <c r="AS34" s="130"/>
      <c r="AT34" s="130"/>
      <c r="AU34" s="130"/>
      <c r="AV34" s="130"/>
      <c r="AW34" s="130"/>
      <c r="AX34" s="130"/>
      <c r="AY34" s="130"/>
    </row>
    <row r="35" spans="1:51" ht="15" x14ac:dyDescent="0.25">
      <c r="A35" s="144">
        <v>45536</v>
      </c>
      <c r="B35" s="279">
        <v>36.15</v>
      </c>
      <c r="C35" s="269">
        <v>36.15</v>
      </c>
      <c r="D35" s="284">
        <v>36.15</v>
      </c>
      <c r="E35" s="11">
        <v>51.37</v>
      </c>
      <c r="F35" s="11">
        <v>36.518000000000001</v>
      </c>
      <c r="G35" s="11">
        <v>66.78</v>
      </c>
      <c r="H35" s="10">
        <v>41.481000000000002</v>
      </c>
      <c r="I35" s="10">
        <v>59.453000000000003</v>
      </c>
      <c r="J35" s="10">
        <v>34.844999999999999</v>
      </c>
      <c r="K35" s="10">
        <v>49.542999999999999</v>
      </c>
      <c r="L35" s="10">
        <v>35.128999999999998</v>
      </c>
      <c r="M35" s="10">
        <v>32.652000000000001</v>
      </c>
      <c r="N35" s="10">
        <v>21.975000000000001</v>
      </c>
      <c r="O35" s="10">
        <v>58.52</v>
      </c>
      <c r="P35" s="10">
        <v>36.039000000000001</v>
      </c>
      <c r="Q35" s="10">
        <v>39.26</v>
      </c>
      <c r="R35" s="10">
        <v>38.595999999999997</v>
      </c>
      <c r="S35" s="10">
        <v>43.307000000000002</v>
      </c>
      <c r="T35" s="10">
        <v>46.648000000000003</v>
      </c>
      <c r="U35" s="10">
        <v>38.466999999999999</v>
      </c>
      <c r="V35" s="10">
        <v>30.436</v>
      </c>
      <c r="W35" s="10">
        <v>41.945</v>
      </c>
      <c r="X35" s="10">
        <v>25.143999999999998</v>
      </c>
      <c r="Y35" s="10">
        <v>54.854999999999997</v>
      </c>
      <c r="Z35" s="10">
        <v>53.31</v>
      </c>
      <c r="AA35" s="10">
        <v>40.587000000000003</v>
      </c>
      <c r="AB35" s="10">
        <v>36.817</v>
      </c>
      <c r="AC35" s="10">
        <v>40.969000000000001</v>
      </c>
      <c r="AD35" s="10">
        <v>23.198</v>
      </c>
      <c r="AE35" s="10">
        <v>44.951999999999998</v>
      </c>
      <c r="AF35" s="10">
        <v>38.735999999999997</v>
      </c>
      <c r="AG35" s="10">
        <v>28.140999999999998</v>
      </c>
      <c r="AH35" s="10">
        <v>74.25</v>
      </c>
      <c r="AI35" s="130"/>
      <c r="AJ35" s="130"/>
      <c r="AK35" s="130"/>
      <c r="AL35" s="130"/>
      <c r="AM35" s="130"/>
      <c r="AN35" s="130"/>
      <c r="AO35" s="130"/>
      <c r="AP35" s="130"/>
      <c r="AQ35" s="130"/>
      <c r="AR35" s="130"/>
      <c r="AS35" s="130"/>
      <c r="AT35" s="130"/>
      <c r="AU35" s="130"/>
      <c r="AV35" s="130"/>
      <c r="AW35" s="130"/>
      <c r="AX35" s="130"/>
      <c r="AY35" s="130"/>
    </row>
    <row r="36" spans="1:51" ht="15" x14ac:dyDescent="0.25">
      <c r="A36" s="144">
        <v>45566</v>
      </c>
      <c r="B36" s="279">
        <v>33.68</v>
      </c>
      <c r="C36" s="269">
        <v>42.04</v>
      </c>
      <c r="D36" s="285">
        <v>37.46</v>
      </c>
      <c r="E36" s="10">
        <v>46.680999999999997</v>
      </c>
      <c r="F36" s="10">
        <v>43.526000000000003</v>
      </c>
      <c r="G36" s="10">
        <v>60.774999999999999</v>
      </c>
      <c r="H36" s="10">
        <v>50.527999999999999</v>
      </c>
      <c r="I36" s="10">
        <v>62.204000000000001</v>
      </c>
      <c r="J36" s="10">
        <v>45.235999999999997</v>
      </c>
      <c r="K36" s="10">
        <v>39.676000000000002</v>
      </c>
      <c r="L36" s="10">
        <v>31.803999999999998</v>
      </c>
      <c r="M36" s="10">
        <v>30.908999999999999</v>
      </c>
      <c r="N36" s="10">
        <v>31.532</v>
      </c>
      <c r="O36" s="10">
        <v>35.268000000000001</v>
      </c>
      <c r="P36" s="10">
        <v>33.908999999999999</v>
      </c>
      <c r="Q36" s="10">
        <v>53.031999999999996</v>
      </c>
      <c r="R36" s="10">
        <v>65.021000000000001</v>
      </c>
      <c r="S36" s="10">
        <v>44.354999999999997</v>
      </c>
      <c r="T36" s="10">
        <v>42.591000000000001</v>
      </c>
      <c r="U36" s="10">
        <v>40.299999999999997</v>
      </c>
      <c r="V36" s="10">
        <v>31.414000000000001</v>
      </c>
      <c r="W36" s="10">
        <v>41.381</v>
      </c>
      <c r="X36" s="10">
        <v>24.143000000000001</v>
      </c>
      <c r="Y36" s="10">
        <v>51.283999999999999</v>
      </c>
      <c r="Z36" s="10">
        <v>63.396000000000001</v>
      </c>
      <c r="AA36" s="10">
        <v>35.296999999999997</v>
      </c>
      <c r="AB36" s="10">
        <v>32.252000000000002</v>
      </c>
      <c r="AC36" s="10">
        <v>42.195999999999998</v>
      </c>
      <c r="AD36" s="10">
        <v>25.634</v>
      </c>
      <c r="AE36" s="10">
        <v>38.942999999999998</v>
      </c>
      <c r="AF36" s="10">
        <v>31.673999999999999</v>
      </c>
      <c r="AG36" s="10">
        <v>29.901</v>
      </c>
      <c r="AH36" s="10">
        <v>49.183</v>
      </c>
      <c r="AI36" s="130"/>
      <c r="AJ36" s="130"/>
      <c r="AK36" s="130"/>
      <c r="AL36" s="130"/>
      <c r="AM36" s="130"/>
      <c r="AN36" s="130"/>
      <c r="AO36" s="130"/>
      <c r="AP36" s="130"/>
      <c r="AQ36" s="130"/>
      <c r="AR36" s="130"/>
      <c r="AS36" s="130"/>
      <c r="AT36" s="130"/>
      <c r="AU36" s="130"/>
      <c r="AV36" s="130"/>
      <c r="AW36" s="130"/>
      <c r="AX36" s="130"/>
      <c r="AY36" s="130"/>
    </row>
    <row r="37" spans="1:51" ht="15" x14ac:dyDescent="0.25">
      <c r="A37" s="144">
        <v>45597</v>
      </c>
      <c r="B37" s="281">
        <v>31.19</v>
      </c>
      <c r="C37" s="271">
        <v>32.85</v>
      </c>
      <c r="D37" s="285">
        <v>31.95</v>
      </c>
      <c r="E37" s="10">
        <v>37.932000000000002</v>
      </c>
      <c r="F37" s="10">
        <v>34.192999999999998</v>
      </c>
      <c r="G37" s="10">
        <v>46.076999999999998</v>
      </c>
      <c r="H37" s="10">
        <v>42.661999999999999</v>
      </c>
      <c r="I37" s="10">
        <v>47.076000000000001</v>
      </c>
      <c r="J37" s="10">
        <v>38.097000000000001</v>
      </c>
      <c r="K37" s="10">
        <v>31.728999999999999</v>
      </c>
      <c r="L37" s="10">
        <v>28.084</v>
      </c>
      <c r="M37" s="10">
        <v>30.173999999999999</v>
      </c>
      <c r="N37" s="10">
        <v>20.530999999999999</v>
      </c>
      <c r="O37" s="10">
        <v>26.239000000000001</v>
      </c>
      <c r="P37" s="10">
        <v>31.422999999999998</v>
      </c>
      <c r="Q37" s="10">
        <v>40.645000000000003</v>
      </c>
      <c r="R37" s="10">
        <v>46.204999999999998</v>
      </c>
      <c r="S37" s="10">
        <v>35.872999999999998</v>
      </c>
      <c r="T37" s="10">
        <v>36.456000000000003</v>
      </c>
      <c r="U37" s="10">
        <v>36.225999999999999</v>
      </c>
      <c r="V37" s="10">
        <v>31.658000000000001</v>
      </c>
      <c r="W37" s="10">
        <v>33.887</v>
      </c>
      <c r="X37" s="10">
        <v>20.13</v>
      </c>
      <c r="Y37" s="10">
        <v>33.365000000000002</v>
      </c>
      <c r="Z37" s="10">
        <v>39.344000000000001</v>
      </c>
      <c r="AA37" s="10">
        <v>31.690999999999999</v>
      </c>
      <c r="AB37" s="10">
        <v>27.614000000000001</v>
      </c>
      <c r="AC37" s="10">
        <v>35.774000000000001</v>
      </c>
      <c r="AD37" s="10">
        <v>24.151</v>
      </c>
      <c r="AE37" s="10">
        <v>33.51</v>
      </c>
      <c r="AF37" s="10">
        <v>28.832999999999998</v>
      </c>
      <c r="AG37" s="10">
        <v>28.234999999999999</v>
      </c>
      <c r="AH37" s="10">
        <v>34.984000000000002</v>
      </c>
      <c r="AI37" s="130"/>
      <c r="AJ37" s="130"/>
      <c r="AK37" s="130"/>
      <c r="AL37" s="130"/>
      <c r="AM37" s="130"/>
      <c r="AN37" s="130"/>
      <c r="AO37" s="130"/>
      <c r="AP37" s="130"/>
      <c r="AQ37" s="130"/>
      <c r="AR37" s="130"/>
      <c r="AS37" s="130"/>
      <c r="AT37" s="130"/>
      <c r="AU37" s="130"/>
      <c r="AV37" s="130"/>
      <c r="AW37" s="130"/>
      <c r="AX37" s="130"/>
      <c r="AY37" s="130"/>
    </row>
    <row r="38" spans="1:51" ht="15" x14ac:dyDescent="0.25">
      <c r="A38" s="144">
        <v>45627</v>
      </c>
      <c r="B38" s="281">
        <v>27.49</v>
      </c>
      <c r="C38" s="271">
        <v>27.49</v>
      </c>
      <c r="D38" s="285">
        <v>27.49</v>
      </c>
      <c r="E38" s="10">
        <v>32.133000000000003</v>
      </c>
      <c r="F38" s="10">
        <v>27.814</v>
      </c>
      <c r="G38" s="10">
        <v>42.183</v>
      </c>
      <c r="H38" s="10">
        <v>35.484000000000002</v>
      </c>
      <c r="I38" s="10">
        <v>37.015999999999998</v>
      </c>
      <c r="J38" s="10">
        <v>34.590000000000003</v>
      </c>
      <c r="K38" s="10">
        <v>28.138000000000002</v>
      </c>
      <c r="L38" s="10">
        <v>24.501999999999999</v>
      </c>
      <c r="M38" s="10">
        <v>24.568000000000001</v>
      </c>
      <c r="N38" s="10">
        <v>17.783000000000001</v>
      </c>
      <c r="O38" s="10">
        <v>23.788</v>
      </c>
      <c r="P38" s="10">
        <v>25.242999999999999</v>
      </c>
      <c r="Q38" s="10">
        <v>30.178000000000001</v>
      </c>
      <c r="R38" s="10">
        <v>31.821999999999999</v>
      </c>
      <c r="S38" s="10">
        <v>25.847999999999999</v>
      </c>
      <c r="T38" s="10">
        <v>32.284999999999997</v>
      </c>
      <c r="U38" s="10">
        <v>29.536999999999999</v>
      </c>
      <c r="V38" s="10">
        <v>26.587</v>
      </c>
      <c r="W38" s="10">
        <v>29.684999999999999</v>
      </c>
      <c r="X38" s="10">
        <v>18.323</v>
      </c>
      <c r="Y38" s="10">
        <v>25.06</v>
      </c>
      <c r="Z38" s="10">
        <v>31.738</v>
      </c>
      <c r="AA38" s="10">
        <v>28.100999999999999</v>
      </c>
      <c r="AB38" s="10">
        <v>25.395</v>
      </c>
      <c r="AC38" s="10">
        <v>33.156999999999996</v>
      </c>
      <c r="AD38" s="10">
        <v>19.606000000000002</v>
      </c>
      <c r="AE38" s="10">
        <v>30.802</v>
      </c>
      <c r="AF38" s="10">
        <v>26.827000000000002</v>
      </c>
      <c r="AG38" s="10">
        <v>23.33</v>
      </c>
      <c r="AH38" s="10">
        <v>29.628</v>
      </c>
      <c r="AI38" s="130"/>
      <c r="AJ38" s="130"/>
      <c r="AK38" s="130"/>
      <c r="AL38" s="130"/>
      <c r="AM38" s="130"/>
      <c r="AN38" s="130"/>
      <c r="AO38" s="130"/>
      <c r="AP38" s="130"/>
      <c r="AQ38" s="130"/>
      <c r="AR38" s="130"/>
      <c r="AS38" s="130"/>
      <c r="AT38" s="130"/>
      <c r="AU38" s="130"/>
      <c r="AV38" s="130"/>
      <c r="AW38" s="130"/>
      <c r="AX38" s="130"/>
      <c r="AY38" s="130"/>
    </row>
    <row r="39" spans="1:51" ht="15" x14ac:dyDescent="0.25">
      <c r="A39" s="144">
        <v>45658</v>
      </c>
      <c r="B39" s="281">
        <v>26.29</v>
      </c>
      <c r="C39" s="271">
        <v>26.29</v>
      </c>
      <c r="D39" s="285">
        <v>26.29</v>
      </c>
      <c r="E39" s="10">
        <v>29.263000000000002</v>
      </c>
      <c r="F39" s="10">
        <v>25.190999999999999</v>
      </c>
      <c r="G39" s="10">
        <v>35.869999999999997</v>
      </c>
      <c r="H39" s="10">
        <v>30.324000000000002</v>
      </c>
      <c r="I39" s="10">
        <v>32.911999999999999</v>
      </c>
      <c r="J39" s="10">
        <v>29.596</v>
      </c>
      <c r="K39" s="10">
        <v>27.957999999999998</v>
      </c>
      <c r="L39" s="10">
        <v>22.637</v>
      </c>
      <c r="M39" s="10">
        <v>21.498000000000001</v>
      </c>
      <c r="N39" s="10">
        <v>16.919</v>
      </c>
      <c r="O39" s="10">
        <v>21.49</v>
      </c>
      <c r="P39" s="10">
        <v>24.420999999999999</v>
      </c>
      <c r="Q39" s="10">
        <v>26.199000000000002</v>
      </c>
      <c r="R39" s="10">
        <v>26.811</v>
      </c>
      <c r="S39" s="10">
        <v>21.707000000000001</v>
      </c>
      <c r="T39" s="10">
        <v>29.43</v>
      </c>
      <c r="U39" s="10">
        <v>26.244</v>
      </c>
      <c r="V39" s="10">
        <v>24.449000000000002</v>
      </c>
      <c r="W39" s="10">
        <v>28.172000000000001</v>
      </c>
      <c r="X39" s="10">
        <v>16.995999999999999</v>
      </c>
      <c r="Y39" s="10">
        <v>21.853999999999999</v>
      </c>
      <c r="Z39" s="10">
        <v>27.753</v>
      </c>
      <c r="AA39" s="10">
        <v>25.846</v>
      </c>
      <c r="AB39" s="10">
        <v>23.547000000000001</v>
      </c>
      <c r="AC39" s="10">
        <v>28.878</v>
      </c>
      <c r="AD39" s="10">
        <v>18.006</v>
      </c>
      <c r="AE39" s="10">
        <v>28.132999999999999</v>
      </c>
      <c r="AF39" s="10">
        <v>25.419</v>
      </c>
      <c r="AG39" s="10">
        <v>20.27</v>
      </c>
      <c r="AH39" s="10">
        <v>26.901</v>
      </c>
      <c r="AI39" s="130"/>
      <c r="AJ39" s="130"/>
      <c r="AK39" s="130"/>
      <c r="AL39" s="130"/>
      <c r="AM39" s="130"/>
      <c r="AN39" s="130"/>
      <c r="AO39" s="130"/>
      <c r="AP39" s="130"/>
      <c r="AQ39" s="130"/>
      <c r="AR39" s="130"/>
      <c r="AS39" s="130"/>
      <c r="AT39" s="130"/>
      <c r="AU39" s="130"/>
      <c r="AV39" s="130"/>
      <c r="AW39" s="130"/>
      <c r="AX39" s="130"/>
      <c r="AY39" s="130"/>
    </row>
    <row r="40" spans="1:51" ht="15" x14ac:dyDescent="0.25">
      <c r="A40" s="144">
        <v>45689</v>
      </c>
      <c r="B40" s="281">
        <v>24.71</v>
      </c>
      <c r="C40" s="271">
        <v>24.71</v>
      </c>
      <c r="D40" s="285">
        <v>24.71</v>
      </c>
      <c r="E40" s="10">
        <v>24.538</v>
      </c>
      <c r="F40" s="10">
        <v>26.849</v>
      </c>
      <c r="G40" s="10">
        <v>34.506</v>
      </c>
      <c r="H40" s="10">
        <v>24.762</v>
      </c>
      <c r="I40" s="10">
        <v>28.013000000000002</v>
      </c>
      <c r="J40" s="10">
        <v>27.852</v>
      </c>
      <c r="K40" s="10">
        <v>27.591999999999999</v>
      </c>
      <c r="L40" s="10">
        <v>21.312999999999999</v>
      </c>
      <c r="M40" s="10">
        <v>18.096</v>
      </c>
      <c r="N40" s="10">
        <v>19.422000000000001</v>
      </c>
      <c r="O40" s="10">
        <v>18.481999999999999</v>
      </c>
      <c r="P40" s="10">
        <v>21.440999999999999</v>
      </c>
      <c r="Q40" s="10">
        <v>21.423999999999999</v>
      </c>
      <c r="R40" s="10">
        <v>24.753</v>
      </c>
      <c r="S40" s="10">
        <v>17.677</v>
      </c>
      <c r="T40" s="10">
        <v>25.696000000000002</v>
      </c>
      <c r="U40" s="10">
        <v>21.704000000000001</v>
      </c>
      <c r="V40" s="10">
        <v>20.262</v>
      </c>
      <c r="W40" s="10">
        <v>23.434000000000001</v>
      </c>
      <c r="X40" s="10">
        <v>14.855</v>
      </c>
      <c r="Y40" s="10">
        <v>21.584</v>
      </c>
      <c r="Z40" s="10">
        <v>32.122</v>
      </c>
      <c r="AA40" s="10">
        <v>24</v>
      </c>
      <c r="AB40" s="10">
        <v>28.184999999999999</v>
      </c>
      <c r="AC40" s="10">
        <v>29.504000000000001</v>
      </c>
      <c r="AD40" s="10">
        <v>15.613</v>
      </c>
      <c r="AE40" s="10">
        <v>24.648</v>
      </c>
      <c r="AF40" s="10">
        <v>21.838000000000001</v>
      </c>
      <c r="AG40" s="10">
        <v>17.053000000000001</v>
      </c>
      <c r="AH40" s="10">
        <v>23.303999999999998</v>
      </c>
      <c r="AI40" s="130"/>
      <c r="AJ40" s="130"/>
      <c r="AK40" s="130"/>
      <c r="AL40" s="130"/>
      <c r="AM40" s="130"/>
      <c r="AN40" s="130"/>
      <c r="AO40" s="130"/>
      <c r="AP40" s="130"/>
      <c r="AQ40" s="130"/>
      <c r="AR40" s="130"/>
      <c r="AS40" s="130"/>
      <c r="AT40" s="130"/>
      <c r="AU40" s="130"/>
      <c r="AV40" s="130"/>
      <c r="AW40" s="130"/>
      <c r="AX40" s="130"/>
      <c r="AY40" s="130"/>
    </row>
    <row r="41" spans="1:51" ht="15" x14ac:dyDescent="0.25">
      <c r="A41" s="144">
        <v>45717</v>
      </c>
      <c r="B41" s="281">
        <v>39.74</v>
      </c>
      <c r="C41" s="271">
        <v>39.74</v>
      </c>
      <c r="D41" s="285">
        <v>39.74</v>
      </c>
      <c r="E41" s="10">
        <v>43.944000000000003</v>
      </c>
      <c r="F41" s="10">
        <v>50.786000000000001</v>
      </c>
      <c r="G41" s="10">
        <v>45.021000000000001</v>
      </c>
      <c r="H41" s="10">
        <v>48.597999999999999</v>
      </c>
      <c r="I41" s="10">
        <v>45.906999999999996</v>
      </c>
      <c r="J41" s="10">
        <v>40.340000000000003</v>
      </c>
      <c r="K41" s="10">
        <v>34.152999999999999</v>
      </c>
      <c r="L41" s="10">
        <v>32.399000000000001</v>
      </c>
      <c r="M41" s="10">
        <v>23.353000000000002</v>
      </c>
      <c r="N41" s="10">
        <v>30.568999999999999</v>
      </c>
      <c r="O41" s="10">
        <v>49.037999999999997</v>
      </c>
      <c r="P41" s="10">
        <v>27.79</v>
      </c>
      <c r="Q41" s="10">
        <v>30.981999999999999</v>
      </c>
      <c r="R41" s="10">
        <v>58.487000000000002</v>
      </c>
      <c r="S41" s="10">
        <v>19.434999999999999</v>
      </c>
      <c r="T41" s="10">
        <v>46.198</v>
      </c>
      <c r="U41" s="10">
        <v>25.696000000000002</v>
      </c>
      <c r="V41" s="10">
        <v>33.201000000000001</v>
      </c>
      <c r="W41" s="10">
        <v>42.01</v>
      </c>
      <c r="X41" s="10">
        <v>22.55</v>
      </c>
      <c r="Y41" s="10">
        <v>29.43</v>
      </c>
      <c r="Z41" s="10">
        <v>53.502000000000002</v>
      </c>
      <c r="AA41" s="10">
        <v>41.167999999999999</v>
      </c>
      <c r="AB41" s="10">
        <v>63.564999999999998</v>
      </c>
      <c r="AC41" s="10">
        <v>32.164000000000001</v>
      </c>
      <c r="AD41" s="10">
        <v>22.318999999999999</v>
      </c>
      <c r="AE41" s="10">
        <v>38.210999999999999</v>
      </c>
      <c r="AF41" s="10">
        <v>26.882999999999999</v>
      </c>
      <c r="AG41" s="10">
        <v>30.373000000000001</v>
      </c>
      <c r="AH41" s="10">
        <v>40.432000000000002</v>
      </c>
      <c r="AI41" s="130"/>
      <c r="AJ41" s="130"/>
      <c r="AK41" s="130"/>
      <c r="AL41" s="130"/>
      <c r="AM41" s="130"/>
      <c r="AN41" s="130"/>
      <c r="AO41" s="130"/>
      <c r="AP41" s="130"/>
      <c r="AQ41" s="130"/>
      <c r="AR41" s="130"/>
      <c r="AS41" s="130"/>
      <c r="AT41" s="130"/>
      <c r="AU41" s="130"/>
      <c r="AV41" s="130"/>
      <c r="AW41" s="130"/>
      <c r="AX41" s="130"/>
      <c r="AY41" s="130"/>
    </row>
    <row r="42" spans="1:51" ht="15" x14ac:dyDescent="0.25">
      <c r="A42" s="144">
        <v>45748</v>
      </c>
      <c r="B42" s="281">
        <v>88.83</v>
      </c>
      <c r="C42" s="271">
        <v>88.83</v>
      </c>
      <c r="D42" s="285">
        <v>88.83</v>
      </c>
      <c r="E42" s="10">
        <v>80.173000000000002</v>
      </c>
      <c r="F42" s="10">
        <v>61.024000000000001</v>
      </c>
      <c r="G42" s="10">
        <v>105.157</v>
      </c>
      <c r="H42" s="10">
        <v>90.057000000000002</v>
      </c>
      <c r="I42" s="10">
        <v>69.23</v>
      </c>
      <c r="J42" s="10">
        <v>58.951999999999998</v>
      </c>
      <c r="K42" s="10">
        <v>93.74</v>
      </c>
      <c r="L42" s="10">
        <v>68.381</v>
      </c>
      <c r="M42" s="10">
        <v>59.198</v>
      </c>
      <c r="N42" s="10">
        <v>55.676000000000002</v>
      </c>
      <c r="O42" s="10">
        <v>106.22199999999999</v>
      </c>
      <c r="P42" s="10">
        <v>69.132000000000005</v>
      </c>
      <c r="Q42" s="10">
        <v>97.888000000000005</v>
      </c>
      <c r="R42" s="10">
        <v>101.03</v>
      </c>
      <c r="S42" s="10">
        <v>54.49</v>
      </c>
      <c r="T42" s="10">
        <v>69.296000000000006</v>
      </c>
      <c r="U42" s="10">
        <v>60.723999999999997</v>
      </c>
      <c r="V42" s="10">
        <v>70.858000000000004</v>
      </c>
      <c r="W42" s="10">
        <v>92.375</v>
      </c>
      <c r="X42" s="10">
        <v>42.813000000000002</v>
      </c>
      <c r="Y42" s="10">
        <v>70.491</v>
      </c>
      <c r="Z42" s="10">
        <v>86.016000000000005</v>
      </c>
      <c r="AA42" s="10">
        <v>68.840999999999994</v>
      </c>
      <c r="AB42" s="10">
        <v>121.285</v>
      </c>
      <c r="AC42" s="10">
        <v>52.258000000000003</v>
      </c>
      <c r="AD42" s="10">
        <v>80.516999999999996</v>
      </c>
      <c r="AE42" s="10">
        <v>56.33</v>
      </c>
      <c r="AF42" s="10">
        <v>58.77</v>
      </c>
      <c r="AG42" s="10">
        <v>42.441000000000003</v>
      </c>
      <c r="AH42" s="10">
        <v>45.725000000000001</v>
      </c>
      <c r="AI42" s="130"/>
      <c r="AJ42" s="130"/>
      <c r="AK42" s="130"/>
      <c r="AL42" s="130"/>
      <c r="AM42" s="130"/>
      <c r="AN42" s="130"/>
      <c r="AO42" s="130"/>
      <c r="AP42" s="130"/>
      <c r="AQ42" s="130"/>
      <c r="AR42" s="130"/>
      <c r="AS42" s="130"/>
      <c r="AT42" s="130"/>
      <c r="AU42" s="130"/>
      <c r="AV42" s="130"/>
      <c r="AW42" s="130"/>
      <c r="AX42" s="130"/>
      <c r="AY42" s="130"/>
    </row>
    <row r="43" spans="1:51" ht="15" x14ac:dyDescent="0.25">
      <c r="A43" s="144">
        <v>45778</v>
      </c>
      <c r="B43" s="281">
        <v>225.76</v>
      </c>
      <c r="C43" s="271">
        <v>225.76</v>
      </c>
      <c r="D43" s="285">
        <v>225.76</v>
      </c>
      <c r="E43" s="10">
        <v>222.506</v>
      </c>
      <c r="F43" s="10">
        <v>260.31</v>
      </c>
      <c r="G43" s="10">
        <v>380.29500000000002</v>
      </c>
      <c r="H43" s="10">
        <v>349.33199999999999</v>
      </c>
      <c r="I43" s="10">
        <v>210.55</v>
      </c>
      <c r="J43" s="10">
        <v>231.8</v>
      </c>
      <c r="K43" s="10">
        <v>261.81200000000001</v>
      </c>
      <c r="L43" s="10">
        <v>265.89400000000001</v>
      </c>
      <c r="M43" s="10">
        <v>98.486999999999995</v>
      </c>
      <c r="N43" s="10">
        <v>163.59800000000001</v>
      </c>
      <c r="O43" s="10">
        <v>239.619</v>
      </c>
      <c r="P43" s="10">
        <v>275.37599999999998</v>
      </c>
      <c r="Q43" s="10">
        <v>249.49199999999999</v>
      </c>
      <c r="R43" s="10">
        <v>245.19900000000001</v>
      </c>
      <c r="S43" s="10">
        <v>266.625</v>
      </c>
      <c r="T43" s="10">
        <v>319.46600000000001</v>
      </c>
      <c r="U43" s="10">
        <v>129.16499999999999</v>
      </c>
      <c r="V43" s="10">
        <v>164.49700000000001</v>
      </c>
      <c r="W43" s="10">
        <v>155.36099999999999</v>
      </c>
      <c r="X43" s="10">
        <v>109.744</v>
      </c>
      <c r="Y43" s="10">
        <v>245.94300000000001</v>
      </c>
      <c r="Z43" s="10">
        <v>171.624</v>
      </c>
      <c r="AA43" s="10">
        <v>178.036</v>
      </c>
      <c r="AB43" s="10">
        <v>263.52699999999999</v>
      </c>
      <c r="AC43" s="10">
        <v>171.18199999999999</v>
      </c>
      <c r="AD43" s="10">
        <v>208.93199999999999</v>
      </c>
      <c r="AE43" s="10">
        <v>194.608</v>
      </c>
      <c r="AF43" s="10">
        <v>136.654</v>
      </c>
      <c r="AG43" s="10">
        <v>165.923</v>
      </c>
      <c r="AH43" s="10">
        <v>150.529</v>
      </c>
      <c r="AI43" s="130"/>
      <c r="AJ43" s="130"/>
      <c r="AK43" s="130"/>
      <c r="AL43" s="130"/>
      <c r="AM43" s="130"/>
      <c r="AN43" s="130"/>
      <c r="AO43" s="130"/>
      <c r="AP43" s="130"/>
      <c r="AQ43" s="130"/>
      <c r="AR43" s="130"/>
      <c r="AS43" s="130"/>
      <c r="AT43" s="130"/>
      <c r="AU43" s="130"/>
      <c r="AV43" s="130"/>
      <c r="AW43" s="130"/>
      <c r="AX43" s="130"/>
      <c r="AY43" s="130"/>
    </row>
    <row r="44" spans="1:51" ht="15" x14ac:dyDescent="0.25">
      <c r="A44" s="144">
        <v>45809</v>
      </c>
      <c r="B44" s="281">
        <v>265.3</v>
      </c>
      <c r="C44" s="271">
        <v>265.3</v>
      </c>
      <c r="D44" s="285">
        <v>265.3</v>
      </c>
      <c r="E44" s="10">
        <v>228.48400000000001</v>
      </c>
      <c r="F44" s="10">
        <v>597.13900000000001</v>
      </c>
      <c r="G44" s="10">
        <v>322.82100000000003</v>
      </c>
      <c r="H44" s="10">
        <v>512.03499999999997</v>
      </c>
      <c r="I44" s="10">
        <v>226.434</v>
      </c>
      <c r="J44" s="10">
        <v>347.13600000000002</v>
      </c>
      <c r="K44" s="10">
        <v>163.21899999999999</v>
      </c>
      <c r="L44" s="10">
        <v>202.87799999999999</v>
      </c>
      <c r="M44" s="10">
        <v>62.414999999999999</v>
      </c>
      <c r="N44" s="10">
        <v>225.96700000000001</v>
      </c>
      <c r="O44" s="10">
        <v>148.065</v>
      </c>
      <c r="P44" s="10">
        <v>299.80200000000002</v>
      </c>
      <c r="Q44" s="10">
        <v>195.05</v>
      </c>
      <c r="R44" s="10">
        <v>182.73099999999999</v>
      </c>
      <c r="S44" s="10">
        <v>504.29</v>
      </c>
      <c r="T44" s="10">
        <v>273.37</v>
      </c>
      <c r="U44" s="10">
        <v>283.233</v>
      </c>
      <c r="V44" s="10">
        <v>444.21300000000002</v>
      </c>
      <c r="W44" s="10">
        <v>59.32</v>
      </c>
      <c r="X44" s="10">
        <v>159.13800000000001</v>
      </c>
      <c r="Y44" s="10">
        <v>351.51900000000001</v>
      </c>
      <c r="Z44" s="10">
        <v>367.05500000000001</v>
      </c>
      <c r="AA44" s="10">
        <v>305.83499999999998</v>
      </c>
      <c r="AB44" s="10">
        <v>408.67399999999998</v>
      </c>
      <c r="AC44" s="10">
        <v>80.337999999999994</v>
      </c>
      <c r="AD44" s="10">
        <v>417.584</v>
      </c>
      <c r="AE44" s="10">
        <v>201.99600000000001</v>
      </c>
      <c r="AF44" s="10">
        <v>139.85</v>
      </c>
      <c r="AG44" s="10">
        <v>319.99200000000002</v>
      </c>
      <c r="AH44" s="10">
        <v>405.42200000000003</v>
      </c>
      <c r="AI44" s="130"/>
      <c r="AJ44" s="130"/>
      <c r="AK44" s="130"/>
      <c r="AL44" s="130"/>
      <c r="AM44" s="130"/>
      <c r="AN44" s="130"/>
      <c r="AO44" s="130"/>
      <c r="AP44" s="130"/>
      <c r="AQ44" s="130"/>
      <c r="AR44" s="130"/>
      <c r="AS44" s="130"/>
      <c r="AT44" s="130"/>
      <c r="AU44" s="130"/>
      <c r="AV44" s="130"/>
      <c r="AW44" s="130"/>
      <c r="AX44" s="130"/>
      <c r="AY44" s="130"/>
    </row>
    <row r="45" spans="1:51" ht="15" x14ac:dyDescent="0.25">
      <c r="A45" s="144">
        <v>45839</v>
      </c>
      <c r="B45" s="281">
        <v>89.92</v>
      </c>
      <c r="C45" s="271">
        <v>89.92</v>
      </c>
      <c r="D45" s="285">
        <v>89.92</v>
      </c>
      <c r="E45" s="10">
        <v>69.287000000000006</v>
      </c>
      <c r="F45" s="10">
        <v>455.291</v>
      </c>
      <c r="G45" s="10">
        <v>114.28100000000001</v>
      </c>
      <c r="H45" s="10">
        <v>178.78399999999999</v>
      </c>
      <c r="I45" s="10">
        <v>107.699</v>
      </c>
      <c r="J45" s="10">
        <v>229.30099999999999</v>
      </c>
      <c r="K45" s="10">
        <v>53.488999999999997</v>
      </c>
      <c r="L45" s="10">
        <v>62.164999999999999</v>
      </c>
      <c r="M45" s="10">
        <v>26.353000000000002</v>
      </c>
      <c r="N45" s="10">
        <v>59.837000000000003</v>
      </c>
      <c r="O45" s="10">
        <v>56.423999999999999</v>
      </c>
      <c r="P45" s="10">
        <v>118.672</v>
      </c>
      <c r="Q45" s="10">
        <v>73.945999999999998</v>
      </c>
      <c r="R45" s="10">
        <v>68.716999999999999</v>
      </c>
      <c r="S45" s="10">
        <v>219.13300000000001</v>
      </c>
      <c r="T45" s="10">
        <v>139.46100000000001</v>
      </c>
      <c r="U45" s="10">
        <v>75.956000000000003</v>
      </c>
      <c r="V45" s="10">
        <v>240.102</v>
      </c>
      <c r="W45" s="10">
        <v>30.222999999999999</v>
      </c>
      <c r="X45" s="10">
        <v>58.268000000000001</v>
      </c>
      <c r="Y45" s="10">
        <v>106.431</v>
      </c>
      <c r="Z45" s="10">
        <v>125.506</v>
      </c>
      <c r="AA45" s="10">
        <v>97.522000000000006</v>
      </c>
      <c r="AB45" s="10">
        <v>136.49</v>
      </c>
      <c r="AC45" s="10">
        <v>34.642000000000003</v>
      </c>
      <c r="AD45" s="10">
        <v>275.89699999999999</v>
      </c>
      <c r="AE45" s="10">
        <v>62.588000000000001</v>
      </c>
      <c r="AF45" s="10">
        <v>59.493000000000002</v>
      </c>
      <c r="AG45" s="10">
        <v>185.71299999999999</v>
      </c>
      <c r="AH45" s="10">
        <v>221.97300000000001</v>
      </c>
      <c r="AI45" s="130"/>
      <c r="AJ45" s="130"/>
      <c r="AK45" s="130"/>
      <c r="AL45" s="130"/>
      <c r="AM45" s="130"/>
      <c r="AN45" s="130"/>
      <c r="AO45" s="130"/>
      <c r="AP45" s="130"/>
      <c r="AQ45" s="130"/>
      <c r="AR45" s="130"/>
      <c r="AS45" s="130"/>
      <c r="AT45" s="130"/>
      <c r="AU45" s="130"/>
      <c r="AV45" s="130"/>
      <c r="AW45" s="130"/>
      <c r="AX45" s="130"/>
      <c r="AY45" s="130"/>
    </row>
    <row r="46" spans="1:51" ht="15" x14ac:dyDescent="0.25">
      <c r="A46" s="144">
        <v>45870</v>
      </c>
      <c r="B46" s="281">
        <v>56.12</v>
      </c>
      <c r="C46" s="271">
        <v>56.12</v>
      </c>
      <c r="D46" s="285">
        <v>56.12</v>
      </c>
      <c r="E46" s="10">
        <v>44.886000000000003</v>
      </c>
      <c r="F46" s="10">
        <v>132.399</v>
      </c>
      <c r="G46" s="10">
        <v>56.540999999999997</v>
      </c>
      <c r="H46" s="10">
        <v>86.765000000000001</v>
      </c>
      <c r="I46" s="10">
        <v>54.460999999999999</v>
      </c>
      <c r="J46" s="10">
        <v>95.048000000000002</v>
      </c>
      <c r="K46" s="10">
        <v>47.192</v>
      </c>
      <c r="L46" s="10">
        <v>54.908999999999999</v>
      </c>
      <c r="M46" s="10">
        <v>22.904</v>
      </c>
      <c r="N46" s="10">
        <v>43.975999999999999</v>
      </c>
      <c r="O46" s="10">
        <v>39.472000000000001</v>
      </c>
      <c r="P46" s="10">
        <v>60.941000000000003</v>
      </c>
      <c r="Q46" s="10">
        <v>52.634999999999998</v>
      </c>
      <c r="R46" s="10">
        <v>50.258000000000003</v>
      </c>
      <c r="S46" s="10">
        <v>81.677999999999997</v>
      </c>
      <c r="T46" s="10">
        <v>57.384999999999998</v>
      </c>
      <c r="U46" s="10">
        <v>52.862000000000002</v>
      </c>
      <c r="V46" s="10">
        <v>74.233999999999995</v>
      </c>
      <c r="W46" s="10">
        <v>30.635999999999999</v>
      </c>
      <c r="X46" s="10">
        <v>42.180999999999997</v>
      </c>
      <c r="Y46" s="10">
        <v>59.968000000000004</v>
      </c>
      <c r="Z46" s="10">
        <v>56.406999999999996</v>
      </c>
      <c r="AA46" s="10">
        <v>55.856000000000002</v>
      </c>
      <c r="AB46" s="10">
        <v>67.090999999999994</v>
      </c>
      <c r="AC46" s="10">
        <v>28.667000000000002</v>
      </c>
      <c r="AD46" s="10">
        <v>86.975999999999999</v>
      </c>
      <c r="AE46" s="10">
        <v>41.735999999999997</v>
      </c>
      <c r="AF46" s="10">
        <v>36.926000000000002</v>
      </c>
      <c r="AG46" s="10">
        <v>93.037000000000006</v>
      </c>
      <c r="AH46" s="10">
        <v>92.286000000000001</v>
      </c>
      <c r="AI46" s="130"/>
      <c r="AJ46" s="130"/>
      <c r="AK46" s="130"/>
      <c r="AL46" s="130"/>
      <c r="AM46" s="130"/>
      <c r="AN46" s="130"/>
      <c r="AO46" s="130"/>
      <c r="AP46" s="130"/>
      <c r="AQ46" s="130"/>
      <c r="AR46" s="130"/>
      <c r="AS46" s="130"/>
      <c r="AT46" s="130"/>
      <c r="AU46" s="130"/>
      <c r="AV46" s="130"/>
      <c r="AW46" s="130"/>
      <c r="AX46" s="130"/>
      <c r="AY46" s="130"/>
    </row>
    <row r="47" spans="1:51" ht="15" x14ac:dyDescent="0.25">
      <c r="A47" s="144">
        <v>45901</v>
      </c>
      <c r="B47" s="281">
        <v>36.15</v>
      </c>
      <c r="C47" s="271">
        <v>36.15</v>
      </c>
      <c r="D47" s="285">
        <v>36.15</v>
      </c>
      <c r="E47" s="10">
        <v>36.39</v>
      </c>
      <c r="F47" s="10">
        <v>65.876000000000005</v>
      </c>
      <c r="G47" s="10">
        <v>41.41</v>
      </c>
      <c r="H47" s="10">
        <v>59.401000000000003</v>
      </c>
      <c r="I47" s="10">
        <v>35.216000000000001</v>
      </c>
      <c r="J47" s="10">
        <v>50.735999999999997</v>
      </c>
      <c r="K47" s="10">
        <v>35.161000000000001</v>
      </c>
      <c r="L47" s="10">
        <v>32.649000000000001</v>
      </c>
      <c r="M47" s="10">
        <v>21.824999999999999</v>
      </c>
      <c r="N47" s="10">
        <v>58.261000000000003</v>
      </c>
      <c r="O47" s="10">
        <v>35.887</v>
      </c>
      <c r="P47" s="10">
        <v>39.005000000000003</v>
      </c>
      <c r="Q47" s="10">
        <v>38.637999999999998</v>
      </c>
      <c r="R47" s="10">
        <v>43.241</v>
      </c>
      <c r="S47" s="10">
        <v>46.691000000000003</v>
      </c>
      <c r="T47" s="10">
        <v>38.387</v>
      </c>
      <c r="U47" s="10">
        <v>30.908000000000001</v>
      </c>
      <c r="V47" s="10">
        <v>42.341999999999999</v>
      </c>
      <c r="W47" s="10">
        <v>24.949000000000002</v>
      </c>
      <c r="X47" s="10">
        <v>55.127000000000002</v>
      </c>
      <c r="Y47" s="10">
        <v>53.136000000000003</v>
      </c>
      <c r="Z47" s="10">
        <v>40.515000000000001</v>
      </c>
      <c r="AA47" s="10">
        <v>36.960999999999999</v>
      </c>
      <c r="AB47" s="10">
        <v>40.981000000000002</v>
      </c>
      <c r="AC47" s="10">
        <v>23.262</v>
      </c>
      <c r="AD47" s="10">
        <v>45.744999999999997</v>
      </c>
      <c r="AE47" s="10">
        <v>38.435000000000002</v>
      </c>
      <c r="AF47" s="10">
        <v>27.986000000000001</v>
      </c>
      <c r="AG47" s="10">
        <v>74.373000000000005</v>
      </c>
      <c r="AH47" s="10">
        <v>45.354999999999997</v>
      </c>
      <c r="AI47" s="130"/>
      <c r="AJ47" s="130"/>
      <c r="AK47" s="130"/>
      <c r="AL47" s="130"/>
      <c r="AM47" s="130"/>
      <c r="AN47" s="130"/>
      <c r="AO47" s="130"/>
      <c r="AP47" s="130"/>
      <c r="AQ47" s="130"/>
      <c r="AR47" s="130"/>
      <c r="AS47" s="130"/>
      <c r="AT47" s="130"/>
      <c r="AU47" s="130"/>
      <c r="AV47" s="130"/>
      <c r="AW47" s="130"/>
      <c r="AX47" s="130"/>
      <c r="AY47" s="130"/>
    </row>
    <row r="48" spans="1:51" ht="15" x14ac:dyDescent="0.25">
      <c r="A48" s="144">
        <v>45931</v>
      </c>
      <c r="B48" s="281">
        <v>33.68</v>
      </c>
      <c r="C48" s="271">
        <v>42.04</v>
      </c>
      <c r="D48" s="285">
        <v>37.46</v>
      </c>
      <c r="E48" s="10">
        <v>43.37</v>
      </c>
      <c r="F48" s="10">
        <v>63.124000000000002</v>
      </c>
      <c r="G48" s="10">
        <v>50.426000000000002</v>
      </c>
      <c r="H48" s="10">
        <v>62.131999999999998</v>
      </c>
      <c r="I48" s="10">
        <v>45.570999999999998</v>
      </c>
      <c r="J48" s="10">
        <v>40.497999999999998</v>
      </c>
      <c r="K48" s="10">
        <v>31.791</v>
      </c>
      <c r="L48" s="10">
        <v>30.881</v>
      </c>
      <c r="M48" s="10">
        <v>31.349</v>
      </c>
      <c r="N48" s="10">
        <v>35.639000000000003</v>
      </c>
      <c r="O48" s="10">
        <v>33.735999999999997</v>
      </c>
      <c r="P48" s="10">
        <v>52.735999999999997</v>
      </c>
      <c r="Q48" s="10">
        <v>65.018000000000001</v>
      </c>
      <c r="R48" s="10">
        <v>44.744</v>
      </c>
      <c r="S48" s="10">
        <v>42.61</v>
      </c>
      <c r="T48" s="10">
        <v>40.207999999999998</v>
      </c>
      <c r="U48" s="10">
        <v>31.855</v>
      </c>
      <c r="V48" s="10">
        <v>41.408999999999999</v>
      </c>
      <c r="W48" s="10">
        <v>23.986000000000001</v>
      </c>
      <c r="X48" s="10">
        <v>51.468000000000004</v>
      </c>
      <c r="Y48" s="10">
        <v>63.156999999999996</v>
      </c>
      <c r="Z48" s="10">
        <v>34.957000000000001</v>
      </c>
      <c r="AA48" s="10">
        <v>32.338000000000001</v>
      </c>
      <c r="AB48" s="10">
        <v>42.171999999999997</v>
      </c>
      <c r="AC48" s="10">
        <v>25.725000000000001</v>
      </c>
      <c r="AD48" s="10">
        <v>39.287999999999997</v>
      </c>
      <c r="AE48" s="10">
        <v>31.384</v>
      </c>
      <c r="AF48" s="10">
        <v>29.728000000000002</v>
      </c>
      <c r="AG48" s="10">
        <v>49.293999999999997</v>
      </c>
      <c r="AH48" s="10">
        <v>37.737000000000002</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4">
        <v>45962</v>
      </c>
      <c r="B49" s="281">
        <v>31.19</v>
      </c>
      <c r="C49" s="271">
        <v>32.85</v>
      </c>
      <c r="D49" s="285">
        <v>31.95</v>
      </c>
      <c r="E49" s="10">
        <v>34.155999999999999</v>
      </c>
      <c r="F49" s="10">
        <v>46.432000000000002</v>
      </c>
      <c r="G49" s="10">
        <v>42.646000000000001</v>
      </c>
      <c r="H49" s="10">
        <v>47.081000000000003</v>
      </c>
      <c r="I49" s="10">
        <v>38.521999999999998</v>
      </c>
      <c r="J49" s="10">
        <v>32.375999999999998</v>
      </c>
      <c r="K49" s="10">
        <v>28.178000000000001</v>
      </c>
      <c r="L49" s="10">
        <v>30.228999999999999</v>
      </c>
      <c r="M49" s="10">
        <v>20.46</v>
      </c>
      <c r="N49" s="10">
        <v>26.286999999999999</v>
      </c>
      <c r="O49" s="10">
        <v>31.343</v>
      </c>
      <c r="P49" s="10">
        <v>40.481999999999999</v>
      </c>
      <c r="Q49" s="10">
        <v>46.286000000000001</v>
      </c>
      <c r="R49" s="10">
        <v>36.929000000000002</v>
      </c>
      <c r="S49" s="10">
        <v>36.56</v>
      </c>
      <c r="T49" s="10">
        <v>36.192999999999998</v>
      </c>
      <c r="U49" s="10">
        <v>32.128</v>
      </c>
      <c r="V49" s="10">
        <v>34.162999999999997</v>
      </c>
      <c r="W49" s="10">
        <v>20.038</v>
      </c>
      <c r="X49" s="10">
        <v>33.606999999999999</v>
      </c>
      <c r="Y49" s="10">
        <v>39.268000000000001</v>
      </c>
      <c r="Z49" s="10">
        <v>31.646000000000001</v>
      </c>
      <c r="AA49" s="10">
        <v>27.786999999999999</v>
      </c>
      <c r="AB49" s="10">
        <v>35.831000000000003</v>
      </c>
      <c r="AC49" s="10">
        <v>24.274000000000001</v>
      </c>
      <c r="AD49" s="10">
        <v>34.03</v>
      </c>
      <c r="AE49" s="10">
        <v>28.634</v>
      </c>
      <c r="AF49" s="10">
        <v>28.155999999999999</v>
      </c>
      <c r="AG49" s="10">
        <v>35.164999999999999</v>
      </c>
      <c r="AH49" s="10">
        <v>32.183</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4">
        <v>45992</v>
      </c>
      <c r="B50" s="281">
        <v>27.49</v>
      </c>
      <c r="C50" s="271">
        <v>27.49</v>
      </c>
      <c r="D50" s="285">
        <v>27.49</v>
      </c>
      <c r="E50" s="10">
        <v>27.756</v>
      </c>
      <c r="F50" s="10">
        <v>42.524000000000001</v>
      </c>
      <c r="G50" s="10">
        <v>35.46</v>
      </c>
      <c r="H50" s="10">
        <v>37.014000000000003</v>
      </c>
      <c r="I50" s="10">
        <v>34.966999999999999</v>
      </c>
      <c r="J50" s="10">
        <v>28.658999999999999</v>
      </c>
      <c r="K50" s="10">
        <v>24.565000000000001</v>
      </c>
      <c r="L50" s="10">
        <v>24.606999999999999</v>
      </c>
      <c r="M50" s="10">
        <v>17.699000000000002</v>
      </c>
      <c r="N50" s="10">
        <v>23.800999999999998</v>
      </c>
      <c r="O50" s="10">
        <v>25.158000000000001</v>
      </c>
      <c r="P50" s="10">
        <v>30.016999999999999</v>
      </c>
      <c r="Q50" s="10">
        <v>31.888000000000002</v>
      </c>
      <c r="R50" s="10">
        <v>26.259</v>
      </c>
      <c r="S50" s="10">
        <v>32.363999999999997</v>
      </c>
      <c r="T50" s="10">
        <v>29.509</v>
      </c>
      <c r="U50" s="10">
        <v>27.03</v>
      </c>
      <c r="V50" s="10">
        <v>29.863</v>
      </c>
      <c r="W50" s="10">
        <v>18.225000000000001</v>
      </c>
      <c r="X50" s="10">
        <v>25.265999999999998</v>
      </c>
      <c r="Y50" s="10">
        <v>31.648</v>
      </c>
      <c r="Z50" s="10">
        <v>28.013999999999999</v>
      </c>
      <c r="AA50" s="10">
        <v>25.541</v>
      </c>
      <c r="AB50" s="10">
        <v>33.195</v>
      </c>
      <c r="AC50" s="10">
        <v>19.713999999999999</v>
      </c>
      <c r="AD50" s="10">
        <v>31.234000000000002</v>
      </c>
      <c r="AE50" s="10">
        <v>26.629000000000001</v>
      </c>
      <c r="AF50" s="10">
        <v>23.245000000000001</v>
      </c>
      <c r="AG50" s="10">
        <v>29.782</v>
      </c>
      <c r="AH50" s="10">
        <v>29.361999999999998</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4">
        <v>46023</v>
      </c>
      <c r="B51" s="281">
        <v>26.29</v>
      </c>
      <c r="C51" s="271">
        <v>26.29</v>
      </c>
      <c r="D51" s="285">
        <v>26.29</v>
      </c>
      <c r="E51" s="10">
        <v>25.138999999999999</v>
      </c>
      <c r="F51" s="10">
        <v>36.055</v>
      </c>
      <c r="G51" s="10">
        <v>30.303999999999998</v>
      </c>
      <c r="H51" s="10">
        <v>32.911000000000001</v>
      </c>
      <c r="I51" s="10">
        <v>29.934999999999999</v>
      </c>
      <c r="J51" s="10">
        <v>28.268000000000001</v>
      </c>
      <c r="K51" s="10">
        <v>22.698</v>
      </c>
      <c r="L51" s="10">
        <v>21.535</v>
      </c>
      <c r="M51" s="10">
        <v>16.844999999999999</v>
      </c>
      <c r="N51" s="10">
        <v>21.478999999999999</v>
      </c>
      <c r="O51" s="10">
        <v>24.344999999999999</v>
      </c>
      <c r="P51" s="10">
        <v>26.052</v>
      </c>
      <c r="Q51" s="10">
        <v>26.876999999999999</v>
      </c>
      <c r="R51" s="10">
        <v>21.919</v>
      </c>
      <c r="S51" s="10">
        <v>29.503</v>
      </c>
      <c r="T51" s="10">
        <v>26.218</v>
      </c>
      <c r="U51" s="10">
        <v>24.858000000000001</v>
      </c>
      <c r="V51" s="10">
        <v>28.303000000000001</v>
      </c>
      <c r="W51" s="10">
        <v>16.908000000000001</v>
      </c>
      <c r="X51" s="10">
        <v>22.038</v>
      </c>
      <c r="Y51" s="10">
        <v>27.67</v>
      </c>
      <c r="Z51" s="10">
        <v>25.744</v>
      </c>
      <c r="AA51" s="10">
        <v>23.681999999999999</v>
      </c>
      <c r="AB51" s="10">
        <v>28.914000000000001</v>
      </c>
      <c r="AC51" s="10">
        <v>18.106999999999999</v>
      </c>
      <c r="AD51" s="10">
        <v>28.504999999999999</v>
      </c>
      <c r="AE51" s="10">
        <v>25.234999999999999</v>
      </c>
      <c r="AF51" s="10">
        <v>20.190999999999999</v>
      </c>
      <c r="AG51" s="10">
        <v>27.047999999999998</v>
      </c>
      <c r="AH51" s="10">
        <v>28.366</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4">
        <v>46054</v>
      </c>
      <c r="B52" s="281">
        <v>24.71</v>
      </c>
      <c r="C52" s="271">
        <v>24.71</v>
      </c>
      <c r="D52" s="285">
        <v>24.71</v>
      </c>
      <c r="E52" s="10">
        <v>26.803000000000001</v>
      </c>
      <c r="F52" s="10">
        <v>34.331000000000003</v>
      </c>
      <c r="G52" s="10">
        <v>24.747</v>
      </c>
      <c r="H52" s="10">
        <v>28.013999999999999</v>
      </c>
      <c r="I52" s="10">
        <v>28.154</v>
      </c>
      <c r="J52" s="10">
        <v>27.975000000000001</v>
      </c>
      <c r="K52" s="10">
        <v>21.376999999999999</v>
      </c>
      <c r="L52" s="10">
        <v>18.129000000000001</v>
      </c>
      <c r="M52" s="10">
        <v>19.364000000000001</v>
      </c>
      <c r="N52" s="10">
        <v>18.34</v>
      </c>
      <c r="O52" s="10">
        <v>21.378</v>
      </c>
      <c r="P52" s="10">
        <v>21.302</v>
      </c>
      <c r="Q52" s="10">
        <v>24.815999999999999</v>
      </c>
      <c r="R52" s="10">
        <v>17.837</v>
      </c>
      <c r="S52" s="10">
        <v>25.759</v>
      </c>
      <c r="T52" s="10">
        <v>21.683</v>
      </c>
      <c r="U52" s="10">
        <v>20.600999999999999</v>
      </c>
      <c r="V52" s="10">
        <v>23.515999999999998</v>
      </c>
      <c r="W52" s="10">
        <v>14.782</v>
      </c>
      <c r="X52" s="10">
        <v>21.754000000000001</v>
      </c>
      <c r="Y52" s="10">
        <v>32.046999999999997</v>
      </c>
      <c r="Z52" s="10">
        <v>23.696999999999999</v>
      </c>
      <c r="AA52" s="10">
        <v>28.315000000000001</v>
      </c>
      <c r="AB52" s="10">
        <v>29.541</v>
      </c>
      <c r="AC52" s="10">
        <v>15.699</v>
      </c>
      <c r="AD52" s="10">
        <v>24.93</v>
      </c>
      <c r="AE52" s="10">
        <v>21.684000000000001</v>
      </c>
      <c r="AF52" s="10">
        <v>16.989000000000001</v>
      </c>
      <c r="AG52" s="10">
        <v>23.43</v>
      </c>
      <c r="AH52" s="10">
        <v>22.838000000000001</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4">
        <v>46082</v>
      </c>
      <c r="B53" s="281">
        <v>39.74</v>
      </c>
      <c r="C53" s="271">
        <v>39.74</v>
      </c>
      <c r="D53" s="285">
        <v>39.74</v>
      </c>
      <c r="E53" s="10">
        <v>50.73</v>
      </c>
      <c r="F53" s="10">
        <v>44.777999999999999</v>
      </c>
      <c r="G53" s="10">
        <v>48.585000000000001</v>
      </c>
      <c r="H53" s="10">
        <v>45.908000000000001</v>
      </c>
      <c r="I53" s="10">
        <v>40.69</v>
      </c>
      <c r="J53" s="10">
        <v>34.091000000000001</v>
      </c>
      <c r="K53" s="10">
        <v>32.481999999999999</v>
      </c>
      <c r="L53" s="10">
        <v>23.393000000000001</v>
      </c>
      <c r="M53" s="10">
        <v>30.509</v>
      </c>
      <c r="N53" s="10">
        <v>47.835999999999999</v>
      </c>
      <c r="O53" s="10">
        <v>27.725000000000001</v>
      </c>
      <c r="P53" s="10">
        <v>30.849</v>
      </c>
      <c r="Q53" s="10">
        <v>58.578000000000003</v>
      </c>
      <c r="R53" s="10">
        <v>19.146999999999998</v>
      </c>
      <c r="S53" s="10">
        <v>46.287999999999997</v>
      </c>
      <c r="T53" s="10">
        <v>25.68</v>
      </c>
      <c r="U53" s="10">
        <v>33.651000000000003</v>
      </c>
      <c r="V53" s="10">
        <v>40.756</v>
      </c>
      <c r="W53" s="10">
        <v>22.474</v>
      </c>
      <c r="X53" s="10">
        <v>29.626000000000001</v>
      </c>
      <c r="Y53" s="10">
        <v>53.402999999999999</v>
      </c>
      <c r="Z53" s="10">
        <v>40.677999999999997</v>
      </c>
      <c r="AA53" s="10">
        <v>63.781999999999996</v>
      </c>
      <c r="AB53" s="10">
        <v>32.200000000000003</v>
      </c>
      <c r="AC53" s="10">
        <v>22.427</v>
      </c>
      <c r="AD53" s="10">
        <v>38.048999999999999</v>
      </c>
      <c r="AE53" s="10">
        <v>26.718</v>
      </c>
      <c r="AF53" s="10">
        <v>30.311</v>
      </c>
      <c r="AG53" s="10">
        <v>40.593000000000004</v>
      </c>
      <c r="AH53" s="10">
        <v>24.356999999999999</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4">
        <v>46113</v>
      </c>
      <c r="B54" s="281">
        <v>88.83</v>
      </c>
      <c r="C54" s="271">
        <v>88.83</v>
      </c>
      <c r="D54" s="285">
        <v>88.83</v>
      </c>
      <c r="E54" s="10">
        <v>60.978000000000002</v>
      </c>
      <c r="F54" s="10">
        <v>103.441</v>
      </c>
      <c r="G54" s="10">
        <v>90.03</v>
      </c>
      <c r="H54" s="10">
        <v>69.244</v>
      </c>
      <c r="I54" s="10">
        <v>59.317</v>
      </c>
      <c r="J54" s="10">
        <v>89.415000000000006</v>
      </c>
      <c r="K54" s="10">
        <v>68.453999999999994</v>
      </c>
      <c r="L54" s="10">
        <v>59.234999999999999</v>
      </c>
      <c r="M54" s="10">
        <v>55.575000000000003</v>
      </c>
      <c r="N54" s="10">
        <v>104.17</v>
      </c>
      <c r="O54" s="10">
        <v>69.039000000000001</v>
      </c>
      <c r="P54" s="10">
        <v>97.664000000000001</v>
      </c>
      <c r="Q54" s="10">
        <v>101.09</v>
      </c>
      <c r="R54" s="10">
        <v>52.845999999999997</v>
      </c>
      <c r="S54" s="10">
        <v>69.402000000000001</v>
      </c>
      <c r="T54" s="10">
        <v>60.698</v>
      </c>
      <c r="U54" s="10">
        <v>71.483999999999995</v>
      </c>
      <c r="V54" s="10">
        <v>91.135000000000005</v>
      </c>
      <c r="W54" s="10">
        <v>42.731999999999999</v>
      </c>
      <c r="X54" s="10">
        <v>70.769000000000005</v>
      </c>
      <c r="Y54" s="10">
        <v>85.897999999999996</v>
      </c>
      <c r="Z54" s="10">
        <v>67.03</v>
      </c>
      <c r="AA54" s="10">
        <v>121.542</v>
      </c>
      <c r="AB54" s="10">
        <v>52.3</v>
      </c>
      <c r="AC54" s="10">
        <v>80.724000000000004</v>
      </c>
      <c r="AD54" s="10">
        <v>54.649000000000001</v>
      </c>
      <c r="AE54" s="10">
        <v>58.579000000000001</v>
      </c>
      <c r="AF54" s="10">
        <v>42.357999999999997</v>
      </c>
      <c r="AG54" s="10">
        <v>45.884999999999998</v>
      </c>
      <c r="AH54" s="10">
        <v>45.341999999999999</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4">
        <v>46143</v>
      </c>
      <c r="B55" s="281">
        <v>225.76</v>
      </c>
      <c r="C55" s="271">
        <v>225.76</v>
      </c>
      <c r="D55" s="285">
        <v>225.76</v>
      </c>
      <c r="E55" s="10">
        <v>260.16800000000001</v>
      </c>
      <c r="F55" s="10">
        <v>374.791</v>
      </c>
      <c r="G55" s="10">
        <v>349.19600000000003</v>
      </c>
      <c r="H55" s="10">
        <v>210.56</v>
      </c>
      <c r="I55" s="10">
        <v>232.239</v>
      </c>
      <c r="J55" s="10">
        <v>258.83</v>
      </c>
      <c r="K55" s="10">
        <v>265.93400000000003</v>
      </c>
      <c r="L55" s="10">
        <v>98.510999999999996</v>
      </c>
      <c r="M55" s="10">
        <v>163.43199999999999</v>
      </c>
      <c r="N55" s="10">
        <v>236.68199999999999</v>
      </c>
      <c r="O55" s="10">
        <v>275.18299999999999</v>
      </c>
      <c r="P55" s="10">
        <v>249.29900000000001</v>
      </c>
      <c r="Q55" s="10">
        <v>245.21799999999999</v>
      </c>
      <c r="R55" s="10">
        <v>254.286</v>
      </c>
      <c r="S55" s="10">
        <v>319.59500000000003</v>
      </c>
      <c r="T55" s="10">
        <v>129.12299999999999</v>
      </c>
      <c r="U55" s="10">
        <v>165.065</v>
      </c>
      <c r="V55" s="10">
        <v>155.17400000000001</v>
      </c>
      <c r="W55" s="10">
        <v>109.617</v>
      </c>
      <c r="X55" s="10">
        <v>246.27</v>
      </c>
      <c r="Y55" s="10">
        <v>171.47300000000001</v>
      </c>
      <c r="Z55" s="10">
        <v>173.01499999999999</v>
      </c>
      <c r="AA55" s="10">
        <v>263.73200000000003</v>
      </c>
      <c r="AB55" s="10">
        <v>171.197</v>
      </c>
      <c r="AC55" s="10">
        <v>209.083</v>
      </c>
      <c r="AD55" s="10">
        <v>187.69800000000001</v>
      </c>
      <c r="AE55" s="10">
        <v>136.48099999999999</v>
      </c>
      <c r="AF55" s="10">
        <v>165.69200000000001</v>
      </c>
      <c r="AG55" s="10">
        <v>150.696</v>
      </c>
      <c r="AH55" s="10">
        <v>435.74</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4">
        <v>46174</v>
      </c>
      <c r="B56" s="281">
        <v>265.3</v>
      </c>
      <c r="C56" s="271">
        <v>265.3</v>
      </c>
      <c r="D56" s="285">
        <v>265.3</v>
      </c>
      <c r="E56" s="10">
        <v>597.00400000000002</v>
      </c>
      <c r="F56" s="10">
        <v>323.41500000000002</v>
      </c>
      <c r="G56" s="10">
        <v>511.97899999999998</v>
      </c>
      <c r="H56" s="10">
        <v>226.43</v>
      </c>
      <c r="I56" s="10">
        <v>347.262</v>
      </c>
      <c r="J56" s="10">
        <v>170.07499999999999</v>
      </c>
      <c r="K56" s="10">
        <v>202.91</v>
      </c>
      <c r="L56" s="10">
        <v>62.442</v>
      </c>
      <c r="M56" s="10">
        <v>225.86600000000001</v>
      </c>
      <c r="N56" s="10">
        <v>151.58199999999999</v>
      </c>
      <c r="O56" s="10">
        <v>299.70400000000001</v>
      </c>
      <c r="P56" s="10">
        <v>194.94399999999999</v>
      </c>
      <c r="Q56" s="10">
        <v>182.761</v>
      </c>
      <c r="R56" s="10">
        <v>504.17</v>
      </c>
      <c r="S56" s="10">
        <v>273.41699999999997</v>
      </c>
      <c r="T56" s="10">
        <v>283.19900000000001</v>
      </c>
      <c r="U56" s="10">
        <v>444.49599999999998</v>
      </c>
      <c r="V56" s="10">
        <v>60.662999999999997</v>
      </c>
      <c r="W56" s="10">
        <v>159.053</v>
      </c>
      <c r="X56" s="10">
        <v>351.68700000000001</v>
      </c>
      <c r="Y56" s="10">
        <v>366.96300000000002</v>
      </c>
      <c r="Z56" s="10">
        <v>306.40300000000002</v>
      </c>
      <c r="AA56" s="10">
        <v>408.76400000000001</v>
      </c>
      <c r="AB56" s="10">
        <v>80.347999999999999</v>
      </c>
      <c r="AC56" s="10">
        <v>417.61700000000002</v>
      </c>
      <c r="AD56" s="10">
        <v>207.89099999999999</v>
      </c>
      <c r="AE56" s="10">
        <v>139.72999999999999</v>
      </c>
      <c r="AF56" s="10">
        <v>319.87900000000002</v>
      </c>
      <c r="AG56" s="10">
        <v>405.48</v>
      </c>
      <c r="AH56" s="10">
        <v>691.03</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4">
        <v>46204</v>
      </c>
      <c r="B57" s="281">
        <v>89.92</v>
      </c>
      <c r="C57" s="271">
        <v>89.92</v>
      </c>
      <c r="D57" s="285">
        <v>89.92</v>
      </c>
      <c r="E57" s="10">
        <v>455.24900000000002</v>
      </c>
      <c r="F57" s="10">
        <v>118.997</v>
      </c>
      <c r="G57" s="10">
        <v>178.77699999999999</v>
      </c>
      <c r="H57" s="10">
        <v>107.702</v>
      </c>
      <c r="I57" s="10">
        <v>229.45500000000001</v>
      </c>
      <c r="J57" s="10">
        <v>54.552</v>
      </c>
      <c r="K57" s="10">
        <v>62.207999999999998</v>
      </c>
      <c r="L57" s="10">
        <v>26.367999999999999</v>
      </c>
      <c r="M57" s="10">
        <v>59.811999999999998</v>
      </c>
      <c r="N57" s="10">
        <v>56.942999999999998</v>
      </c>
      <c r="O57" s="10">
        <v>118.636</v>
      </c>
      <c r="P57" s="10">
        <v>73.867000000000004</v>
      </c>
      <c r="Q57" s="10">
        <v>68.756</v>
      </c>
      <c r="R57" s="10">
        <v>229.203</v>
      </c>
      <c r="S57" s="10">
        <v>139.501</v>
      </c>
      <c r="T57" s="10">
        <v>75.947000000000003</v>
      </c>
      <c r="U57" s="10">
        <v>240.30699999999999</v>
      </c>
      <c r="V57" s="10">
        <v>30.678999999999998</v>
      </c>
      <c r="W57" s="10">
        <v>58.218000000000004</v>
      </c>
      <c r="X57" s="10">
        <v>106.53100000000001</v>
      </c>
      <c r="Y57" s="10">
        <v>125.46299999999999</v>
      </c>
      <c r="Z57" s="10">
        <v>100.235</v>
      </c>
      <c r="AA57" s="10">
        <v>136.55799999999999</v>
      </c>
      <c r="AB57" s="10">
        <v>34.667000000000002</v>
      </c>
      <c r="AC57" s="10">
        <v>275.94099999999997</v>
      </c>
      <c r="AD57" s="10">
        <v>63.878999999999998</v>
      </c>
      <c r="AE57" s="10">
        <v>59.39</v>
      </c>
      <c r="AF57" s="10">
        <v>185.66200000000001</v>
      </c>
      <c r="AG57" s="10">
        <v>222.05500000000001</v>
      </c>
      <c r="AH57" s="10">
        <v>342.38400000000001</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4">
        <v>46235</v>
      </c>
      <c r="B58" s="281">
        <v>56.12</v>
      </c>
      <c r="C58" s="271">
        <v>56.12</v>
      </c>
      <c r="D58" s="285">
        <v>56.12</v>
      </c>
      <c r="E58" s="10">
        <v>132.37799999999999</v>
      </c>
      <c r="F58" s="10">
        <v>57.454999999999998</v>
      </c>
      <c r="G58" s="10">
        <v>86.763000000000005</v>
      </c>
      <c r="H58" s="10">
        <v>54.465000000000003</v>
      </c>
      <c r="I58" s="10">
        <v>95.192999999999998</v>
      </c>
      <c r="J58" s="10">
        <v>47.435000000000002</v>
      </c>
      <c r="K58" s="10">
        <v>54.951000000000001</v>
      </c>
      <c r="L58" s="10">
        <v>22.931999999999999</v>
      </c>
      <c r="M58" s="10">
        <v>43.953000000000003</v>
      </c>
      <c r="N58" s="10">
        <v>39.89</v>
      </c>
      <c r="O58" s="10">
        <v>60.915999999999997</v>
      </c>
      <c r="P58" s="10">
        <v>52.567</v>
      </c>
      <c r="Q58" s="10">
        <v>50.296999999999997</v>
      </c>
      <c r="R58" s="10">
        <v>83.631</v>
      </c>
      <c r="S58" s="10">
        <v>57.420999999999999</v>
      </c>
      <c r="T58" s="10">
        <v>52.854999999999997</v>
      </c>
      <c r="U58" s="10">
        <v>74.414000000000001</v>
      </c>
      <c r="V58" s="10">
        <v>30.738</v>
      </c>
      <c r="W58" s="10">
        <v>42.14</v>
      </c>
      <c r="X58" s="10">
        <v>60.048000000000002</v>
      </c>
      <c r="Y58" s="10">
        <v>56.374000000000002</v>
      </c>
      <c r="Z58" s="10">
        <v>55.978999999999999</v>
      </c>
      <c r="AA58" s="10">
        <v>67.150000000000006</v>
      </c>
      <c r="AB58" s="10">
        <v>28.689</v>
      </c>
      <c r="AC58" s="10">
        <v>87.019000000000005</v>
      </c>
      <c r="AD58" s="10">
        <v>42.277999999999999</v>
      </c>
      <c r="AE58" s="10">
        <v>36.834000000000003</v>
      </c>
      <c r="AF58" s="10">
        <v>92.997</v>
      </c>
      <c r="AG58" s="10">
        <v>92.367999999999995</v>
      </c>
      <c r="AH58" s="10">
        <v>130.14099999999999</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4">
        <v>46266</v>
      </c>
      <c r="B59" s="281">
        <v>36.15</v>
      </c>
      <c r="C59" s="271">
        <v>36.15</v>
      </c>
      <c r="D59" s="285">
        <v>36.15</v>
      </c>
      <c r="E59" s="10">
        <v>65.858999999999995</v>
      </c>
      <c r="F59" s="10">
        <v>41.54</v>
      </c>
      <c r="G59" s="10">
        <v>59.399000000000001</v>
      </c>
      <c r="H59" s="10">
        <v>35.22</v>
      </c>
      <c r="I59" s="10">
        <v>50.863999999999997</v>
      </c>
      <c r="J59" s="10">
        <v>35.784999999999997</v>
      </c>
      <c r="K59" s="10">
        <v>32.688000000000002</v>
      </c>
      <c r="L59" s="10">
        <v>21.855</v>
      </c>
      <c r="M59" s="10">
        <v>58.241</v>
      </c>
      <c r="N59" s="10">
        <v>35.323</v>
      </c>
      <c r="O59" s="10">
        <v>38.984999999999999</v>
      </c>
      <c r="P59" s="10">
        <v>38.578000000000003</v>
      </c>
      <c r="Q59" s="10">
        <v>43.283000000000001</v>
      </c>
      <c r="R59" s="10">
        <v>47.073</v>
      </c>
      <c r="S59" s="10">
        <v>38.42</v>
      </c>
      <c r="T59" s="10">
        <v>30.902999999999999</v>
      </c>
      <c r="U59" s="10">
        <v>42.503999999999998</v>
      </c>
      <c r="V59" s="10">
        <v>24.940999999999999</v>
      </c>
      <c r="W59" s="10">
        <v>55.085999999999999</v>
      </c>
      <c r="X59" s="10">
        <v>53.222999999999999</v>
      </c>
      <c r="Y59" s="10">
        <v>40.485999999999997</v>
      </c>
      <c r="Z59" s="10">
        <v>37.491999999999997</v>
      </c>
      <c r="AA59" s="10">
        <v>41.033000000000001</v>
      </c>
      <c r="AB59" s="10">
        <v>23.282</v>
      </c>
      <c r="AC59" s="10">
        <v>45.783999999999999</v>
      </c>
      <c r="AD59" s="10">
        <v>38.604999999999997</v>
      </c>
      <c r="AE59" s="10">
        <v>27.905999999999999</v>
      </c>
      <c r="AF59" s="10">
        <v>74.338999999999999</v>
      </c>
      <c r="AG59" s="10">
        <v>45.427</v>
      </c>
      <c r="AH59" s="10">
        <v>70.177000000000007</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4">
        <v>46296</v>
      </c>
      <c r="B60" s="281">
        <v>33.68</v>
      </c>
      <c r="C60" s="271">
        <v>42.04</v>
      </c>
      <c r="D60" s="285">
        <v>37.46</v>
      </c>
      <c r="E60" s="10">
        <v>63.107999999999997</v>
      </c>
      <c r="F60" s="10">
        <v>50.509</v>
      </c>
      <c r="G60" s="10">
        <v>62.131</v>
      </c>
      <c r="H60" s="10">
        <v>45.576000000000001</v>
      </c>
      <c r="I60" s="10">
        <v>40.621000000000002</v>
      </c>
      <c r="J60" s="10">
        <v>32.015000000000001</v>
      </c>
      <c r="K60" s="10">
        <v>30.919</v>
      </c>
      <c r="L60" s="10">
        <v>31.376999999999999</v>
      </c>
      <c r="M60" s="10">
        <v>35.622</v>
      </c>
      <c r="N60" s="10">
        <v>34.246000000000002</v>
      </c>
      <c r="O60" s="10">
        <v>52.715000000000003</v>
      </c>
      <c r="P60" s="10">
        <v>64.956999999999994</v>
      </c>
      <c r="Q60" s="10">
        <v>44.780999999999999</v>
      </c>
      <c r="R60" s="10">
        <v>42.779000000000003</v>
      </c>
      <c r="S60" s="10">
        <v>40.238999999999997</v>
      </c>
      <c r="T60" s="10">
        <v>31.85</v>
      </c>
      <c r="U60" s="10">
        <v>41.564999999999998</v>
      </c>
      <c r="V60" s="10">
        <v>24.193999999999999</v>
      </c>
      <c r="W60" s="10">
        <v>51.433</v>
      </c>
      <c r="X60" s="10">
        <v>63.231000000000002</v>
      </c>
      <c r="Y60" s="10">
        <v>34.929000000000002</v>
      </c>
      <c r="Z60" s="10">
        <v>32.460999999999999</v>
      </c>
      <c r="AA60" s="10">
        <v>42.220999999999997</v>
      </c>
      <c r="AB60" s="10">
        <v>25.744</v>
      </c>
      <c r="AC60" s="10">
        <v>39.326000000000001</v>
      </c>
      <c r="AD60" s="10">
        <v>31.827000000000002</v>
      </c>
      <c r="AE60" s="10">
        <v>29.649000000000001</v>
      </c>
      <c r="AF60" s="10">
        <v>49.264000000000003</v>
      </c>
      <c r="AG60" s="10">
        <v>37.807000000000002</v>
      </c>
      <c r="AH60" s="10">
        <v>61.354999999999997</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4">
        <v>46327</v>
      </c>
      <c r="B61" s="281">
        <v>31.19</v>
      </c>
      <c r="C61" s="271">
        <v>32.85</v>
      </c>
      <c r="D61" s="285">
        <v>31.95</v>
      </c>
      <c r="E61" s="10">
        <v>46.417999999999999</v>
      </c>
      <c r="F61" s="10">
        <v>42.97</v>
      </c>
      <c r="G61" s="10">
        <v>47.081000000000003</v>
      </c>
      <c r="H61" s="10">
        <v>38.529000000000003</v>
      </c>
      <c r="I61" s="10">
        <v>32.485999999999997</v>
      </c>
      <c r="J61" s="10">
        <v>28.597000000000001</v>
      </c>
      <c r="K61" s="10">
        <v>30.263000000000002</v>
      </c>
      <c r="L61" s="10">
        <v>20.483000000000001</v>
      </c>
      <c r="M61" s="10">
        <v>26.273</v>
      </c>
      <c r="N61" s="10">
        <v>31.689</v>
      </c>
      <c r="O61" s="10">
        <v>40.465000000000003</v>
      </c>
      <c r="P61" s="10">
        <v>46.234000000000002</v>
      </c>
      <c r="Q61" s="10">
        <v>36.960999999999999</v>
      </c>
      <c r="R61" s="10">
        <v>36.78</v>
      </c>
      <c r="S61" s="10">
        <v>36.222000000000001</v>
      </c>
      <c r="T61" s="10">
        <v>32.122999999999998</v>
      </c>
      <c r="U61" s="10">
        <v>34.302</v>
      </c>
      <c r="V61" s="10">
        <v>20.13</v>
      </c>
      <c r="W61" s="10">
        <v>33.58</v>
      </c>
      <c r="X61" s="10">
        <v>39.329000000000001</v>
      </c>
      <c r="Y61" s="10">
        <v>31.622</v>
      </c>
      <c r="Z61" s="10">
        <v>27.805</v>
      </c>
      <c r="AA61" s="10">
        <v>35.875</v>
      </c>
      <c r="AB61" s="10">
        <v>24.291</v>
      </c>
      <c r="AC61" s="10">
        <v>34.064</v>
      </c>
      <c r="AD61" s="10">
        <v>28.792000000000002</v>
      </c>
      <c r="AE61" s="10">
        <v>28.085999999999999</v>
      </c>
      <c r="AF61" s="10">
        <v>35.14</v>
      </c>
      <c r="AG61" s="10">
        <v>32.246000000000002</v>
      </c>
      <c r="AH61" s="10">
        <v>51.610999999999997</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4">
        <v>46357</v>
      </c>
      <c r="B62" s="281">
        <v>27.49</v>
      </c>
      <c r="C62" s="271">
        <v>27.49</v>
      </c>
      <c r="D62" s="285">
        <v>27.49</v>
      </c>
      <c r="E62" s="10">
        <v>42.511000000000003</v>
      </c>
      <c r="F62" s="10">
        <v>35.834000000000003</v>
      </c>
      <c r="G62" s="10">
        <v>37.012999999999998</v>
      </c>
      <c r="H62" s="10">
        <v>34.972999999999999</v>
      </c>
      <c r="I62" s="10">
        <v>28.763999999999999</v>
      </c>
      <c r="J62" s="10">
        <v>24.834</v>
      </c>
      <c r="K62" s="10">
        <v>24.640999999999998</v>
      </c>
      <c r="L62" s="10">
        <v>17.722000000000001</v>
      </c>
      <c r="M62" s="10">
        <v>23.788</v>
      </c>
      <c r="N62" s="10">
        <v>25.347999999999999</v>
      </c>
      <c r="O62" s="10">
        <v>30.001999999999999</v>
      </c>
      <c r="P62" s="10">
        <v>31.841999999999999</v>
      </c>
      <c r="Q62" s="10">
        <v>26.29</v>
      </c>
      <c r="R62" s="10">
        <v>32.484999999999999</v>
      </c>
      <c r="S62" s="10">
        <v>29.536000000000001</v>
      </c>
      <c r="T62" s="10">
        <v>27.027000000000001</v>
      </c>
      <c r="U62" s="10">
        <v>29.998000000000001</v>
      </c>
      <c r="V62" s="10">
        <v>18.303000000000001</v>
      </c>
      <c r="W62" s="10">
        <v>25.24</v>
      </c>
      <c r="X62" s="10">
        <v>31.707000000000001</v>
      </c>
      <c r="Y62" s="10">
        <v>27.991</v>
      </c>
      <c r="Z62" s="10">
        <v>25.497</v>
      </c>
      <c r="AA62" s="10">
        <v>33.238</v>
      </c>
      <c r="AB62" s="10">
        <v>19.73</v>
      </c>
      <c r="AC62" s="10">
        <v>31.266999999999999</v>
      </c>
      <c r="AD62" s="10">
        <v>26.762</v>
      </c>
      <c r="AE62" s="10">
        <v>23.178999999999998</v>
      </c>
      <c r="AF62" s="10">
        <v>29.759</v>
      </c>
      <c r="AG62" s="10">
        <v>29.423999999999999</v>
      </c>
      <c r="AH62" s="10">
        <v>44.094999999999999</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4">
        <v>46388</v>
      </c>
      <c r="B63" s="281">
        <v>26.29</v>
      </c>
      <c r="C63" s="271">
        <v>26.29</v>
      </c>
      <c r="D63" s="285">
        <v>26.29</v>
      </c>
      <c r="E63" s="10">
        <v>36.042999999999999</v>
      </c>
      <c r="F63" s="10">
        <v>30.471</v>
      </c>
      <c r="G63" s="10">
        <v>32.911000000000001</v>
      </c>
      <c r="H63" s="10">
        <v>29.939</v>
      </c>
      <c r="I63" s="10">
        <v>28.369</v>
      </c>
      <c r="J63" s="10">
        <v>22.922999999999998</v>
      </c>
      <c r="K63" s="10">
        <v>21.567</v>
      </c>
      <c r="L63" s="10">
        <v>16.867000000000001</v>
      </c>
      <c r="M63" s="10">
        <v>21.466999999999999</v>
      </c>
      <c r="N63" s="10">
        <v>24.373000000000001</v>
      </c>
      <c r="O63" s="10">
        <v>26.038</v>
      </c>
      <c r="P63" s="10">
        <v>26.834</v>
      </c>
      <c r="Q63" s="10">
        <v>21.948</v>
      </c>
      <c r="R63" s="10">
        <v>29.509</v>
      </c>
      <c r="S63" s="10">
        <v>26.244</v>
      </c>
      <c r="T63" s="10">
        <v>24.856000000000002</v>
      </c>
      <c r="U63" s="10">
        <v>28.431000000000001</v>
      </c>
      <c r="V63" s="10">
        <v>16.95</v>
      </c>
      <c r="W63" s="10">
        <v>22.015000000000001</v>
      </c>
      <c r="X63" s="10">
        <v>27.725000000000001</v>
      </c>
      <c r="Y63" s="10">
        <v>25.724</v>
      </c>
      <c r="Z63" s="10">
        <v>23.661999999999999</v>
      </c>
      <c r="AA63" s="10">
        <v>28.954000000000001</v>
      </c>
      <c r="AB63" s="10">
        <v>18.122</v>
      </c>
      <c r="AC63" s="10">
        <v>28.536000000000001</v>
      </c>
      <c r="AD63" s="10">
        <v>25.521999999999998</v>
      </c>
      <c r="AE63" s="10">
        <v>20.13</v>
      </c>
      <c r="AF63" s="10">
        <v>27.026</v>
      </c>
      <c r="AG63" s="10">
        <v>28.425999999999998</v>
      </c>
      <c r="AH63" s="10">
        <v>40.35</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4">
        <v>46419</v>
      </c>
      <c r="B64" s="281">
        <v>24.71</v>
      </c>
      <c r="C64" s="271">
        <v>24.71</v>
      </c>
      <c r="D64" s="276">
        <v>24.71</v>
      </c>
      <c r="E64" s="10">
        <v>34.331000000000003</v>
      </c>
      <c r="F64" s="10">
        <v>24.747</v>
      </c>
      <c r="G64" s="10">
        <v>28.013999999999999</v>
      </c>
      <c r="H64" s="10">
        <v>28.154</v>
      </c>
      <c r="I64" s="10">
        <v>27.975000000000001</v>
      </c>
      <c r="J64" s="10">
        <v>21.376999999999999</v>
      </c>
      <c r="K64" s="10">
        <v>18.129000000000001</v>
      </c>
      <c r="L64" s="10">
        <v>19.364000000000001</v>
      </c>
      <c r="M64" s="10">
        <v>18.34</v>
      </c>
      <c r="N64" s="10">
        <v>21.378</v>
      </c>
      <c r="O64" s="10">
        <v>21.302</v>
      </c>
      <c r="P64" s="10">
        <v>24.815999999999999</v>
      </c>
      <c r="Q64" s="10">
        <v>17.837</v>
      </c>
      <c r="R64" s="10">
        <v>25.759</v>
      </c>
      <c r="S64" s="10">
        <v>21.683</v>
      </c>
      <c r="T64" s="10">
        <v>20.600999999999999</v>
      </c>
      <c r="U64" s="10">
        <v>23.515999999999998</v>
      </c>
      <c r="V64" s="10">
        <v>14.782</v>
      </c>
      <c r="W64" s="10">
        <v>21.754000000000001</v>
      </c>
      <c r="X64" s="10">
        <v>32.046999999999997</v>
      </c>
      <c r="Y64" s="10">
        <v>23.696999999999999</v>
      </c>
      <c r="Z64" s="10">
        <v>28.315000000000001</v>
      </c>
      <c r="AA64" s="10">
        <v>29.541</v>
      </c>
      <c r="AB64" s="10">
        <v>15.699</v>
      </c>
      <c r="AC64" s="10">
        <v>24.93</v>
      </c>
      <c r="AD64" s="10">
        <v>21.684000000000001</v>
      </c>
      <c r="AE64" s="10">
        <v>16.989000000000001</v>
      </c>
      <c r="AF64" s="10">
        <v>23.43</v>
      </c>
      <c r="AG64" s="10">
        <v>22.838000000000001</v>
      </c>
      <c r="AH64" s="10">
        <v>22.838000000000001</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4">
        <v>46447</v>
      </c>
      <c r="B65" s="281">
        <v>39.74</v>
      </c>
      <c r="C65" s="271">
        <v>39.74</v>
      </c>
      <c r="D65" s="276">
        <v>39.74</v>
      </c>
      <c r="E65" s="10">
        <v>44.777999999999999</v>
      </c>
      <c r="F65" s="10">
        <v>48.585000000000001</v>
      </c>
      <c r="G65" s="10">
        <v>45.908000000000001</v>
      </c>
      <c r="H65" s="10">
        <v>40.69</v>
      </c>
      <c r="I65" s="10">
        <v>34.091000000000001</v>
      </c>
      <c r="J65" s="10">
        <v>32.481999999999999</v>
      </c>
      <c r="K65" s="10">
        <v>23.393000000000001</v>
      </c>
      <c r="L65" s="10">
        <v>30.509</v>
      </c>
      <c r="M65" s="10">
        <v>47.835999999999999</v>
      </c>
      <c r="N65" s="10">
        <v>27.725000000000001</v>
      </c>
      <c r="O65" s="10">
        <v>30.849</v>
      </c>
      <c r="P65" s="10">
        <v>58.578000000000003</v>
      </c>
      <c r="Q65" s="10">
        <v>19.146999999999998</v>
      </c>
      <c r="R65" s="10">
        <v>46.287999999999997</v>
      </c>
      <c r="S65" s="10">
        <v>25.68</v>
      </c>
      <c r="T65" s="10">
        <v>33.651000000000003</v>
      </c>
      <c r="U65" s="10">
        <v>40.756</v>
      </c>
      <c r="V65" s="10">
        <v>22.474</v>
      </c>
      <c r="W65" s="10">
        <v>29.626000000000001</v>
      </c>
      <c r="X65" s="10">
        <v>53.402999999999999</v>
      </c>
      <c r="Y65" s="10">
        <v>40.677999999999997</v>
      </c>
      <c r="Z65" s="10">
        <v>63.781999999999996</v>
      </c>
      <c r="AA65" s="10">
        <v>32.200000000000003</v>
      </c>
      <c r="AB65" s="10">
        <v>22.427</v>
      </c>
      <c r="AC65" s="10">
        <v>38.048999999999999</v>
      </c>
      <c r="AD65" s="10">
        <v>26.718</v>
      </c>
      <c r="AE65" s="10">
        <v>30.311</v>
      </c>
      <c r="AF65" s="10">
        <v>40.593000000000004</v>
      </c>
      <c r="AG65" s="10">
        <v>24.356999999999999</v>
      </c>
      <c r="AH65" s="10">
        <v>24.356999999999999</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4">
        <v>46478</v>
      </c>
      <c r="B66" s="281">
        <v>88.83</v>
      </c>
      <c r="C66" s="271">
        <v>88.83</v>
      </c>
      <c r="D66" s="276">
        <v>88.83</v>
      </c>
      <c r="E66" s="10">
        <v>103.441</v>
      </c>
      <c r="F66" s="10">
        <v>90.03</v>
      </c>
      <c r="G66" s="10">
        <v>69.244</v>
      </c>
      <c r="H66" s="10">
        <v>59.317</v>
      </c>
      <c r="I66" s="10">
        <v>89.415000000000006</v>
      </c>
      <c r="J66" s="10">
        <v>68.453999999999994</v>
      </c>
      <c r="K66" s="10">
        <v>59.234999999999999</v>
      </c>
      <c r="L66" s="10">
        <v>55.575000000000003</v>
      </c>
      <c r="M66" s="10">
        <v>104.17</v>
      </c>
      <c r="N66" s="10">
        <v>69.039000000000001</v>
      </c>
      <c r="O66" s="10">
        <v>97.664000000000001</v>
      </c>
      <c r="P66" s="10">
        <v>101.09</v>
      </c>
      <c r="Q66" s="10">
        <v>52.845999999999997</v>
      </c>
      <c r="R66" s="10">
        <v>69.402000000000001</v>
      </c>
      <c r="S66" s="10">
        <v>60.698</v>
      </c>
      <c r="T66" s="10">
        <v>71.483999999999995</v>
      </c>
      <c r="U66" s="10">
        <v>91.135000000000005</v>
      </c>
      <c r="V66" s="10">
        <v>42.731999999999999</v>
      </c>
      <c r="W66" s="10">
        <v>70.769000000000005</v>
      </c>
      <c r="X66" s="10">
        <v>85.897999999999996</v>
      </c>
      <c r="Y66" s="10">
        <v>67.03</v>
      </c>
      <c r="Z66" s="10">
        <v>121.542</v>
      </c>
      <c r="AA66" s="10">
        <v>52.3</v>
      </c>
      <c r="AB66" s="10">
        <v>80.724000000000004</v>
      </c>
      <c r="AC66" s="10">
        <v>54.649000000000001</v>
      </c>
      <c r="AD66" s="10">
        <v>58.579000000000001</v>
      </c>
      <c r="AE66" s="10">
        <v>42.357999999999997</v>
      </c>
      <c r="AF66" s="10">
        <v>45.884999999999998</v>
      </c>
      <c r="AG66" s="10">
        <v>45.341999999999999</v>
      </c>
      <c r="AH66" s="10">
        <v>45.341999999999999</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4">
        <v>46508</v>
      </c>
      <c r="B67" s="281">
        <v>225.76</v>
      </c>
      <c r="C67" s="271">
        <v>225.76</v>
      </c>
      <c r="D67" s="276">
        <v>225.76</v>
      </c>
      <c r="E67" s="10">
        <v>374.791</v>
      </c>
      <c r="F67" s="10">
        <v>349.19600000000003</v>
      </c>
      <c r="G67" s="10">
        <v>210.56</v>
      </c>
      <c r="H67" s="10">
        <v>232.239</v>
      </c>
      <c r="I67" s="10">
        <v>258.83</v>
      </c>
      <c r="J67" s="10">
        <v>265.93400000000003</v>
      </c>
      <c r="K67" s="10">
        <v>98.510999999999996</v>
      </c>
      <c r="L67" s="10">
        <v>163.43199999999999</v>
      </c>
      <c r="M67" s="10">
        <v>236.68199999999999</v>
      </c>
      <c r="N67" s="10">
        <v>275.18299999999999</v>
      </c>
      <c r="O67" s="10">
        <v>249.29900000000001</v>
      </c>
      <c r="P67" s="10">
        <v>245.21799999999999</v>
      </c>
      <c r="Q67" s="10">
        <v>254.286</v>
      </c>
      <c r="R67" s="10">
        <v>319.59500000000003</v>
      </c>
      <c r="S67" s="10">
        <v>129.12299999999999</v>
      </c>
      <c r="T67" s="10">
        <v>165.065</v>
      </c>
      <c r="U67" s="10">
        <v>155.17400000000001</v>
      </c>
      <c r="V67" s="10">
        <v>109.617</v>
      </c>
      <c r="W67" s="10">
        <v>246.27</v>
      </c>
      <c r="X67" s="10">
        <v>171.47300000000001</v>
      </c>
      <c r="Y67" s="10">
        <v>173.01499999999999</v>
      </c>
      <c r="Z67" s="10">
        <v>263.73200000000003</v>
      </c>
      <c r="AA67" s="10">
        <v>171.197</v>
      </c>
      <c r="AB67" s="10">
        <v>209.083</v>
      </c>
      <c r="AC67" s="10">
        <v>187.69800000000001</v>
      </c>
      <c r="AD67" s="10">
        <v>136.48099999999999</v>
      </c>
      <c r="AE67" s="10">
        <v>165.69200000000001</v>
      </c>
      <c r="AF67" s="10">
        <v>150.696</v>
      </c>
      <c r="AG67" s="10">
        <v>435.74</v>
      </c>
      <c r="AH67" s="10">
        <v>435.74</v>
      </c>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4">
        <v>46539</v>
      </c>
      <c r="B68" s="281">
        <v>265.3</v>
      </c>
      <c r="C68" s="271">
        <v>265.3</v>
      </c>
      <c r="D68" s="276">
        <v>265.3</v>
      </c>
      <c r="E68" s="10">
        <v>323.41500000000002</v>
      </c>
      <c r="F68" s="10">
        <v>511.97899999999998</v>
      </c>
      <c r="G68" s="10">
        <v>226.43</v>
      </c>
      <c r="H68" s="10">
        <v>347.262</v>
      </c>
      <c r="I68" s="10">
        <v>170.07499999999999</v>
      </c>
      <c r="J68" s="10">
        <v>202.91</v>
      </c>
      <c r="K68" s="10">
        <v>62.442</v>
      </c>
      <c r="L68" s="10">
        <v>225.86600000000001</v>
      </c>
      <c r="M68" s="10">
        <v>151.58199999999999</v>
      </c>
      <c r="N68" s="10">
        <v>299.70400000000001</v>
      </c>
      <c r="O68" s="10">
        <v>194.94399999999999</v>
      </c>
      <c r="P68" s="10">
        <v>182.761</v>
      </c>
      <c r="Q68" s="10">
        <v>504.17</v>
      </c>
      <c r="R68" s="10">
        <v>273.41699999999997</v>
      </c>
      <c r="S68" s="10">
        <v>283.19900000000001</v>
      </c>
      <c r="T68" s="10">
        <v>444.49599999999998</v>
      </c>
      <c r="U68" s="10">
        <v>60.662999999999997</v>
      </c>
      <c r="V68" s="10">
        <v>159.053</v>
      </c>
      <c r="W68" s="10">
        <v>351.68700000000001</v>
      </c>
      <c r="X68" s="10">
        <v>366.96300000000002</v>
      </c>
      <c r="Y68" s="10">
        <v>306.40300000000002</v>
      </c>
      <c r="Z68" s="10">
        <v>408.76400000000001</v>
      </c>
      <c r="AA68" s="10">
        <v>80.347999999999999</v>
      </c>
      <c r="AB68" s="10">
        <v>417.61700000000002</v>
      </c>
      <c r="AC68" s="10">
        <v>207.89099999999999</v>
      </c>
      <c r="AD68" s="10">
        <v>139.72999999999999</v>
      </c>
      <c r="AE68" s="10">
        <v>319.87900000000002</v>
      </c>
      <c r="AF68" s="10">
        <v>405.48</v>
      </c>
      <c r="AG68" s="10">
        <v>691.03</v>
      </c>
      <c r="AH68" s="10">
        <v>691.03</v>
      </c>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4">
        <v>46569</v>
      </c>
      <c r="B69" s="281">
        <v>89.92</v>
      </c>
      <c r="C69" s="271">
        <v>89.92</v>
      </c>
      <c r="D69" s="276">
        <v>89.92</v>
      </c>
      <c r="E69" s="10">
        <v>118.997</v>
      </c>
      <c r="F69" s="10">
        <v>178.77699999999999</v>
      </c>
      <c r="G69" s="10">
        <v>107.702</v>
      </c>
      <c r="H69" s="10">
        <v>229.45500000000001</v>
      </c>
      <c r="I69" s="10">
        <v>54.552</v>
      </c>
      <c r="J69" s="10">
        <v>62.207999999999998</v>
      </c>
      <c r="K69" s="10">
        <v>26.367999999999999</v>
      </c>
      <c r="L69" s="10">
        <v>59.811999999999998</v>
      </c>
      <c r="M69" s="10">
        <v>56.942999999999998</v>
      </c>
      <c r="N69" s="10">
        <v>118.636</v>
      </c>
      <c r="O69" s="10">
        <v>73.867000000000004</v>
      </c>
      <c r="P69" s="10">
        <v>68.756</v>
      </c>
      <c r="Q69" s="10">
        <v>229.203</v>
      </c>
      <c r="R69" s="10">
        <v>139.501</v>
      </c>
      <c r="S69" s="10">
        <v>75.947000000000003</v>
      </c>
      <c r="T69" s="10">
        <v>240.30699999999999</v>
      </c>
      <c r="U69" s="10">
        <v>30.678999999999998</v>
      </c>
      <c r="V69" s="10">
        <v>58.218000000000004</v>
      </c>
      <c r="W69" s="10">
        <v>106.53100000000001</v>
      </c>
      <c r="X69" s="10">
        <v>125.46299999999999</v>
      </c>
      <c r="Y69" s="10">
        <v>100.235</v>
      </c>
      <c r="Z69" s="10">
        <v>136.55799999999999</v>
      </c>
      <c r="AA69" s="10">
        <v>34.667000000000002</v>
      </c>
      <c r="AB69" s="10">
        <v>275.94099999999997</v>
      </c>
      <c r="AC69" s="10">
        <v>63.878999999999998</v>
      </c>
      <c r="AD69" s="10">
        <v>59.39</v>
      </c>
      <c r="AE69" s="10">
        <v>185.66200000000001</v>
      </c>
      <c r="AF69" s="10">
        <v>222.05500000000001</v>
      </c>
      <c r="AG69" s="10">
        <v>342.38400000000001</v>
      </c>
      <c r="AH69" s="10">
        <v>342.38400000000001</v>
      </c>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4">
        <v>46600</v>
      </c>
      <c r="B70" s="281">
        <v>56.12</v>
      </c>
      <c r="C70" s="271">
        <v>56.12</v>
      </c>
      <c r="D70" s="276">
        <v>56.12</v>
      </c>
      <c r="E70" s="10">
        <v>57.454999999999998</v>
      </c>
      <c r="F70" s="10">
        <v>86.763000000000005</v>
      </c>
      <c r="G70" s="10">
        <v>54.465000000000003</v>
      </c>
      <c r="H70" s="10">
        <v>95.192999999999998</v>
      </c>
      <c r="I70" s="10">
        <v>47.435000000000002</v>
      </c>
      <c r="J70" s="10">
        <v>54.951000000000001</v>
      </c>
      <c r="K70" s="10">
        <v>22.931999999999999</v>
      </c>
      <c r="L70" s="10">
        <v>43.953000000000003</v>
      </c>
      <c r="M70" s="10">
        <v>39.89</v>
      </c>
      <c r="N70" s="10">
        <v>60.915999999999997</v>
      </c>
      <c r="O70" s="10">
        <v>52.567</v>
      </c>
      <c r="P70" s="10">
        <v>50.296999999999997</v>
      </c>
      <c r="Q70" s="10">
        <v>83.631</v>
      </c>
      <c r="R70" s="10">
        <v>57.420999999999999</v>
      </c>
      <c r="S70" s="10">
        <v>52.854999999999997</v>
      </c>
      <c r="T70" s="10">
        <v>74.414000000000001</v>
      </c>
      <c r="U70" s="10">
        <v>30.738</v>
      </c>
      <c r="V70" s="10">
        <v>42.14</v>
      </c>
      <c r="W70" s="10">
        <v>60.048000000000002</v>
      </c>
      <c r="X70" s="10">
        <v>56.374000000000002</v>
      </c>
      <c r="Y70" s="10">
        <v>55.978999999999999</v>
      </c>
      <c r="Z70" s="10">
        <v>67.150000000000006</v>
      </c>
      <c r="AA70" s="10">
        <v>28.689</v>
      </c>
      <c r="AB70" s="10">
        <v>87.019000000000005</v>
      </c>
      <c r="AC70" s="10">
        <v>42.277999999999999</v>
      </c>
      <c r="AD70" s="10">
        <v>36.834000000000003</v>
      </c>
      <c r="AE70" s="10">
        <v>92.997</v>
      </c>
      <c r="AF70" s="10">
        <v>92.367999999999995</v>
      </c>
      <c r="AG70" s="10">
        <v>130.14099999999999</v>
      </c>
      <c r="AH70" s="10">
        <v>130.14099999999999</v>
      </c>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4">
        <v>46631</v>
      </c>
      <c r="B71" s="281">
        <v>36.15</v>
      </c>
      <c r="C71" s="271">
        <v>36.15</v>
      </c>
      <c r="D71" s="276">
        <v>36.15</v>
      </c>
      <c r="E71" s="10">
        <v>41.54</v>
      </c>
      <c r="F71" s="10">
        <v>59.399000000000001</v>
      </c>
      <c r="G71" s="10">
        <v>35.22</v>
      </c>
      <c r="H71" s="10">
        <v>50.863999999999997</v>
      </c>
      <c r="I71" s="10">
        <v>35.784999999999997</v>
      </c>
      <c r="J71" s="10">
        <v>32.688000000000002</v>
      </c>
      <c r="K71" s="10">
        <v>21.855</v>
      </c>
      <c r="L71" s="10">
        <v>58.241</v>
      </c>
      <c r="M71" s="10">
        <v>35.323</v>
      </c>
      <c r="N71" s="10">
        <v>38.984999999999999</v>
      </c>
      <c r="O71" s="10">
        <v>38.578000000000003</v>
      </c>
      <c r="P71" s="10">
        <v>43.283000000000001</v>
      </c>
      <c r="Q71" s="10">
        <v>47.073</v>
      </c>
      <c r="R71" s="10">
        <v>38.42</v>
      </c>
      <c r="S71" s="10">
        <v>30.902999999999999</v>
      </c>
      <c r="T71" s="10">
        <v>42.503999999999998</v>
      </c>
      <c r="U71" s="10">
        <v>24.940999999999999</v>
      </c>
      <c r="V71" s="10">
        <v>55.085999999999999</v>
      </c>
      <c r="W71" s="10">
        <v>53.222999999999999</v>
      </c>
      <c r="X71" s="10">
        <v>40.485999999999997</v>
      </c>
      <c r="Y71" s="10">
        <v>37.491999999999997</v>
      </c>
      <c r="Z71" s="10">
        <v>41.033000000000001</v>
      </c>
      <c r="AA71" s="10">
        <v>23.282</v>
      </c>
      <c r="AB71" s="10">
        <v>45.783999999999999</v>
      </c>
      <c r="AC71" s="10">
        <v>38.604999999999997</v>
      </c>
      <c r="AD71" s="10">
        <v>27.905999999999999</v>
      </c>
      <c r="AE71" s="10">
        <v>74.338999999999999</v>
      </c>
      <c r="AF71" s="10">
        <v>45.427</v>
      </c>
      <c r="AG71" s="10">
        <v>70.177000000000007</v>
      </c>
      <c r="AH71" s="10">
        <v>70.177000000000007</v>
      </c>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4"/>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4"/>
      <c r="B81" s="281"/>
      <c r="C81" s="271"/>
      <c r="D81" s="276"/>
    </row>
    <row r="82" spans="1:4" ht="12.75" customHeight="1" x14ac:dyDescent="0.25">
      <c r="A82" s="144"/>
      <c r="B82" s="281"/>
      <c r="C82" s="271"/>
      <c r="D82" s="276"/>
    </row>
    <row r="83" spans="1:4" ht="12.75" customHeight="1" x14ac:dyDescent="0.25">
      <c r="A83" s="144"/>
      <c r="B83" s="281"/>
      <c r="C83" s="271"/>
      <c r="D83" s="276"/>
    </row>
    <row r="84" spans="1:4" ht="12.75" customHeight="1" x14ac:dyDescent="0.25">
      <c r="A84" s="144"/>
      <c r="B84" s="281"/>
      <c r="C84" s="271"/>
      <c r="D84" s="276"/>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4"/>
  <sheetViews>
    <sheetView topLeftCell="A22" workbookViewId="0">
      <selection activeCell="D4" sqref="D4"/>
    </sheetView>
  </sheetViews>
  <sheetFormatPr defaultColWidth="18.7109375" defaultRowHeight="12.75" customHeight="1" x14ac:dyDescent="0.25"/>
  <cols>
    <col min="1" max="4" width="7.5703125" style="162" customWidth="1"/>
    <col min="5" max="30" width="8" style="167" customWidth="1"/>
    <col min="31" max="31" width="8.42578125" style="193" customWidth="1"/>
    <col min="32" max="54" width="8.85546875" style="167" customWidth="1"/>
    <col min="55" max="16384" width="18.7109375" style="167"/>
  </cols>
  <sheetData>
    <row r="1" spans="1:39" ht="15" x14ac:dyDescent="0.25">
      <c r="A1" s="27"/>
      <c r="B1" s="320"/>
      <c r="C1" s="320"/>
      <c r="D1" s="320"/>
      <c r="E1" s="320"/>
      <c r="F1" s="320"/>
      <c r="G1" s="320"/>
      <c r="H1" s="320"/>
      <c r="I1" s="320"/>
      <c r="J1" s="320"/>
      <c r="K1" s="320"/>
      <c r="L1" s="320"/>
      <c r="M1" s="320"/>
      <c r="N1" s="320"/>
      <c r="O1" s="320"/>
      <c r="P1" s="320"/>
      <c r="Q1" s="320"/>
      <c r="R1" s="320"/>
      <c r="S1" s="320"/>
      <c r="T1" s="320"/>
      <c r="U1" s="320"/>
      <c r="V1" s="320"/>
      <c r="W1" s="320"/>
      <c r="X1" s="320"/>
      <c r="Y1" s="320"/>
      <c r="Z1" s="320"/>
      <c r="AA1" s="320"/>
      <c r="AB1" s="320"/>
      <c r="AC1" s="320"/>
      <c r="AD1" s="320"/>
      <c r="AE1" s="320"/>
      <c r="AF1" s="320"/>
      <c r="AG1" s="320"/>
      <c r="AH1" s="320"/>
      <c r="AI1" s="162"/>
      <c r="AJ1" s="162"/>
      <c r="AK1" s="162"/>
      <c r="AL1" s="162"/>
      <c r="AM1" s="162"/>
    </row>
    <row r="2" spans="1:39" s="162" customFormat="1" ht="15" x14ac:dyDescent="0.25">
      <c r="A2" s="27"/>
      <c r="B2" s="159" t="s">
        <v>45</v>
      </c>
      <c r="C2" s="159" t="s">
        <v>46</v>
      </c>
      <c r="D2" s="159" t="s">
        <v>47</v>
      </c>
      <c r="E2" s="159">
        <v>1991</v>
      </c>
      <c r="F2" s="159">
        <v>1992</v>
      </c>
      <c r="G2" s="159">
        <v>1993</v>
      </c>
      <c r="H2" s="159">
        <v>1994</v>
      </c>
      <c r="I2" s="159">
        <v>1995</v>
      </c>
      <c r="J2" s="159">
        <v>1996</v>
      </c>
      <c r="K2" s="159">
        <v>1997</v>
      </c>
      <c r="L2" s="159">
        <v>1998</v>
      </c>
      <c r="M2" s="159">
        <v>1999</v>
      </c>
      <c r="N2" s="159">
        <v>2000</v>
      </c>
      <c r="O2" s="159">
        <v>2001</v>
      </c>
      <c r="P2" s="159">
        <v>2002</v>
      </c>
      <c r="Q2" s="159">
        <v>2003</v>
      </c>
      <c r="R2" s="159">
        <v>2004</v>
      </c>
      <c r="S2" s="159">
        <v>2005</v>
      </c>
      <c r="T2" s="159">
        <v>2006</v>
      </c>
      <c r="U2" s="159">
        <v>2007</v>
      </c>
      <c r="V2" s="159">
        <v>2008</v>
      </c>
      <c r="W2" s="159">
        <v>2009</v>
      </c>
      <c r="X2" s="159">
        <v>2010</v>
      </c>
      <c r="Y2" s="159">
        <v>2011</v>
      </c>
      <c r="Z2" s="159">
        <v>2012</v>
      </c>
      <c r="AA2" s="159">
        <v>2013</v>
      </c>
      <c r="AB2" s="159">
        <v>2014</v>
      </c>
      <c r="AC2" s="159">
        <v>2015</v>
      </c>
      <c r="AD2" s="159">
        <v>2016</v>
      </c>
      <c r="AE2" s="177">
        <v>2017</v>
      </c>
      <c r="AF2" s="159">
        <v>2018</v>
      </c>
      <c r="AG2" s="159">
        <v>2019</v>
      </c>
      <c r="AH2" s="159">
        <v>2020</v>
      </c>
    </row>
    <row r="3" spans="1:39" s="162" customFormat="1" ht="15" x14ac:dyDescent="0.25">
      <c r="A3" s="28"/>
      <c r="B3" s="29" t="s">
        <v>63</v>
      </c>
      <c r="C3" s="29" t="s">
        <v>64</v>
      </c>
      <c r="D3" s="29" t="s">
        <v>65</v>
      </c>
      <c r="E3" s="29" t="s">
        <v>66</v>
      </c>
      <c r="F3" s="29" t="s">
        <v>67</v>
      </c>
      <c r="G3" s="29" t="s">
        <v>68</v>
      </c>
      <c r="H3" s="29" t="s">
        <v>69</v>
      </c>
      <c r="I3" s="29" t="s">
        <v>70</v>
      </c>
      <c r="J3" s="29" t="s">
        <v>71</v>
      </c>
      <c r="K3" s="29" t="s">
        <v>72</v>
      </c>
      <c r="L3" s="29" t="s">
        <v>73</v>
      </c>
      <c r="M3" s="29" t="s">
        <v>74</v>
      </c>
      <c r="N3" s="29" t="s">
        <v>75</v>
      </c>
      <c r="O3" s="29" t="s">
        <v>76</v>
      </c>
      <c r="P3" s="29" t="s">
        <v>77</v>
      </c>
      <c r="Q3" s="29" t="s">
        <v>78</v>
      </c>
      <c r="R3" s="29" t="s">
        <v>79</v>
      </c>
      <c r="S3" s="29" t="s">
        <v>80</v>
      </c>
      <c r="T3" s="29" t="s">
        <v>81</v>
      </c>
      <c r="U3" s="29" t="s">
        <v>82</v>
      </c>
      <c r="V3" s="29" t="s">
        <v>83</v>
      </c>
      <c r="W3" s="29" t="s">
        <v>84</v>
      </c>
      <c r="X3" s="29" t="s">
        <v>85</v>
      </c>
      <c r="Y3" s="29" t="s">
        <v>86</v>
      </c>
      <c r="Z3" s="29" t="s">
        <v>87</v>
      </c>
      <c r="AA3" s="29" t="s">
        <v>88</v>
      </c>
      <c r="AB3" s="29" t="s">
        <v>89</v>
      </c>
      <c r="AC3" s="29" t="s">
        <v>90</v>
      </c>
      <c r="AD3" s="29" t="s">
        <v>91</v>
      </c>
      <c r="AE3" s="29" t="s">
        <v>92</v>
      </c>
      <c r="AF3" s="29" t="s">
        <v>93</v>
      </c>
      <c r="AG3" s="29" t="s">
        <v>94</v>
      </c>
      <c r="AH3" s="29" t="s">
        <v>95</v>
      </c>
    </row>
    <row r="4" spans="1:39" ht="15" x14ac:dyDescent="0.25">
      <c r="A4" s="145">
        <v>44593</v>
      </c>
      <c r="B4" s="277">
        <v>15</v>
      </c>
      <c r="C4" s="278">
        <v>25</v>
      </c>
      <c r="D4" s="273">
        <v>17</v>
      </c>
      <c r="E4" s="173">
        <v>16.442</v>
      </c>
      <c r="F4" s="173">
        <v>15.396000000000001</v>
      </c>
      <c r="G4" s="173">
        <v>15.6</v>
      </c>
      <c r="H4" s="191">
        <v>14.901</v>
      </c>
      <c r="I4" s="191">
        <v>22.88</v>
      </c>
      <c r="J4" s="191">
        <v>23.114000000000001</v>
      </c>
      <c r="K4" s="191">
        <v>14.736000000000001</v>
      </c>
      <c r="L4" s="191">
        <v>15.198</v>
      </c>
      <c r="M4" s="191">
        <v>17.198</v>
      </c>
      <c r="N4" s="191">
        <v>18.302</v>
      </c>
      <c r="O4" s="191">
        <v>17.257999999999999</v>
      </c>
      <c r="P4" s="191">
        <v>13.605</v>
      </c>
      <c r="Q4" s="191">
        <v>20.427</v>
      </c>
      <c r="R4" s="191">
        <v>17.268999999999998</v>
      </c>
      <c r="S4" s="191">
        <v>25.07</v>
      </c>
      <c r="T4" s="191">
        <v>14.994999999999999</v>
      </c>
      <c r="U4" s="191">
        <v>20.606000000000002</v>
      </c>
      <c r="V4" s="191">
        <v>15.746</v>
      </c>
      <c r="W4" s="191">
        <v>17.196000000000002</v>
      </c>
      <c r="X4" s="191">
        <v>13.795999999999999</v>
      </c>
      <c r="Y4" s="191">
        <v>15.478999999999999</v>
      </c>
      <c r="Z4" s="191">
        <v>16.510000000000002</v>
      </c>
      <c r="AA4" s="191">
        <v>14.622</v>
      </c>
      <c r="AB4" s="191">
        <v>18.838999999999999</v>
      </c>
      <c r="AC4" s="191">
        <v>22.029</v>
      </c>
      <c r="AD4" s="191">
        <v>19.626999999999999</v>
      </c>
      <c r="AE4" s="191">
        <v>23.988</v>
      </c>
      <c r="AF4" s="191">
        <v>20.555</v>
      </c>
      <c r="AG4" s="191">
        <v>16.803999999999998</v>
      </c>
      <c r="AH4" s="192">
        <v>15.988</v>
      </c>
    </row>
    <row r="5" spans="1:39" ht="15" x14ac:dyDescent="0.25">
      <c r="A5" s="145">
        <v>44621</v>
      </c>
      <c r="B5" s="279">
        <v>27</v>
      </c>
      <c r="C5" s="269">
        <v>63</v>
      </c>
      <c r="D5" s="274">
        <v>38</v>
      </c>
      <c r="E5" s="173">
        <v>26.512</v>
      </c>
      <c r="F5" s="173">
        <v>32.899000000000001</v>
      </c>
      <c r="G5" s="173">
        <v>41.7</v>
      </c>
      <c r="H5" s="191">
        <v>49.427</v>
      </c>
      <c r="I5" s="191">
        <v>74.528999999999996</v>
      </c>
      <c r="J5" s="191">
        <v>33.859000000000002</v>
      </c>
      <c r="K5" s="191">
        <v>46.93</v>
      </c>
      <c r="L5" s="191">
        <v>40.048999999999999</v>
      </c>
      <c r="M5" s="191">
        <v>33.201000000000001</v>
      </c>
      <c r="N5" s="191">
        <v>40.511000000000003</v>
      </c>
      <c r="O5" s="191">
        <v>44.381999999999998</v>
      </c>
      <c r="P5" s="191">
        <v>24.815000000000001</v>
      </c>
      <c r="Q5" s="191">
        <v>43.984999999999999</v>
      </c>
      <c r="R5" s="191">
        <v>65.444999999999993</v>
      </c>
      <c r="S5" s="191">
        <v>35.012999999999998</v>
      </c>
      <c r="T5" s="191">
        <v>34.700000000000003</v>
      </c>
      <c r="U5" s="191">
        <v>61.859000000000002</v>
      </c>
      <c r="V5" s="191">
        <v>29.420999999999999</v>
      </c>
      <c r="W5" s="191">
        <v>38.027999999999999</v>
      </c>
      <c r="X5" s="191">
        <v>31.734999999999999</v>
      </c>
      <c r="Y5" s="191">
        <v>37.176000000000002</v>
      </c>
      <c r="Z5" s="191">
        <v>40.225000000000001</v>
      </c>
      <c r="AA5" s="191">
        <v>33.277000000000001</v>
      </c>
      <c r="AB5" s="191">
        <v>37.972000000000001</v>
      </c>
      <c r="AC5" s="191">
        <v>58.292000000000002</v>
      </c>
      <c r="AD5" s="191">
        <v>31.838000000000001</v>
      </c>
      <c r="AE5" s="191">
        <v>60.868000000000002</v>
      </c>
      <c r="AF5" s="191">
        <v>32.82</v>
      </c>
      <c r="AG5" s="191">
        <v>92.79</v>
      </c>
      <c r="AH5" s="192">
        <v>34.259</v>
      </c>
    </row>
    <row r="6" spans="1:39" ht="15" x14ac:dyDescent="0.25">
      <c r="A6" s="145">
        <v>44652</v>
      </c>
      <c r="B6" s="279">
        <v>61</v>
      </c>
      <c r="C6" s="269">
        <v>110</v>
      </c>
      <c r="D6" s="274">
        <v>77</v>
      </c>
      <c r="E6" s="173">
        <v>49.783999999999999</v>
      </c>
      <c r="F6" s="173">
        <v>114</v>
      </c>
      <c r="G6" s="173">
        <v>75.203999999999994</v>
      </c>
      <c r="H6" s="191">
        <v>128.417</v>
      </c>
      <c r="I6" s="191">
        <v>100.95699999999999</v>
      </c>
      <c r="J6" s="191">
        <v>75.715999999999994</v>
      </c>
      <c r="K6" s="191">
        <v>70.100999999999999</v>
      </c>
      <c r="L6" s="191">
        <v>66.325999999999993</v>
      </c>
      <c r="M6" s="191">
        <v>66.971000000000004</v>
      </c>
      <c r="N6" s="191">
        <v>130.001</v>
      </c>
      <c r="O6" s="191">
        <v>124.35899999999999</v>
      </c>
      <c r="P6" s="191">
        <v>82.84</v>
      </c>
      <c r="Q6" s="191">
        <v>69.132000000000005</v>
      </c>
      <c r="R6" s="191">
        <v>123.014</v>
      </c>
      <c r="S6" s="191">
        <v>79.546000000000006</v>
      </c>
      <c r="T6" s="191">
        <v>117.408</v>
      </c>
      <c r="U6" s="191">
        <v>82.447000000000003</v>
      </c>
      <c r="V6" s="191">
        <v>52.029000000000003</v>
      </c>
      <c r="W6" s="191">
        <v>66.370999999999995</v>
      </c>
      <c r="X6" s="191">
        <v>80.501999999999995</v>
      </c>
      <c r="Y6" s="191">
        <v>67.94</v>
      </c>
      <c r="Z6" s="191">
        <v>113.777</v>
      </c>
      <c r="AA6" s="191">
        <v>51.942</v>
      </c>
      <c r="AB6" s="191">
        <v>56.811</v>
      </c>
      <c r="AC6" s="191">
        <v>63.875999999999998</v>
      </c>
      <c r="AD6" s="191">
        <v>56.015000000000001</v>
      </c>
      <c r="AE6" s="191">
        <v>87.495000000000005</v>
      </c>
      <c r="AF6" s="191">
        <v>78.284000000000006</v>
      </c>
      <c r="AG6" s="191">
        <v>165.71100000000001</v>
      </c>
      <c r="AH6" s="192">
        <v>50.683</v>
      </c>
    </row>
    <row r="7" spans="1:39" ht="15" x14ac:dyDescent="0.25">
      <c r="A7" s="145">
        <v>44682</v>
      </c>
      <c r="B7" s="279">
        <v>133.06</v>
      </c>
      <c r="C7" s="269">
        <v>304.60000000000002</v>
      </c>
      <c r="D7" s="274">
        <v>215</v>
      </c>
      <c r="E7" s="173">
        <v>160.23599999999999</v>
      </c>
      <c r="F7" s="173">
        <v>247.01599999999999</v>
      </c>
      <c r="G7" s="173">
        <v>258.74799999999999</v>
      </c>
      <c r="H7" s="191">
        <v>279.25099999999998</v>
      </c>
      <c r="I7" s="191">
        <v>235.785</v>
      </c>
      <c r="J7" s="191">
        <v>228.136</v>
      </c>
      <c r="K7" s="191">
        <v>211.35400000000001</v>
      </c>
      <c r="L7" s="191">
        <v>195.24100000000001</v>
      </c>
      <c r="M7" s="191">
        <v>230.79499999999999</v>
      </c>
      <c r="N7" s="191">
        <v>265.048</v>
      </c>
      <c r="O7" s="191">
        <v>354.34399999999999</v>
      </c>
      <c r="P7" s="191">
        <v>112.206</v>
      </c>
      <c r="Q7" s="191">
        <v>208.24600000000001</v>
      </c>
      <c r="R7" s="191">
        <v>221.126</v>
      </c>
      <c r="S7" s="191">
        <v>259.08300000000003</v>
      </c>
      <c r="T7" s="191">
        <v>259.89999999999998</v>
      </c>
      <c r="U7" s="191">
        <v>234.47800000000001</v>
      </c>
      <c r="V7" s="191">
        <v>163.27099999999999</v>
      </c>
      <c r="W7" s="191">
        <v>262.55200000000002</v>
      </c>
      <c r="X7" s="191">
        <v>147.00800000000001</v>
      </c>
      <c r="Y7" s="191">
        <v>150.673</v>
      </c>
      <c r="Z7" s="191">
        <v>181.376</v>
      </c>
      <c r="AA7" s="191">
        <v>156.827</v>
      </c>
      <c r="AB7" s="191">
        <v>162.755</v>
      </c>
      <c r="AC7" s="191">
        <v>188.79900000000001</v>
      </c>
      <c r="AD7" s="191">
        <v>147.77699999999999</v>
      </c>
      <c r="AE7" s="191">
        <v>154.215</v>
      </c>
      <c r="AF7" s="191">
        <v>218.64599999999999</v>
      </c>
      <c r="AG7" s="191">
        <v>350.541</v>
      </c>
      <c r="AH7" s="192">
        <v>166.62</v>
      </c>
    </row>
    <row r="8" spans="1:39" ht="15" x14ac:dyDescent="0.25">
      <c r="A8" s="145">
        <v>44713</v>
      </c>
      <c r="B8" s="279">
        <v>98.98</v>
      </c>
      <c r="C8" s="269">
        <v>226.58</v>
      </c>
      <c r="D8" s="274">
        <v>145</v>
      </c>
      <c r="E8" s="173">
        <v>220.75299999999999</v>
      </c>
      <c r="F8" s="173">
        <v>107.399</v>
      </c>
      <c r="G8" s="173">
        <v>214.71100000000001</v>
      </c>
      <c r="H8" s="191">
        <v>217.893</v>
      </c>
      <c r="I8" s="191">
        <v>316.42</v>
      </c>
      <c r="J8" s="191">
        <v>97.388000000000005</v>
      </c>
      <c r="K8" s="191">
        <v>166.48</v>
      </c>
      <c r="L8" s="191">
        <v>160.81299999999999</v>
      </c>
      <c r="M8" s="191">
        <v>242.33099999999999</v>
      </c>
      <c r="N8" s="191">
        <v>134.53899999999999</v>
      </c>
      <c r="O8" s="191">
        <v>137.703</v>
      </c>
      <c r="P8" s="191">
        <v>43.331000000000003</v>
      </c>
      <c r="Q8" s="191">
        <v>143.67599999999999</v>
      </c>
      <c r="R8" s="191">
        <v>67.188999999999993</v>
      </c>
      <c r="S8" s="191">
        <v>154.916</v>
      </c>
      <c r="T8" s="191">
        <v>112.357</v>
      </c>
      <c r="U8" s="191">
        <v>115.736</v>
      </c>
      <c r="V8" s="191">
        <v>154.54300000000001</v>
      </c>
      <c r="W8" s="191">
        <v>97.191000000000003</v>
      </c>
      <c r="X8" s="191">
        <v>146.32400000000001</v>
      </c>
      <c r="Y8" s="191">
        <v>200.322</v>
      </c>
      <c r="Z8" s="191">
        <v>40.520000000000003</v>
      </c>
      <c r="AA8" s="191">
        <v>80.588999999999999</v>
      </c>
      <c r="AB8" s="191">
        <v>147.69200000000001</v>
      </c>
      <c r="AC8" s="191">
        <v>266.41899999999998</v>
      </c>
      <c r="AD8" s="191">
        <v>147.34</v>
      </c>
      <c r="AE8" s="191">
        <v>105.22799999999999</v>
      </c>
      <c r="AF8" s="191">
        <v>67.626000000000005</v>
      </c>
      <c r="AG8" s="191">
        <v>376.3</v>
      </c>
      <c r="AH8" s="192">
        <v>55.780999999999999</v>
      </c>
    </row>
    <row r="9" spans="1:39" ht="15" x14ac:dyDescent="0.25">
      <c r="A9" s="145">
        <v>44743</v>
      </c>
      <c r="B9" s="279">
        <v>16.96</v>
      </c>
      <c r="C9" s="269">
        <v>38.82</v>
      </c>
      <c r="D9" s="274">
        <v>18</v>
      </c>
      <c r="E9" s="173">
        <v>68.978999999999999</v>
      </c>
      <c r="F9" s="173">
        <v>25.39</v>
      </c>
      <c r="G9" s="173">
        <v>38.36</v>
      </c>
      <c r="H9" s="191">
        <v>17.251999999999999</v>
      </c>
      <c r="I9" s="191">
        <v>171.37</v>
      </c>
      <c r="J9" s="191">
        <v>18.917000000000002</v>
      </c>
      <c r="K9" s="191">
        <v>21.029</v>
      </c>
      <c r="L9" s="191">
        <v>63.22</v>
      </c>
      <c r="M9" s="191">
        <v>119.679</v>
      </c>
      <c r="N9" s="191">
        <v>6.6310000000000002</v>
      </c>
      <c r="O9" s="191">
        <v>13.478999999999999</v>
      </c>
      <c r="P9" s="191">
        <v>17.571000000000002</v>
      </c>
      <c r="Q9" s="191">
        <v>2.0219999999999998</v>
      </c>
      <c r="R9" s="191">
        <v>3.9369999999999998</v>
      </c>
      <c r="S9" s="191">
        <v>18.428999999999998</v>
      </c>
      <c r="T9" s="191">
        <v>33.268999999999998</v>
      </c>
      <c r="U9" s="191">
        <v>8.3629999999999995</v>
      </c>
      <c r="V9" s="191">
        <v>20.050999999999998</v>
      </c>
      <c r="W9" s="191">
        <v>10.291</v>
      </c>
      <c r="X9" s="191">
        <v>16.888000000000002</v>
      </c>
      <c r="Y9" s="191">
        <v>30.117000000000001</v>
      </c>
      <c r="Z9" s="191">
        <v>10.707000000000001</v>
      </c>
      <c r="AA9" s="191">
        <v>22.042999999999999</v>
      </c>
      <c r="AB9" s="191">
        <v>7.7629999999999999</v>
      </c>
      <c r="AC9" s="191">
        <v>43.646000000000001</v>
      </c>
      <c r="AD9" s="191">
        <v>9.2420000000000009</v>
      </c>
      <c r="AE9" s="191">
        <v>7.5259999999999998</v>
      </c>
      <c r="AF9" s="191">
        <v>7.2869999999999999</v>
      </c>
      <c r="AG9" s="191">
        <v>122.20099999999999</v>
      </c>
      <c r="AH9" s="192">
        <v>5.1680000000000001</v>
      </c>
    </row>
    <row r="10" spans="1:39" ht="15" x14ac:dyDescent="0.25">
      <c r="A10" s="145">
        <v>44774</v>
      </c>
      <c r="B10" s="279">
        <v>13.85</v>
      </c>
      <c r="C10" s="269">
        <v>29.33</v>
      </c>
      <c r="D10" s="274">
        <v>25</v>
      </c>
      <c r="E10" s="173">
        <v>28.640999999999998</v>
      </c>
      <c r="F10" s="173">
        <v>41.524999999999999</v>
      </c>
      <c r="G10" s="173">
        <v>55.122</v>
      </c>
      <c r="H10" s="191">
        <v>3.3809999999999998</v>
      </c>
      <c r="I10" s="191">
        <v>51.378999999999998</v>
      </c>
      <c r="J10" s="191">
        <v>17.010000000000002</v>
      </c>
      <c r="K10" s="191">
        <v>34.204000000000001</v>
      </c>
      <c r="L10" s="191">
        <v>23.497</v>
      </c>
      <c r="M10" s="191">
        <v>101.169</v>
      </c>
      <c r="N10" s="191">
        <v>0</v>
      </c>
      <c r="O10" s="191">
        <v>26.503</v>
      </c>
      <c r="P10" s="191">
        <v>16.213000000000001</v>
      </c>
      <c r="Q10" s="191">
        <v>10.798</v>
      </c>
      <c r="R10" s="191">
        <v>2.7679999999999998</v>
      </c>
      <c r="S10" s="191">
        <v>17.872</v>
      </c>
      <c r="T10" s="191">
        <v>40.767000000000003</v>
      </c>
      <c r="U10" s="191">
        <v>29.658999999999999</v>
      </c>
      <c r="V10" s="191">
        <v>26.798999999999999</v>
      </c>
      <c r="W10" s="191">
        <v>13.352</v>
      </c>
      <c r="X10" s="191">
        <v>35.164000000000001</v>
      </c>
      <c r="Y10" s="191">
        <v>2.2799999999999998</v>
      </c>
      <c r="Z10" s="191">
        <v>16.744</v>
      </c>
      <c r="AA10" s="191">
        <v>36.700000000000003</v>
      </c>
      <c r="AB10" s="191">
        <v>17.829000000000001</v>
      </c>
      <c r="AC10" s="191">
        <v>5.0890000000000004</v>
      </c>
      <c r="AD10" s="191">
        <v>34.804000000000002</v>
      </c>
      <c r="AE10" s="191">
        <v>27.344000000000001</v>
      </c>
      <c r="AF10" s="191">
        <v>15.744999999999999</v>
      </c>
      <c r="AG10" s="191">
        <v>32.936</v>
      </c>
      <c r="AH10" s="192">
        <v>17.100999999999999</v>
      </c>
    </row>
    <row r="11" spans="1:39" ht="15" x14ac:dyDescent="0.25">
      <c r="A11" s="145">
        <v>44805</v>
      </c>
      <c r="B11" s="279">
        <v>20.39</v>
      </c>
      <c r="C11" s="269">
        <v>40.369999999999997</v>
      </c>
      <c r="D11" s="274">
        <v>26</v>
      </c>
      <c r="E11" s="173">
        <v>59.037999999999997</v>
      </c>
      <c r="F11" s="173">
        <v>40.46</v>
      </c>
      <c r="G11" s="173">
        <v>59.07</v>
      </c>
      <c r="H11" s="191">
        <v>47.439</v>
      </c>
      <c r="I11" s="191">
        <v>26.413</v>
      </c>
      <c r="J11" s="191">
        <v>28.073</v>
      </c>
      <c r="K11" s="191">
        <v>66.918999999999997</v>
      </c>
      <c r="L11" s="191">
        <v>23.283999999999999</v>
      </c>
      <c r="M11" s="191">
        <v>67.709999999999994</v>
      </c>
      <c r="N11" s="191">
        <v>14.086</v>
      </c>
      <c r="O11" s="191">
        <v>5.8680000000000003</v>
      </c>
      <c r="P11" s="191">
        <v>25.587</v>
      </c>
      <c r="Q11" s="191">
        <v>49.280999999999999</v>
      </c>
      <c r="R11" s="191">
        <v>49.753999999999998</v>
      </c>
      <c r="S11" s="191">
        <v>22.933</v>
      </c>
      <c r="T11" s="191">
        <v>44.216999999999999</v>
      </c>
      <c r="U11" s="191">
        <v>29.529</v>
      </c>
      <c r="V11" s="191">
        <v>32.758000000000003</v>
      </c>
      <c r="W11" s="191">
        <v>18.254000000000001</v>
      </c>
      <c r="X11" s="191">
        <v>36.799999999999997</v>
      </c>
      <c r="Y11" s="191">
        <v>23.844999999999999</v>
      </c>
      <c r="Z11" s="191">
        <v>17.311</v>
      </c>
      <c r="AA11" s="191">
        <v>86.62</v>
      </c>
      <c r="AB11" s="191">
        <v>25.381</v>
      </c>
      <c r="AC11" s="191">
        <v>8.0519999999999996</v>
      </c>
      <c r="AD11" s="191">
        <v>20.53</v>
      </c>
      <c r="AE11" s="191">
        <v>23.094999999999999</v>
      </c>
      <c r="AF11" s="191">
        <v>14.561999999999999</v>
      </c>
      <c r="AG11" s="191">
        <v>6.5529999999999999</v>
      </c>
      <c r="AH11" s="192">
        <v>17.527000000000001</v>
      </c>
    </row>
    <row r="12" spans="1:39" ht="15" x14ac:dyDescent="0.25">
      <c r="A12" s="145">
        <v>44835</v>
      </c>
      <c r="B12" s="279">
        <v>25.34</v>
      </c>
      <c r="C12" s="269">
        <v>47.31</v>
      </c>
      <c r="D12" s="274">
        <v>31.26</v>
      </c>
      <c r="E12" s="173">
        <v>23.175000000000001</v>
      </c>
      <c r="F12" s="173">
        <v>22.06</v>
      </c>
      <c r="G12" s="173">
        <v>29.986000000000001</v>
      </c>
      <c r="H12" s="191">
        <v>45.712000000000003</v>
      </c>
      <c r="I12" s="191">
        <v>32.252000000000002</v>
      </c>
      <c r="J12" s="191">
        <v>33.368000000000002</v>
      </c>
      <c r="K12" s="191">
        <v>89.715999999999994</v>
      </c>
      <c r="L12" s="191">
        <v>43.308</v>
      </c>
      <c r="M12" s="191">
        <v>25.495000000000001</v>
      </c>
      <c r="N12" s="191">
        <v>35.517000000000003</v>
      </c>
      <c r="O12" s="191">
        <v>17.507000000000001</v>
      </c>
      <c r="P12" s="191">
        <v>30.600999999999999</v>
      </c>
      <c r="Q12" s="191">
        <v>23.898</v>
      </c>
      <c r="R12" s="191">
        <v>62.143000000000001</v>
      </c>
      <c r="S12" s="191">
        <v>66.149000000000001</v>
      </c>
      <c r="T12" s="191">
        <v>126.863</v>
      </c>
      <c r="U12" s="191">
        <v>47.277999999999999</v>
      </c>
      <c r="V12" s="191">
        <v>25.844000000000001</v>
      </c>
      <c r="W12" s="191">
        <v>21.335999999999999</v>
      </c>
      <c r="X12" s="191">
        <v>30.242000000000001</v>
      </c>
      <c r="Y12" s="191">
        <v>59.625</v>
      </c>
      <c r="Z12" s="191">
        <v>14.55</v>
      </c>
      <c r="AA12" s="191">
        <v>53.892000000000003</v>
      </c>
      <c r="AB12" s="191">
        <v>51.744</v>
      </c>
      <c r="AC12" s="191">
        <v>28.074000000000002</v>
      </c>
      <c r="AD12" s="191">
        <v>18.8</v>
      </c>
      <c r="AE12" s="191">
        <v>38.363</v>
      </c>
      <c r="AF12" s="191">
        <v>23.893999999999998</v>
      </c>
      <c r="AG12" s="191">
        <v>14.48</v>
      </c>
      <c r="AH12" s="192">
        <v>17.219000000000001</v>
      </c>
    </row>
    <row r="13" spans="1:39" ht="15" x14ac:dyDescent="0.25">
      <c r="A13" s="145">
        <v>44866</v>
      </c>
      <c r="B13" s="279">
        <v>29.1</v>
      </c>
      <c r="C13" s="269">
        <v>30.93</v>
      </c>
      <c r="D13" s="274">
        <v>28.74</v>
      </c>
      <c r="E13" s="173">
        <v>26.681999999999999</v>
      </c>
      <c r="F13" s="173">
        <v>21.853999999999999</v>
      </c>
      <c r="G13" s="173">
        <v>26.308</v>
      </c>
      <c r="H13" s="191">
        <v>41.823</v>
      </c>
      <c r="I13" s="191">
        <v>28.161999999999999</v>
      </c>
      <c r="J13" s="191">
        <v>36.639000000000003</v>
      </c>
      <c r="K13" s="191">
        <v>40.106999999999999</v>
      </c>
      <c r="L13" s="191">
        <v>59.570999999999998</v>
      </c>
      <c r="M13" s="191">
        <v>21.021000000000001</v>
      </c>
      <c r="N13" s="191">
        <v>29.102</v>
      </c>
      <c r="O13" s="191">
        <v>18.128</v>
      </c>
      <c r="P13" s="191">
        <v>29.193000000000001</v>
      </c>
      <c r="Q13" s="191">
        <v>26.664999999999999</v>
      </c>
      <c r="R13" s="191">
        <v>43.564999999999998</v>
      </c>
      <c r="S13" s="191">
        <v>38.121000000000002</v>
      </c>
      <c r="T13" s="191">
        <v>50.640999999999998</v>
      </c>
      <c r="U13" s="191">
        <v>23.937000000000001</v>
      </c>
      <c r="V13" s="191">
        <v>29.936</v>
      </c>
      <c r="W13" s="191">
        <v>23.670999999999999</v>
      </c>
      <c r="X13" s="191">
        <v>26.776</v>
      </c>
      <c r="Y13" s="191">
        <v>33.569000000000003</v>
      </c>
      <c r="Z13" s="191">
        <v>14.867000000000001</v>
      </c>
      <c r="AA13" s="191">
        <v>32.183999999999997</v>
      </c>
      <c r="AB13" s="191">
        <v>29.306000000000001</v>
      </c>
      <c r="AC13" s="191">
        <v>30.66</v>
      </c>
      <c r="AD13" s="191">
        <v>20.678000000000001</v>
      </c>
      <c r="AE13" s="191">
        <v>23.061</v>
      </c>
      <c r="AF13" s="191">
        <v>19.61</v>
      </c>
      <c r="AG13" s="191">
        <v>22.768000000000001</v>
      </c>
      <c r="AH13" s="192">
        <v>19.358000000000001</v>
      </c>
    </row>
    <row r="14" spans="1:39" ht="15" x14ac:dyDescent="0.25">
      <c r="A14" s="145">
        <v>44896</v>
      </c>
      <c r="B14" s="279">
        <v>24.46</v>
      </c>
      <c r="C14" s="269">
        <v>22.99</v>
      </c>
      <c r="D14" s="274">
        <v>23.65</v>
      </c>
      <c r="E14" s="173">
        <v>23.222000000000001</v>
      </c>
      <c r="F14" s="173">
        <v>18.501000000000001</v>
      </c>
      <c r="G14" s="173">
        <v>21.849</v>
      </c>
      <c r="H14" s="191">
        <v>27.504999999999999</v>
      </c>
      <c r="I14" s="191">
        <v>24.055</v>
      </c>
      <c r="J14" s="191">
        <v>29.14</v>
      </c>
      <c r="K14" s="191">
        <v>26.738</v>
      </c>
      <c r="L14" s="191">
        <v>35.128999999999998</v>
      </c>
      <c r="M14" s="191">
        <v>18.245000000000001</v>
      </c>
      <c r="N14" s="191">
        <v>21.847000000000001</v>
      </c>
      <c r="O14" s="191">
        <v>17.451000000000001</v>
      </c>
      <c r="P14" s="191">
        <v>18.641999999999999</v>
      </c>
      <c r="Q14" s="191">
        <v>24.832000000000001</v>
      </c>
      <c r="R14" s="191">
        <v>27.925999999999998</v>
      </c>
      <c r="S14" s="191">
        <v>23.53</v>
      </c>
      <c r="T14" s="191">
        <v>28.945</v>
      </c>
      <c r="U14" s="191">
        <v>40.573999999999998</v>
      </c>
      <c r="V14" s="191">
        <v>21.8</v>
      </c>
      <c r="W14" s="191">
        <v>16.824000000000002</v>
      </c>
      <c r="X14" s="191">
        <v>22.937000000000001</v>
      </c>
      <c r="Y14" s="191">
        <v>22.957999999999998</v>
      </c>
      <c r="Z14" s="191">
        <v>14.465999999999999</v>
      </c>
      <c r="AA14" s="191">
        <v>24.483000000000001</v>
      </c>
      <c r="AB14" s="191">
        <v>21.687000000000001</v>
      </c>
      <c r="AC14" s="191">
        <v>22.882000000000001</v>
      </c>
      <c r="AD14" s="191">
        <v>23.5</v>
      </c>
      <c r="AE14" s="191">
        <v>20.16</v>
      </c>
      <c r="AF14" s="191">
        <v>15.458</v>
      </c>
      <c r="AG14" s="191">
        <v>25.231999999999999</v>
      </c>
      <c r="AH14" s="192">
        <v>19.452000000000002</v>
      </c>
    </row>
    <row r="15" spans="1:39" ht="15" x14ac:dyDescent="0.25">
      <c r="A15" s="145">
        <v>44927</v>
      </c>
      <c r="B15" s="279">
        <v>23.56</v>
      </c>
      <c r="C15" s="269">
        <v>21.31</v>
      </c>
      <c r="D15" s="274">
        <v>21.52</v>
      </c>
      <c r="E15" s="173">
        <v>18.645</v>
      </c>
      <c r="F15" s="173">
        <v>21.48</v>
      </c>
      <c r="G15" s="173">
        <v>21.297999999999998</v>
      </c>
      <c r="H15" s="191">
        <v>23.227</v>
      </c>
      <c r="I15" s="191">
        <v>21.358000000000001</v>
      </c>
      <c r="J15" s="191">
        <v>22.853000000000002</v>
      </c>
      <c r="K15" s="191">
        <v>24.044</v>
      </c>
      <c r="L15" s="191">
        <v>25.844999999999999</v>
      </c>
      <c r="M15" s="191">
        <v>20.544</v>
      </c>
      <c r="N15" s="191">
        <v>20.835000000000001</v>
      </c>
      <c r="O15" s="191">
        <v>16.632000000000001</v>
      </c>
      <c r="P15" s="191">
        <v>18.588000000000001</v>
      </c>
      <c r="Q15" s="191">
        <v>20.548999999999999</v>
      </c>
      <c r="R15" s="191">
        <v>38.149000000000001</v>
      </c>
      <c r="S15" s="191">
        <v>20.209</v>
      </c>
      <c r="T15" s="191">
        <v>24.26</v>
      </c>
      <c r="U15" s="191">
        <v>23.995999999999999</v>
      </c>
      <c r="V15" s="191">
        <v>19.059000000000001</v>
      </c>
      <c r="W15" s="191">
        <v>14.782</v>
      </c>
      <c r="X15" s="191">
        <v>19.03</v>
      </c>
      <c r="Y15" s="191">
        <v>24.318999999999999</v>
      </c>
      <c r="Z15" s="191">
        <v>16.739999999999998</v>
      </c>
      <c r="AA15" s="191">
        <v>21.524999999999999</v>
      </c>
      <c r="AB15" s="191">
        <v>21.815000000000001</v>
      </c>
      <c r="AC15" s="191">
        <v>18.094000000000001</v>
      </c>
      <c r="AD15" s="191">
        <v>27.347000000000001</v>
      </c>
      <c r="AE15" s="191">
        <v>16.744</v>
      </c>
      <c r="AF15" s="191">
        <v>14.507999999999999</v>
      </c>
      <c r="AG15" s="191">
        <v>23.792999999999999</v>
      </c>
      <c r="AH15" s="192">
        <v>18.062000000000001</v>
      </c>
    </row>
    <row r="16" spans="1:39" ht="15" x14ac:dyDescent="0.25">
      <c r="A16" s="145">
        <v>44958</v>
      </c>
      <c r="B16" s="279">
        <v>26.8</v>
      </c>
      <c r="C16" s="269">
        <v>31.37</v>
      </c>
      <c r="D16" s="274">
        <v>28.85</v>
      </c>
      <c r="E16" s="173">
        <v>23.766999999999999</v>
      </c>
      <c r="F16" s="173">
        <v>21.835999999999999</v>
      </c>
      <c r="G16" s="173">
        <v>20.655999999999999</v>
      </c>
      <c r="H16" s="191">
        <v>43.031999999999996</v>
      </c>
      <c r="I16" s="191">
        <v>31.38</v>
      </c>
      <c r="J16" s="191">
        <v>23.506</v>
      </c>
      <c r="K16" s="191">
        <v>22.024999999999999</v>
      </c>
      <c r="L16" s="191">
        <v>27.295999999999999</v>
      </c>
      <c r="M16" s="191">
        <v>23.096</v>
      </c>
      <c r="N16" s="191">
        <v>21.53</v>
      </c>
      <c r="O16" s="191">
        <v>15.99</v>
      </c>
      <c r="P16" s="191">
        <v>23.547999999999998</v>
      </c>
      <c r="Q16" s="191">
        <v>21.709</v>
      </c>
      <c r="R16" s="191">
        <v>46.716000000000001</v>
      </c>
      <c r="S16" s="191">
        <v>17.443999999999999</v>
      </c>
      <c r="T16" s="191">
        <v>35.756999999999998</v>
      </c>
      <c r="U16" s="191">
        <v>19.507000000000001</v>
      </c>
      <c r="V16" s="191">
        <v>25.478999999999999</v>
      </c>
      <c r="W16" s="191">
        <v>15.36</v>
      </c>
      <c r="X16" s="191">
        <v>20.77</v>
      </c>
      <c r="Y16" s="191">
        <v>22.756</v>
      </c>
      <c r="Z16" s="191">
        <v>20.297000000000001</v>
      </c>
      <c r="AA16" s="191">
        <v>26.965</v>
      </c>
      <c r="AB16" s="191">
        <v>33.506999999999998</v>
      </c>
      <c r="AC16" s="191">
        <v>33.996000000000002</v>
      </c>
      <c r="AD16" s="191">
        <v>65.236999999999995</v>
      </c>
      <c r="AE16" s="191">
        <v>17.213000000000001</v>
      </c>
      <c r="AF16" s="191">
        <v>17.841000000000001</v>
      </c>
      <c r="AG16" s="191">
        <v>24.259</v>
      </c>
      <c r="AH16" s="192">
        <v>14.981999999999999</v>
      </c>
    </row>
    <row r="17" spans="1:34" ht="15" x14ac:dyDescent="0.25">
      <c r="A17" s="145">
        <v>44986</v>
      </c>
      <c r="B17" s="279">
        <v>74.86</v>
      </c>
      <c r="C17" s="269">
        <v>102.23</v>
      </c>
      <c r="D17" s="274">
        <v>92.46</v>
      </c>
      <c r="E17" s="173">
        <v>53.618000000000002</v>
      </c>
      <c r="F17" s="173">
        <v>85.42</v>
      </c>
      <c r="G17" s="173">
        <v>62.841999999999999</v>
      </c>
      <c r="H17" s="191">
        <v>174.136</v>
      </c>
      <c r="I17" s="191">
        <v>40.125</v>
      </c>
      <c r="J17" s="191">
        <v>129.59200000000001</v>
      </c>
      <c r="K17" s="191">
        <v>59.982999999999997</v>
      </c>
      <c r="L17" s="191">
        <v>50.238999999999997</v>
      </c>
      <c r="M17" s="191">
        <v>42.524999999999999</v>
      </c>
      <c r="N17" s="191">
        <v>68.938000000000002</v>
      </c>
      <c r="O17" s="191">
        <v>25.312999999999999</v>
      </c>
      <c r="P17" s="191">
        <v>46.936999999999998</v>
      </c>
      <c r="Q17" s="191">
        <v>97.144000000000005</v>
      </c>
      <c r="R17" s="191">
        <v>102.952</v>
      </c>
      <c r="S17" s="191">
        <v>35.924999999999997</v>
      </c>
      <c r="T17" s="191">
        <v>127.032</v>
      </c>
      <c r="U17" s="191">
        <v>71.915999999999997</v>
      </c>
      <c r="V17" s="191">
        <v>58.915999999999997</v>
      </c>
      <c r="W17" s="191">
        <v>41.917999999999999</v>
      </c>
      <c r="X17" s="191">
        <v>49.750999999999998</v>
      </c>
      <c r="Y17" s="191">
        <v>57.947000000000003</v>
      </c>
      <c r="Z17" s="191">
        <v>37.753</v>
      </c>
      <c r="AA17" s="191">
        <v>53.262</v>
      </c>
      <c r="AB17" s="191">
        <v>66.116</v>
      </c>
      <c r="AC17" s="191">
        <v>55.835000000000001</v>
      </c>
      <c r="AD17" s="191">
        <v>163.00299999999999</v>
      </c>
      <c r="AE17" s="191">
        <v>28.158000000000001</v>
      </c>
      <c r="AF17" s="191">
        <v>92.912999999999997</v>
      </c>
      <c r="AG17" s="191">
        <v>47.796999999999997</v>
      </c>
      <c r="AH17" s="192">
        <v>28.876000000000001</v>
      </c>
    </row>
    <row r="18" spans="1:34" ht="15" x14ac:dyDescent="0.25">
      <c r="A18" s="145">
        <v>45017</v>
      </c>
      <c r="B18" s="279">
        <v>109.63</v>
      </c>
      <c r="C18" s="269">
        <v>185.82</v>
      </c>
      <c r="D18" s="274">
        <v>147.16999999999999</v>
      </c>
      <c r="E18" s="173">
        <v>210.60400000000001</v>
      </c>
      <c r="F18" s="173">
        <v>237.078</v>
      </c>
      <c r="G18" s="173">
        <v>156.083</v>
      </c>
      <c r="H18" s="191">
        <v>199.71100000000001</v>
      </c>
      <c r="I18" s="191">
        <v>80.319000000000003</v>
      </c>
      <c r="J18" s="191">
        <v>217.983</v>
      </c>
      <c r="K18" s="191">
        <v>127.105</v>
      </c>
      <c r="L18" s="191">
        <v>105.69</v>
      </c>
      <c r="M18" s="191">
        <v>111.038</v>
      </c>
      <c r="N18" s="191">
        <v>194.83</v>
      </c>
      <c r="O18" s="191">
        <v>57.204000000000001</v>
      </c>
      <c r="P18" s="191">
        <v>67.141000000000005</v>
      </c>
      <c r="Q18" s="191">
        <v>201.42699999999999</v>
      </c>
      <c r="R18" s="191">
        <v>288.85500000000002</v>
      </c>
      <c r="S18" s="191">
        <v>124.348</v>
      </c>
      <c r="T18" s="191">
        <v>144.36199999999999</v>
      </c>
      <c r="U18" s="191">
        <v>253.17599999999999</v>
      </c>
      <c r="V18" s="191">
        <v>103.31100000000001</v>
      </c>
      <c r="W18" s="191">
        <v>139.70599999999999</v>
      </c>
      <c r="X18" s="191">
        <v>102.215</v>
      </c>
      <c r="Y18" s="191">
        <v>152.04400000000001</v>
      </c>
      <c r="Z18" s="191">
        <v>49.091999999999999</v>
      </c>
      <c r="AA18" s="191">
        <v>92.67</v>
      </c>
      <c r="AB18" s="191">
        <v>64.292000000000002</v>
      </c>
      <c r="AC18" s="191">
        <v>94.552000000000007</v>
      </c>
      <c r="AD18" s="191">
        <v>188.572</v>
      </c>
      <c r="AE18" s="191">
        <v>57.872999999999998</v>
      </c>
      <c r="AF18" s="191">
        <v>190.15100000000001</v>
      </c>
      <c r="AG18" s="191">
        <v>64.784000000000006</v>
      </c>
      <c r="AH18" s="192">
        <v>65.56</v>
      </c>
    </row>
    <row r="19" spans="1:34" ht="15" x14ac:dyDescent="0.25">
      <c r="A19" s="145">
        <v>45047</v>
      </c>
      <c r="B19" s="279">
        <v>190.1</v>
      </c>
      <c r="C19" s="269">
        <v>307.5</v>
      </c>
      <c r="D19" s="274">
        <v>251.55</v>
      </c>
      <c r="E19" s="173">
        <v>317.37599999999998</v>
      </c>
      <c r="F19" s="173">
        <v>433.12</v>
      </c>
      <c r="G19" s="173">
        <v>292.08199999999999</v>
      </c>
      <c r="H19" s="191">
        <v>337.44499999999999</v>
      </c>
      <c r="I19" s="191">
        <v>204.78700000000001</v>
      </c>
      <c r="J19" s="191">
        <v>385.44299999999998</v>
      </c>
      <c r="K19" s="191">
        <v>249.95599999999999</v>
      </c>
      <c r="L19" s="191">
        <v>287.30099999999999</v>
      </c>
      <c r="M19" s="191">
        <v>187.11199999999999</v>
      </c>
      <c r="N19" s="191">
        <v>439.12700000000001</v>
      </c>
      <c r="O19" s="191">
        <v>61.140999999999998</v>
      </c>
      <c r="P19" s="191">
        <v>187.38300000000001</v>
      </c>
      <c r="Q19" s="191">
        <v>296.447</v>
      </c>
      <c r="R19" s="191">
        <v>516.96100000000001</v>
      </c>
      <c r="S19" s="191">
        <v>225.52600000000001</v>
      </c>
      <c r="T19" s="191">
        <v>284.46800000000002</v>
      </c>
      <c r="U19" s="191">
        <v>360.02499999999998</v>
      </c>
      <c r="V19" s="191">
        <v>366.1</v>
      </c>
      <c r="W19" s="191">
        <v>207.447</v>
      </c>
      <c r="X19" s="191">
        <v>183.44900000000001</v>
      </c>
      <c r="Y19" s="191">
        <v>207.53</v>
      </c>
      <c r="Z19" s="191">
        <v>133.99700000000001</v>
      </c>
      <c r="AA19" s="191">
        <v>193.501</v>
      </c>
      <c r="AB19" s="191">
        <v>171.90600000000001</v>
      </c>
      <c r="AC19" s="191">
        <v>194.196</v>
      </c>
      <c r="AD19" s="191">
        <v>228.33799999999999</v>
      </c>
      <c r="AE19" s="191">
        <v>128.39099999999999</v>
      </c>
      <c r="AF19" s="191">
        <v>340.25900000000001</v>
      </c>
      <c r="AG19" s="191">
        <v>177.268</v>
      </c>
      <c r="AH19" s="192">
        <v>147.56</v>
      </c>
    </row>
    <row r="20" spans="1:34" ht="15" x14ac:dyDescent="0.25">
      <c r="A20" s="145">
        <v>45078</v>
      </c>
      <c r="B20" s="279">
        <v>101.76</v>
      </c>
      <c r="C20" s="269">
        <v>272.56</v>
      </c>
      <c r="D20" s="274">
        <v>187.12</v>
      </c>
      <c r="E20" s="173">
        <v>150.27000000000001</v>
      </c>
      <c r="F20" s="173">
        <v>356.93900000000002</v>
      </c>
      <c r="G20" s="173">
        <v>212.39099999999999</v>
      </c>
      <c r="H20" s="191">
        <v>431.73</v>
      </c>
      <c r="I20" s="191">
        <v>67.322999999999993</v>
      </c>
      <c r="J20" s="191">
        <v>374.88</v>
      </c>
      <c r="K20" s="191">
        <v>170.142</v>
      </c>
      <c r="L20" s="191">
        <v>306.19400000000002</v>
      </c>
      <c r="M20" s="191">
        <v>54.401000000000003</v>
      </c>
      <c r="N20" s="191">
        <v>207.35400000000001</v>
      </c>
      <c r="O20" s="191">
        <v>23.895</v>
      </c>
      <c r="P20" s="191">
        <v>114.627</v>
      </c>
      <c r="Q20" s="191">
        <v>135.55500000000001</v>
      </c>
      <c r="R20" s="191">
        <v>371.95</v>
      </c>
      <c r="S20" s="191">
        <v>75.037999999999997</v>
      </c>
      <c r="T20" s="191">
        <v>165.84</v>
      </c>
      <c r="U20" s="191">
        <v>343.73</v>
      </c>
      <c r="V20" s="191">
        <v>159.52199999999999</v>
      </c>
      <c r="W20" s="191">
        <v>219.88</v>
      </c>
      <c r="X20" s="191">
        <v>243.46700000000001</v>
      </c>
      <c r="Y20" s="191">
        <v>67.573999999999998</v>
      </c>
      <c r="Z20" s="191">
        <v>83.918000000000006</v>
      </c>
      <c r="AA20" s="191">
        <v>176.16</v>
      </c>
      <c r="AB20" s="191">
        <v>228.15899999999999</v>
      </c>
      <c r="AC20" s="191">
        <v>226.37</v>
      </c>
      <c r="AD20" s="191">
        <v>224.96799999999999</v>
      </c>
      <c r="AE20" s="191">
        <v>31.943999999999999</v>
      </c>
      <c r="AF20" s="191">
        <v>374.82499999999999</v>
      </c>
      <c r="AG20" s="191">
        <v>70.766999999999996</v>
      </c>
      <c r="AH20" s="192">
        <v>117.018</v>
      </c>
    </row>
    <row r="21" spans="1:34" ht="15" x14ac:dyDescent="0.25">
      <c r="A21" s="145">
        <v>45108</v>
      </c>
      <c r="B21" s="279">
        <v>8.5</v>
      </c>
      <c r="C21" s="269">
        <v>70.14</v>
      </c>
      <c r="D21" s="274">
        <v>32.06</v>
      </c>
      <c r="E21" s="173">
        <v>51.533999999999999</v>
      </c>
      <c r="F21" s="173">
        <v>102.422</v>
      </c>
      <c r="G21" s="173">
        <v>19.222999999999999</v>
      </c>
      <c r="H21" s="191">
        <v>260.91199999999998</v>
      </c>
      <c r="I21" s="191">
        <v>11.928000000000001</v>
      </c>
      <c r="J21" s="191">
        <v>90.808000000000007</v>
      </c>
      <c r="K21" s="191">
        <v>71.350999999999999</v>
      </c>
      <c r="L21" s="191">
        <v>176.44499999999999</v>
      </c>
      <c r="M21" s="191">
        <v>0</v>
      </c>
      <c r="N21" s="191">
        <v>31.59</v>
      </c>
      <c r="O21" s="191">
        <v>17.216000000000001</v>
      </c>
      <c r="P21" s="191">
        <v>0</v>
      </c>
      <c r="Q21" s="191">
        <v>27.869</v>
      </c>
      <c r="R21" s="191">
        <v>107.518</v>
      </c>
      <c r="S21" s="191">
        <v>22.846</v>
      </c>
      <c r="T21" s="191">
        <v>23.98</v>
      </c>
      <c r="U21" s="191">
        <v>90.718999999999994</v>
      </c>
      <c r="V21" s="191">
        <v>33.546999999999997</v>
      </c>
      <c r="W21" s="191">
        <v>30.579000000000001</v>
      </c>
      <c r="X21" s="191">
        <v>53.59</v>
      </c>
      <c r="Y21" s="191">
        <v>6.4560000000000004</v>
      </c>
      <c r="Z21" s="191">
        <v>23.861000000000001</v>
      </c>
      <c r="AA21" s="191">
        <v>14.443</v>
      </c>
      <c r="AB21" s="191">
        <v>33.482999999999997</v>
      </c>
      <c r="AC21" s="191">
        <v>25.234000000000002</v>
      </c>
      <c r="AD21" s="191">
        <v>34.258000000000003</v>
      </c>
      <c r="AE21" s="191">
        <v>17.795999999999999</v>
      </c>
      <c r="AF21" s="191">
        <v>137.63399999999999</v>
      </c>
      <c r="AG21" s="191">
        <v>1.4</v>
      </c>
      <c r="AH21" s="192">
        <v>37.823</v>
      </c>
    </row>
    <row r="22" spans="1:34" ht="15" x14ac:dyDescent="0.25">
      <c r="A22" s="145">
        <v>45139</v>
      </c>
      <c r="B22" s="279">
        <v>0.8</v>
      </c>
      <c r="C22" s="269">
        <v>47.27</v>
      </c>
      <c r="D22" s="274">
        <v>23.31</v>
      </c>
      <c r="E22" s="173">
        <v>58.704000000000001</v>
      </c>
      <c r="F22" s="173">
        <v>72.097999999999999</v>
      </c>
      <c r="G22" s="173">
        <v>6.5460000000000003</v>
      </c>
      <c r="H22" s="191">
        <v>76.393000000000001</v>
      </c>
      <c r="I22" s="191">
        <v>0</v>
      </c>
      <c r="J22" s="191">
        <v>75.706000000000003</v>
      </c>
      <c r="K22" s="191">
        <v>22.099</v>
      </c>
      <c r="L22" s="191">
        <v>123.125</v>
      </c>
      <c r="M22" s="191">
        <v>0</v>
      </c>
      <c r="N22" s="191">
        <v>40.628999999999998</v>
      </c>
      <c r="O22" s="191">
        <v>16.821999999999999</v>
      </c>
      <c r="P22" s="191">
        <v>8.0749999999999993</v>
      </c>
      <c r="Q22" s="191">
        <v>0</v>
      </c>
      <c r="R22" s="191">
        <v>35.534999999999997</v>
      </c>
      <c r="S22" s="191">
        <v>32.396999999999998</v>
      </c>
      <c r="T22" s="191">
        <v>42.313000000000002</v>
      </c>
      <c r="U22" s="191">
        <v>37.950000000000003</v>
      </c>
      <c r="V22" s="191">
        <v>0</v>
      </c>
      <c r="W22" s="191">
        <v>33.509</v>
      </c>
      <c r="X22" s="191">
        <v>9.2720000000000002</v>
      </c>
      <c r="Y22" s="191">
        <v>0</v>
      </c>
      <c r="Z22" s="191">
        <v>38.536000000000001</v>
      </c>
      <c r="AA22" s="191">
        <v>9.0139999999999993</v>
      </c>
      <c r="AB22" s="191">
        <v>4.3520000000000003</v>
      </c>
      <c r="AC22" s="191">
        <v>26.89</v>
      </c>
      <c r="AD22" s="191">
        <v>23.89</v>
      </c>
      <c r="AE22" s="191">
        <v>15.282999999999999</v>
      </c>
      <c r="AF22" s="191">
        <v>36.197000000000003</v>
      </c>
      <c r="AG22" s="191">
        <v>7.5179999999999998</v>
      </c>
      <c r="AH22" s="192">
        <v>24.504000000000001</v>
      </c>
    </row>
    <row r="23" spans="1:34" ht="15" x14ac:dyDescent="0.25">
      <c r="A23" s="145">
        <v>45170</v>
      </c>
      <c r="B23" s="279">
        <v>12.5</v>
      </c>
      <c r="C23" s="269">
        <v>47.75</v>
      </c>
      <c r="D23" s="274">
        <v>30.92</v>
      </c>
      <c r="E23" s="173">
        <v>40.17</v>
      </c>
      <c r="F23" s="173">
        <v>94.415000000000006</v>
      </c>
      <c r="G23" s="173">
        <v>50.283999999999999</v>
      </c>
      <c r="H23" s="191">
        <v>38.783999999999999</v>
      </c>
      <c r="I23" s="191">
        <v>20.846</v>
      </c>
      <c r="J23" s="191">
        <v>82.619</v>
      </c>
      <c r="K23" s="191">
        <v>11.413</v>
      </c>
      <c r="L23" s="191">
        <v>77.804000000000002</v>
      </c>
      <c r="M23" s="191">
        <v>16.399000000000001</v>
      </c>
      <c r="N23" s="191">
        <v>8.98</v>
      </c>
      <c r="O23" s="191">
        <v>26.157</v>
      </c>
      <c r="P23" s="191">
        <v>50.51</v>
      </c>
      <c r="Q23" s="191">
        <v>51.941000000000003</v>
      </c>
      <c r="R23" s="191">
        <v>19.186</v>
      </c>
      <c r="S23" s="191">
        <v>42.716999999999999</v>
      </c>
      <c r="T23" s="191">
        <v>32.231999999999999</v>
      </c>
      <c r="U23" s="191">
        <v>36.585000000000001</v>
      </c>
      <c r="V23" s="191">
        <v>7.4950000000000001</v>
      </c>
      <c r="W23" s="191">
        <v>43.698</v>
      </c>
      <c r="X23" s="191">
        <v>12.923</v>
      </c>
      <c r="Y23" s="191">
        <v>19.542999999999999</v>
      </c>
      <c r="Z23" s="191">
        <v>95.182000000000002</v>
      </c>
      <c r="AA23" s="191">
        <v>15.585000000000001</v>
      </c>
      <c r="AB23" s="191">
        <v>7.7089999999999996</v>
      </c>
      <c r="AC23" s="191">
        <v>11.617000000000001</v>
      </c>
      <c r="AD23" s="191">
        <v>12.641999999999999</v>
      </c>
      <c r="AE23" s="191">
        <v>14.071</v>
      </c>
      <c r="AF23" s="191">
        <v>8.5399999999999991</v>
      </c>
      <c r="AG23" s="191">
        <v>21.234000000000002</v>
      </c>
      <c r="AH23" s="192">
        <v>27.198</v>
      </c>
    </row>
    <row r="24" spans="1:34" ht="15" x14ac:dyDescent="0.25">
      <c r="A24" s="145">
        <v>45200</v>
      </c>
      <c r="B24" s="279">
        <v>25.06</v>
      </c>
      <c r="C24" s="269">
        <v>47.77</v>
      </c>
      <c r="D24" s="274">
        <v>34.979999999999997</v>
      </c>
      <c r="E24" s="173">
        <v>20.212</v>
      </c>
      <c r="F24" s="173">
        <v>36.683</v>
      </c>
      <c r="G24" s="173">
        <v>46.948</v>
      </c>
      <c r="H24" s="191">
        <v>37.21</v>
      </c>
      <c r="I24" s="191">
        <v>34.113999999999997</v>
      </c>
      <c r="J24" s="191">
        <v>104.54300000000001</v>
      </c>
      <c r="K24" s="191">
        <v>45.25</v>
      </c>
      <c r="L24" s="191">
        <v>27.641999999999999</v>
      </c>
      <c r="M24" s="191">
        <v>33.53</v>
      </c>
      <c r="N24" s="191">
        <v>13.752000000000001</v>
      </c>
      <c r="O24" s="191">
        <v>28.986999999999998</v>
      </c>
      <c r="P24" s="191">
        <v>22.675000000000001</v>
      </c>
      <c r="Q24" s="191">
        <v>70.281000000000006</v>
      </c>
      <c r="R24" s="191">
        <v>82.331000000000003</v>
      </c>
      <c r="S24" s="191">
        <v>125.48099999999999</v>
      </c>
      <c r="T24" s="191">
        <v>51.378999999999998</v>
      </c>
      <c r="U24" s="191">
        <v>30.829000000000001</v>
      </c>
      <c r="V24" s="191">
        <v>23.338000000000001</v>
      </c>
      <c r="W24" s="191">
        <v>34.137</v>
      </c>
      <c r="X24" s="191">
        <v>62.552</v>
      </c>
      <c r="Y24" s="191">
        <v>15.468</v>
      </c>
      <c r="Z24" s="191">
        <v>56.357999999999997</v>
      </c>
      <c r="AA24" s="191">
        <v>55.216000000000001</v>
      </c>
      <c r="AB24" s="191">
        <v>24.486999999999998</v>
      </c>
      <c r="AC24" s="191">
        <v>20.707999999999998</v>
      </c>
      <c r="AD24" s="191">
        <v>48.976999999999997</v>
      </c>
      <c r="AE24" s="191">
        <v>21.536000000000001</v>
      </c>
      <c r="AF24" s="191">
        <v>15.227</v>
      </c>
      <c r="AG24" s="191">
        <v>19.690000000000001</v>
      </c>
      <c r="AH24" s="192">
        <v>81.001000000000005</v>
      </c>
    </row>
    <row r="25" spans="1:34" ht="15" x14ac:dyDescent="0.25">
      <c r="A25" s="145">
        <v>45231</v>
      </c>
      <c r="B25" s="279">
        <v>28.46</v>
      </c>
      <c r="C25" s="269">
        <v>31.53</v>
      </c>
      <c r="D25" s="274">
        <v>30.35</v>
      </c>
      <c r="E25" s="173">
        <v>25.739000000000001</v>
      </c>
      <c r="F25" s="173">
        <v>33.124000000000002</v>
      </c>
      <c r="G25" s="173">
        <v>43.244999999999997</v>
      </c>
      <c r="H25" s="191">
        <v>31.763000000000002</v>
      </c>
      <c r="I25" s="191">
        <v>38.070999999999998</v>
      </c>
      <c r="J25" s="191">
        <v>48.155999999999999</v>
      </c>
      <c r="K25" s="191">
        <v>65.293999999999997</v>
      </c>
      <c r="L25" s="191">
        <v>22.782</v>
      </c>
      <c r="M25" s="191">
        <v>28.024999999999999</v>
      </c>
      <c r="N25" s="191">
        <v>21.039000000000001</v>
      </c>
      <c r="O25" s="191">
        <v>28.126999999999999</v>
      </c>
      <c r="P25" s="191">
        <v>25.556000000000001</v>
      </c>
      <c r="Q25" s="191">
        <v>49.164999999999999</v>
      </c>
      <c r="R25" s="191">
        <v>46.704000000000001</v>
      </c>
      <c r="S25" s="191">
        <v>49.563000000000002</v>
      </c>
      <c r="T25" s="191">
        <v>26.556000000000001</v>
      </c>
      <c r="U25" s="191">
        <v>38.457000000000001</v>
      </c>
      <c r="V25" s="191">
        <v>26.596</v>
      </c>
      <c r="W25" s="191">
        <v>30.109000000000002</v>
      </c>
      <c r="X25" s="191">
        <v>35.442999999999998</v>
      </c>
      <c r="Y25" s="191">
        <v>16.126000000000001</v>
      </c>
      <c r="Z25" s="191">
        <v>32.725999999999999</v>
      </c>
      <c r="AA25" s="191">
        <v>30.826000000000001</v>
      </c>
      <c r="AB25" s="191">
        <v>30.213999999999999</v>
      </c>
      <c r="AC25" s="191">
        <v>23.277999999999999</v>
      </c>
      <c r="AD25" s="191">
        <v>30.29</v>
      </c>
      <c r="AE25" s="191">
        <v>16.954999999999998</v>
      </c>
      <c r="AF25" s="191">
        <v>23.416</v>
      </c>
      <c r="AG25" s="191">
        <v>22.446999999999999</v>
      </c>
      <c r="AH25" s="192">
        <v>41.473999999999997</v>
      </c>
    </row>
    <row r="26" spans="1:34" ht="15" x14ac:dyDescent="0.25">
      <c r="A26" s="145">
        <v>45261</v>
      </c>
      <c r="B26" s="279">
        <v>23.65</v>
      </c>
      <c r="C26" s="269">
        <v>23.65</v>
      </c>
      <c r="D26" s="274">
        <v>23.65</v>
      </c>
      <c r="E26" s="173">
        <v>22.087</v>
      </c>
      <c r="F26" s="173">
        <v>28.451000000000001</v>
      </c>
      <c r="G26" s="173">
        <v>28.782</v>
      </c>
      <c r="H26" s="191">
        <v>27.591999999999999</v>
      </c>
      <c r="I26" s="191">
        <v>30.57</v>
      </c>
      <c r="J26" s="191">
        <v>34.045999999999999</v>
      </c>
      <c r="K26" s="191">
        <v>38.204999999999998</v>
      </c>
      <c r="L26" s="191">
        <v>20.02</v>
      </c>
      <c r="M26" s="191">
        <v>20.745999999999999</v>
      </c>
      <c r="N26" s="191">
        <v>20.21</v>
      </c>
      <c r="O26" s="191">
        <v>17.785</v>
      </c>
      <c r="P26" s="191">
        <v>23.707000000000001</v>
      </c>
      <c r="Q26" s="191">
        <v>32.075000000000003</v>
      </c>
      <c r="R26" s="191">
        <v>30.347000000000001</v>
      </c>
      <c r="S26" s="191">
        <v>28.388999999999999</v>
      </c>
      <c r="T26" s="191">
        <v>44.363999999999997</v>
      </c>
      <c r="U26" s="191">
        <v>29.867000000000001</v>
      </c>
      <c r="V26" s="191">
        <v>19.654</v>
      </c>
      <c r="W26" s="191">
        <v>26.268999999999998</v>
      </c>
      <c r="X26" s="191">
        <v>24.54</v>
      </c>
      <c r="Y26" s="191">
        <v>15.785</v>
      </c>
      <c r="Z26" s="191">
        <v>24.981000000000002</v>
      </c>
      <c r="AA26" s="191">
        <v>23.09</v>
      </c>
      <c r="AB26" s="191">
        <v>22.559000000000001</v>
      </c>
      <c r="AC26" s="191">
        <v>26.215</v>
      </c>
      <c r="AD26" s="191">
        <v>27.501000000000001</v>
      </c>
      <c r="AE26" s="191">
        <v>13.143000000000001</v>
      </c>
      <c r="AF26" s="191">
        <v>26.004999999999999</v>
      </c>
      <c r="AG26" s="191">
        <v>22.646999999999998</v>
      </c>
      <c r="AH26" s="192">
        <v>21.614000000000001</v>
      </c>
    </row>
    <row r="27" spans="1:34" ht="15" x14ac:dyDescent="0.25">
      <c r="A27" s="145">
        <v>45292</v>
      </c>
      <c r="B27" s="279">
        <v>21.52</v>
      </c>
      <c r="C27" s="269">
        <v>21.52</v>
      </c>
      <c r="D27" s="274">
        <v>21.52</v>
      </c>
      <c r="E27" s="173">
        <v>24.797000000000001</v>
      </c>
      <c r="F27" s="173">
        <v>27.42</v>
      </c>
      <c r="G27" s="173">
        <v>24.331</v>
      </c>
      <c r="H27" s="191">
        <v>24.731999999999999</v>
      </c>
      <c r="I27" s="191">
        <v>23.827999999999999</v>
      </c>
      <c r="J27" s="191">
        <v>30.7</v>
      </c>
      <c r="K27" s="191">
        <v>28.114999999999998</v>
      </c>
      <c r="L27" s="191">
        <v>22.324000000000002</v>
      </c>
      <c r="M27" s="191">
        <v>19.864999999999998</v>
      </c>
      <c r="N27" s="191">
        <v>19.396000000000001</v>
      </c>
      <c r="O27" s="191">
        <v>17.876000000000001</v>
      </c>
      <c r="P27" s="191">
        <v>19.619</v>
      </c>
      <c r="Q27" s="191">
        <v>43.540999999999997</v>
      </c>
      <c r="R27" s="191">
        <v>26.385999999999999</v>
      </c>
      <c r="S27" s="191">
        <v>23.943000000000001</v>
      </c>
      <c r="T27" s="191">
        <v>26.686</v>
      </c>
      <c r="U27" s="191">
        <v>26.719000000000001</v>
      </c>
      <c r="V27" s="191">
        <v>16.917999999999999</v>
      </c>
      <c r="W27" s="191">
        <v>22.032</v>
      </c>
      <c r="X27" s="191">
        <v>25.89</v>
      </c>
      <c r="Y27" s="191">
        <v>17.998999999999999</v>
      </c>
      <c r="Z27" s="191">
        <v>21.748000000000001</v>
      </c>
      <c r="AA27" s="191">
        <v>23.152999999999999</v>
      </c>
      <c r="AB27" s="191">
        <v>17.850000000000001</v>
      </c>
      <c r="AC27" s="191">
        <v>30.204999999999998</v>
      </c>
      <c r="AD27" s="191">
        <v>23.193999999999999</v>
      </c>
      <c r="AE27" s="191">
        <v>12.387</v>
      </c>
      <c r="AF27" s="191">
        <v>24.51</v>
      </c>
      <c r="AG27" s="191">
        <v>20.995999999999999</v>
      </c>
      <c r="AH27" s="192">
        <v>17.006</v>
      </c>
    </row>
    <row r="28" spans="1:34" ht="15" x14ac:dyDescent="0.25">
      <c r="A28" s="145">
        <v>45323</v>
      </c>
      <c r="B28" s="279">
        <v>28.85</v>
      </c>
      <c r="C28" s="269">
        <v>28.85</v>
      </c>
      <c r="D28" s="274">
        <v>28.85</v>
      </c>
      <c r="E28" s="173">
        <v>25.73</v>
      </c>
      <c r="F28" s="173">
        <v>26.937000000000001</v>
      </c>
      <c r="G28" s="173">
        <v>48.16</v>
      </c>
      <c r="H28" s="191">
        <v>36.743000000000002</v>
      </c>
      <c r="I28" s="191">
        <v>25.356999999999999</v>
      </c>
      <c r="J28" s="191">
        <v>28.806000000000001</v>
      </c>
      <c r="K28" s="191">
        <v>30.936</v>
      </c>
      <c r="L28" s="191">
        <v>25.68</v>
      </c>
      <c r="M28" s="191">
        <v>23.114999999999998</v>
      </c>
      <c r="N28" s="191">
        <v>18.981999999999999</v>
      </c>
      <c r="O28" s="191">
        <v>23.797000000000001</v>
      </c>
      <c r="P28" s="191">
        <v>23.358000000000001</v>
      </c>
      <c r="Q28" s="191">
        <v>53.34</v>
      </c>
      <c r="R28" s="191">
        <v>23.555</v>
      </c>
      <c r="S28" s="191">
        <v>36.648000000000003</v>
      </c>
      <c r="T28" s="191">
        <v>22.884</v>
      </c>
      <c r="U28" s="191">
        <v>35.661000000000001</v>
      </c>
      <c r="V28" s="191">
        <v>17.734000000000002</v>
      </c>
      <c r="W28" s="191">
        <v>24.577999999999999</v>
      </c>
      <c r="X28" s="191">
        <v>25.187000000000001</v>
      </c>
      <c r="Y28" s="191">
        <v>22.016999999999999</v>
      </c>
      <c r="Z28" s="191">
        <v>28.018999999999998</v>
      </c>
      <c r="AA28" s="191">
        <v>36.023000000000003</v>
      </c>
      <c r="AB28" s="191">
        <v>35.774000000000001</v>
      </c>
      <c r="AC28" s="191">
        <v>72.468999999999994</v>
      </c>
      <c r="AD28" s="191">
        <v>23.673999999999999</v>
      </c>
      <c r="AE28" s="191">
        <v>16.728999999999999</v>
      </c>
      <c r="AF28" s="191">
        <v>25.94</v>
      </c>
      <c r="AG28" s="191">
        <v>18.468</v>
      </c>
      <c r="AH28" s="192">
        <v>17.396000000000001</v>
      </c>
    </row>
    <row r="29" spans="1:34" ht="15" x14ac:dyDescent="0.25">
      <c r="A29" s="145">
        <v>45352</v>
      </c>
      <c r="B29" s="279">
        <v>92.46</v>
      </c>
      <c r="C29" s="269">
        <v>92.46</v>
      </c>
      <c r="D29" s="274">
        <v>92.46</v>
      </c>
      <c r="E29" s="173">
        <v>100.51600000000001</v>
      </c>
      <c r="F29" s="173">
        <v>75.332999999999998</v>
      </c>
      <c r="G29" s="173">
        <v>178.80699999999999</v>
      </c>
      <c r="H29" s="191">
        <v>45.125</v>
      </c>
      <c r="I29" s="191">
        <v>137.679</v>
      </c>
      <c r="J29" s="191">
        <v>74.046000000000006</v>
      </c>
      <c r="K29" s="191">
        <v>53.593000000000004</v>
      </c>
      <c r="L29" s="191">
        <v>46.814999999999998</v>
      </c>
      <c r="M29" s="191">
        <v>68.745999999999995</v>
      </c>
      <c r="N29" s="191">
        <v>28.146999999999998</v>
      </c>
      <c r="O29" s="191">
        <v>46.615000000000002</v>
      </c>
      <c r="P29" s="191">
        <v>96.834999999999994</v>
      </c>
      <c r="Q29" s="191">
        <v>114.88500000000001</v>
      </c>
      <c r="R29" s="191">
        <v>44.398000000000003</v>
      </c>
      <c r="S29" s="191">
        <v>127.581</v>
      </c>
      <c r="T29" s="191">
        <v>83.703000000000003</v>
      </c>
      <c r="U29" s="191">
        <v>74.382999999999996</v>
      </c>
      <c r="V29" s="191">
        <v>46.146999999999998</v>
      </c>
      <c r="W29" s="191">
        <v>56.168999999999997</v>
      </c>
      <c r="X29" s="191">
        <v>63.835999999999999</v>
      </c>
      <c r="Y29" s="191">
        <v>40.875</v>
      </c>
      <c r="Z29" s="191">
        <v>54.725000000000001</v>
      </c>
      <c r="AA29" s="191">
        <v>71.105000000000004</v>
      </c>
      <c r="AB29" s="191">
        <v>55.533000000000001</v>
      </c>
      <c r="AC29" s="191">
        <v>176.76300000000001</v>
      </c>
      <c r="AD29" s="191">
        <v>35.136000000000003</v>
      </c>
      <c r="AE29" s="191">
        <v>92.558000000000007</v>
      </c>
      <c r="AF29" s="191">
        <v>49.317</v>
      </c>
      <c r="AG29" s="191">
        <v>32.189</v>
      </c>
      <c r="AH29" s="192">
        <v>54.631999999999998</v>
      </c>
    </row>
    <row r="30" spans="1:34" ht="15" x14ac:dyDescent="0.25">
      <c r="A30" s="145">
        <v>45383</v>
      </c>
      <c r="B30" s="279">
        <v>147.16999999999999</v>
      </c>
      <c r="C30" s="269">
        <v>147.16999999999999</v>
      </c>
      <c r="D30" s="274">
        <v>147.16999999999999</v>
      </c>
      <c r="E30" s="173">
        <v>264.88600000000002</v>
      </c>
      <c r="F30" s="173">
        <v>170.846</v>
      </c>
      <c r="G30" s="173">
        <v>209.12200000000001</v>
      </c>
      <c r="H30" s="191">
        <v>87.825000000000003</v>
      </c>
      <c r="I30" s="191">
        <v>220.99199999999999</v>
      </c>
      <c r="J30" s="191">
        <v>144.68600000000001</v>
      </c>
      <c r="K30" s="191">
        <v>113.65600000000001</v>
      </c>
      <c r="L30" s="191">
        <v>119.495</v>
      </c>
      <c r="M30" s="191">
        <v>198.84200000000001</v>
      </c>
      <c r="N30" s="191">
        <v>60.170999999999999</v>
      </c>
      <c r="O30" s="191">
        <v>67.343999999999994</v>
      </c>
      <c r="P30" s="191">
        <v>202.518</v>
      </c>
      <c r="Q30" s="191">
        <v>312.77499999999998</v>
      </c>
      <c r="R30" s="191">
        <v>138.358</v>
      </c>
      <c r="S30" s="191">
        <v>148.09100000000001</v>
      </c>
      <c r="T30" s="191">
        <v>270.92399999999998</v>
      </c>
      <c r="U30" s="191">
        <v>122.812</v>
      </c>
      <c r="V30" s="191">
        <v>151.33500000000001</v>
      </c>
      <c r="W30" s="191">
        <v>110.634</v>
      </c>
      <c r="X30" s="191">
        <v>157.56100000000001</v>
      </c>
      <c r="Y30" s="191">
        <v>51.579000000000001</v>
      </c>
      <c r="Z30" s="191">
        <v>92.807000000000002</v>
      </c>
      <c r="AA30" s="191">
        <v>64.641999999999996</v>
      </c>
      <c r="AB30" s="191">
        <v>95.325999999999993</v>
      </c>
      <c r="AC30" s="191">
        <v>195.08099999999999</v>
      </c>
      <c r="AD30" s="191">
        <v>65.677000000000007</v>
      </c>
      <c r="AE30" s="191">
        <v>192.32</v>
      </c>
      <c r="AF30" s="191">
        <v>68.322999999999993</v>
      </c>
      <c r="AG30" s="191">
        <v>72.295000000000002</v>
      </c>
      <c r="AH30" s="192">
        <v>99.762</v>
      </c>
    </row>
    <row r="31" spans="1:34" ht="15" x14ac:dyDescent="0.25">
      <c r="A31" s="145">
        <v>45413</v>
      </c>
      <c r="B31" s="279">
        <v>251.55</v>
      </c>
      <c r="C31" s="269">
        <v>251.55</v>
      </c>
      <c r="D31" s="274">
        <v>251.55</v>
      </c>
      <c r="E31" s="173">
        <v>450.85399999999998</v>
      </c>
      <c r="F31" s="173">
        <v>300.00799999999998</v>
      </c>
      <c r="G31" s="173">
        <v>340.29199999999997</v>
      </c>
      <c r="H31" s="191">
        <v>209.083</v>
      </c>
      <c r="I31" s="191">
        <v>389.45699999999999</v>
      </c>
      <c r="J31" s="191">
        <v>259.86</v>
      </c>
      <c r="K31" s="191">
        <v>296.56599999999997</v>
      </c>
      <c r="L31" s="191">
        <v>187.815</v>
      </c>
      <c r="M31" s="191">
        <v>434.96300000000002</v>
      </c>
      <c r="N31" s="191">
        <v>63.110999999999997</v>
      </c>
      <c r="O31" s="191">
        <v>190.642</v>
      </c>
      <c r="P31" s="191">
        <v>295.298</v>
      </c>
      <c r="Q31" s="191">
        <v>537.21100000000001</v>
      </c>
      <c r="R31" s="191">
        <v>232.774</v>
      </c>
      <c r="S31" s="191">
        <v>285.27499999999998</v>
      </c>
      <c r="T31" s="191">
        <v>373.59199999999998</v>
      </c>
      <c r="U31" s="191">
        <v>383.61500000000001</v>
      </c>
      <c r="V31" s="191">
        <v>214.38300000000001</v>
      </c>
      <c r="W31" s="191">
        <v>195.607</v>
      </c>
      <c r="X31" s="191">
        <v>208.38399999999999</v>
      </c>
      <c r="Y31" s="191">
        <v>139.42500000000001</v>
      </c>
      <c r="Z31" s="191">
        <v>192.761</v>
      </c>
      <c r="AA31" s="191">
        <v>179.29900000000001</v>
      </c>
      <c r="AB31" s="191">
        <v>197.64400000000001</v>
      </c>
      <c r="AC31" s="191">
        <v>237.4</v>
      </c>
      <c r="AD31" s="191">
        <v>134.893</v>
      </c>
      <c r="AE31" s="191">
        <v>325.42899999999997</v>
      </c>
      <c r="AF31" s="191">
        <v>178.90700000000001</v>
      </c>
      <c r="AG31" s="191">
        <v>153.98599999999999</v>
      </c>
      <c r="AH31" s="192">
        <v>286.07100000000003</v>
      </c>
    </row>
    <row r="32" spans="1:34" ht="15" x14ac:dyDescent="0.25">
      <c r="A32" s="145">
        <v>45444</v>
      </c>
      <c r="B32" s="279">
        <v>187.12</v>
      </c>
      <c r="C32" s="269">
        <v>187.12</v>
      </c>
      <c r="D32" s="274">
        <v>187.12</v>
      </c>
      <c r="E32" s="173">
        <v>351.59800000000001</v>
      </c>
      <c r="F32" s="173">
        <v>217.29400000000001</v>
      </c>
      <c r="G32" s="173">
        <v>436.72899999999998</v>
      </c>
      <c r="H32" s="191">
        <v>70.239000000000004</v>
      </c>
      <c r="I32" s="191">
        <v>373.66</v>
      </c>
      <c r="J32" s="191">
        <v>174.10900000000001</v>
      </c>
      <c r="K32" s="191">
        <v>306.37</v>
      </c>
      <c r="L32" s="191">
        <v>51.241</v>
      </c>
      <c r="M32" s="191">
        <v>199.26900000000001</v>
      </c>
      <c r="N32" s="191">
        <v>15.893000000000001</v>
      </c>
      <c r="O32" s="191">
        <v>105.098</v>
      </c>
      <c r="P32" s="191">
        <v>134.56200000000001</v>
      </c>
      <c r="Q32" s="191">
        <v>363.63799999999998</v>
      </c>
      <c r="R32" s="191">
        <v>78.454999999999998</v>
      </c>
      <c r="S32" s="191">
        <v>161.571</v>
      </c>
      <c r="T32" s="191">
        <v>340.57299999999998</v>
      </c>
      <c r="U32" s="191">
        <v>163.53700000000001</v>
      </c>
      <c r="V32" s="191">
        <v>222.30099999999999</v>
      </c>
      <c r="W32" s="191">
        <v>242.35</v>
      </c>
      <c r="X32" s="191">
        <v>66.088999999999999</v>
      </c>
      <c r="Y32" s="191">
        <v>81.495000000000005</v>
      </c>
      <c r="Z32" s="191">
        <v>176.19300000000001</v>
      </c>
      <c r="AA32" s="191">
        <v>225.495</v>
      </c>
      <c r="AB32" s="191">
        <v>223.66800000000001</v>
      </c>
      <c r="AC32" s="191">
        <v>223.79599999999999</v>
      </c>
      <c r="AD32" s="191">
        <v>29.001000000000001</v>
      </c>
      <c r="AE32" s="191">
        <v>378.16800000000001</v>
      </c>
      <c r="AF32" s="191">
        <v>67.45</v>
      </c>
      <c r="AG32" s="191">
        <v>113.765</v>
      </c>
      <c r="AH32" s="192">
        <v>279.86700000000002</v>
      </c>
    </row>
    <row r="33" spans="1:34" ht="15" x14ac:dyDescent="0.25">
      <c r="A33" s="145">
        <v>45474</v>
      </c>
      <c r="B33" s="280">
        <v>32.06</v>
      </c>
      <c r="C33" s="270">
        <v>32.06</v>
      </c>
      <c r="D33" s="274">
        <v>32.06</v>
      </c>
      <c r="E33" s="173">
        <v>96.123999999999995</v>
      </c>
      <c r="F33" s="173">
        <v>22.443000000000001</v>
      </c>
      <c r="G33" s="173">
        <v>253.011</v>
      </c>
      <c r="H33" s="191">
        <v>11.391</v>
      </c>
      <c r="I33" s="191">
        <v>91.625</v>
      </c>
      <c r="J33" s="191">
        <v>74.244</v>
      </c>
      <c r="K33" s="191">
        <v>172.51499999999999</v>
      </c>
      <c r="L33" s="191">
        <v>0</v>
      </c>
      <c r="M33" s="191">
        <v>30.088000000000001</v>
      </c>
      <c r="N33" s="191">
        <v>18.088000000000001</v>
      </c>
      <c r="O33" s="191">
        <v>0</v>
      </c>
      <c r="P33" s="191">
        <v>24.562999999999999</v>
      </c>
      <c r="Q33" s="191">
        <v>102.02800000000001</v>
      </c>
      <c r="R33" s="191">
        <v>27.198</v>
      </c>
      <c r="S33" s="191">
        <v>23.547999999999998</v>
      </c>
      <c r="T33" s="191">
        <v>88.587999999999994</v>
      </c>
      <c r="U33" s="191">
        <v>34.063000000000002</v>
      </c>
      <c r="V33" s="191">
        <v>31.885999999999999</v>
      </c>
      <c r="W33" s="191">
        <v>53.505000000000003</v>
      </c>
      <c r="X33" s="191">
        <v>6.9480000000000004</v>
      </c>
      <c r="Y33" s="191">
        <v>23.513000000000002</v>
      </c>
      <c r="Z33" s="191">
        <v>14.826000000000001</v>
      </c>
      <c r="AA33" s="191">
        <v>33.253</v>
      </c>
      <c r="AB33" s="191">
        <v>23.271999999999998</v>
      </c>
      <c r="AC33" s="191">
        <v>34.661999999999999</v>
      </c>
      <c r="AD33" s="191">
        <v>20.481000000000002</v>
      </c>
      <c r="AE33" s="191">
        <v>128.69800000000001</v>
      </c>
      <c r="AF33" s="191">
        <v>1.429</v>
      </c>
      <c r="AG33" s="191">
        <v>40.710999999999999</v>
      </c>
      <c r="AH33" s="192">
        <v>112.459</v>
      </c>
    </row>
    <row r="34" spans="1:34" ht="15" x14ac:dyDescent="0.25">
      <c r="A34" s="145">
        <v>45505</v>
      </c>
      <c r="B34" s="279">
        <v>23.31</v>
      </c>
      <c r="C34" s="269">
        <v>23.31</v>
      </c>
      <c r="D34" s="274">
        <v>23.31</v>
      </c>
      <c r="E34" s="173">
        <v>84.283000000000001</v>
      </c>
      <c r="F34" s="173">
        <v>9.8510000000000009</v>
      </c>
      <c r="G34" s="173">
        <v>76.16</v>
      </c>
      <c r="H34" s="191">
        <v>0</v>
      </c>
      <c r="I34" s="191">
        <v>71.105000000000004</v>
      </c>
      <c r="J34" s="191">
        <v>24.655000000000001</v>
      </c>
      <c r="K34" s="191">
        <v>124.467</v>
      </c>
      <c r="L34" s="191">
        <v>0</v>
      </c>
      <c r="M34" s="191">
        <v>41.101999999999997</v>
      </c>
      <c r="N34" s="191">
        <v>17.923999999999999</v>
      </c>
      <c r="O34" s="191">
        <v>11.105</v>
      </c>
      <c r="P34" s="191">
        <v>0</v>
      </c>
      <c r="Q34" s="191">
        <v>35.32</v>
      </c>
      <c r="R34" s="191">
        <v>37.290999999999997</v>
      </c>
      <c r="S34" s="191">
        <v>41.957999999999998</v>
      </c>
      <c r="T34" s="191">
        <v>36.783999999999999</v>
      </c>
      <c r="U34" s="191">
        <v>0</v>
      </c>
      <c r="V34" s="191">
        <v>32.090000000000003</v>
      </c>
      <c r="W34" s="191">
        <v>10.273</v>
      </c>
      <c r="X34" s="191">
        <v>0</v>
      </c>
      <c r="Y34" s="191">
        <v>39.279000000000003</v>
      </c>
      <c r="Z34" s="191">
        <v>9.6039999999999992</v>
      </c>
      <c r="AA34" s="191">
        <v>4.8639999999999999</v>
      </c>
      <c r="AB34" s="191">
        <v>27.568999999999999</v>
      </c>
      <c r="AC34" s="191">
        <v>23.367999999999999</v>
      </c>
      <c r="AD34" s="191">
        <v>18.032</v>
      </c>
      <c r="AE34" s="191">
        <v>34.853000000000002</v>
      </c>
      <c r="AF34" s="191">
        <v>4.5629999999999997</v>
      </c>
      <c r="AG34" s="191">
        <v>24.454000000000001</v>
      </c>
      <c r="AH34" s="192">
        <v>68.989000000000004</v>
      </c>
    </row>
    <row r="35" spans="1:34" ht="15" x14ac:dyDescent="0.25">
      <c r="A35" s="145">
        <v>45536</v>
      </c>
      <c r="B35" s="279">
        <v>30.92</v>
      </c>
      <c r="C35" s="269">
        <v>30.92</v>
      </c>
      <c r="D35" s="274">
        <v>30.92</v>
      </c>
      <c r="E35" s="173">
        <v>84.308999999999997</v>
      </c>
      <c r="F35" s="173">
        <v>53.976999999999997</v>
      </c>
      <c r="G35" s="173">
        <v>40.207000000000001</v>
      </c>
      <c r="H35" s="191">
        <v>22.532</v>
      </c>
      <c r="I35" s="191">
        <v>85.841999999999999</v>
      </c>
      <c r="J35" s="191">
        <v>13.97</v>
      </c>
      <c r="K35" s="191">
        <v>77.742999999999995</v>
      </c>
      <c r="L35" s="191">
        <v>17.084</v>
      </c>
      <c r="M35" s="191">
        <v>8.8859999999999992</v>
      </c>
      <c r="N35" s="191">
        <v>27.547000000000001</v>
      </c>
      <c r="O35" s="191">
        <v>50.664999999999999</v>
      </c>
      <c r="P35" s="191">
        <v>56.383000000000003</v>
      </c>
      <c r="Q35" s="191">
        <v>21.960999999999999</v>
      </c>
      <c r="R35" s="191">
        <v>42.655000000000001</v>
      </c>
      <c r="S35" s="191">
        <v>33.369999999999997</v>
      </c>
      <c r="T35" s="191">
        <v>37.292000000000002</v>
      </c>
      <c r="U35" s="191">
        <v>10.95</v>
      </c>
      <c r="V35" s="191">
        <v>44.424999999999997</v>
      </c>
      <c r="W35" s="191">
        <v>15.052</v>
      </c>
      <c r="X35" s="191">
        <v>15.853999999999999</v>
      </c>
      <c r="Y35" s="191">
        <v>98.784000000000006</v>
      </c>
      <c r="Z35" s="191">
        <v>16.454000000000001</v>
      </c>
      <c r="AA35" s="191">
        <v>8.82</v>
      </c>
      <c r="AB35" s="191">
        <v>11.228999999999999</v>
      </c>
      <c r="AC35" s="191">
        <v>15.981</v>
      </c>
      <c r="AD35" s="191">
        <v>16.997</v>
      </c>
      <c r="AE35" s="191">
        <v>8.7080000000000002</v>
      </c>
      <c r="AF35" s="191">
        <v>21.568999999999999</v>
      </c>
      <c r="AG35" s="191">
        <v>27.992999999999999</v>
      </c>
      <c r="AH35" s="192">
        <v>95.04</v>
      </c>
    </row>
    <row r="36" spans="1:34" ht="15" x14ac:dyDescent="0.25">
      <c r="A36" s="145">
        <v>45566</v>
      </c>
      <c r="B36" s="279">
        <v>25.06</v>
      </c>
      <c r="C36" s="291">
        <v>47.77</v>
      </c>
      <c r="D36" s="276">
        <v>34.979999999999997</v>
      </c>
      <c r="E36" s="191">
        <v>36.67</v>
      </c>
      <c r="F36" s="191">
        <v>49.42</v>
      </c>
      <c r="G36" s="191">
        <v>35.045999999999999</v>
      </c>
      <c r="H36" s="191">
        <v>35.601999999999997</v>
      </c>
      <c r="I36" s="191">
        <v>102.50700000000001</v>
      </c>
      <c r="J36" s="191">
        <v>48.057000000000002</v>
      </c>
      <c r="K36" s="191">
        <v>27.405999999999999</v>
      </c>
      <c r="L36" s="191">
        <v>34.905999999999999</v>
      </c>
      <c r="M36" s="191">
        <v>13.912000000000001</v>
      </c>
      <c r="N36" s="191">
        <v>30.350999999999999</v>
      </c>
      <c r="O36" s="191">
        <v>22.346</v>
      </c>
      <c r="P36" s="191">
        <v>67.808999999999997</v>
      </c>
      <c r="Q36" s="191">
        <v>81.448999999999998</v>
      </c>
      <c r="R36" s="191">
        <v>131.30099999999999</v>
      </c>
      <c r="S36" s="191">
        <v>50.405000000000001</v>
      </c>
      <c r="T36" s="191">
        <v>31.77</v>
      </c>
      <c r="U36" s="191">
        <v>25.855</v>
      </c>
      <c r="V36" s="191">
        <v>35.167000000000002</v>
      </c>
      <c r="W36" s="191">
        <v>65.423000000000002</v>
      </c>
      <c r="X36" s="191">
        <v>15.818</v>
      </c>
      <c r="Y36" s="191">
        <v>55.143000000000001</v>
      </c>
      <c r="Z36" s="191">
        <v>55.530999999999999</v>
      </c>
      <c r="AA36" s="191">
        <v>25.388000000000002</v>
      </c>
      <c r="AB36" s="191">
        <v>20.181999999999999</v>
      </c>
      <c r="AC36" s="191">
        <v>47.341000000000001</v>
      </c>
      <c r="AD36" s="191">
        <v>24.664999999999999</v>
      </c>
      <c r="AE36" s="192">
        <v>15.21</v>
      </c>
      <c r="AF36" s="191">
        <v>20.068999999999999</v>
      </c>
      <c r="AG36" s="191">
        <v>83.430999999999997</v>
      </c>
      <c r="AH36" s="191">
        <v>44.854999999999997</v>
      </c>
    </row>
    <row r="37" spans="1:34" ht="15" x14ac:dyDescent="0.25">
      <c r="A37" s="145">
        <v>45597</v>
      </c>
      <c r="B37" s="281">
        <v>28.46</v>
      </c>
      <c r="C37" s="271">
        <v>31.53</v>
      </c>
      <c r="D37" s="276">
        <v>30.35</v>
      </c>
      <c r="E37" s="191">
        <v>33.124000000000002</v>
      </c>
      <c r="F37" s="191">
        <v>46.084000000000003</v>
      </c>
      <c r="G37" s="191">
        <v>31.667000000000002</v>
      </c>
      <c r="H37" s="191">
        <v>40.218000000000004</v>
      </c>
      <c r="I37" s="191">
        <v>47.381</v>
      </c>
      <c r="J37" s="191">
        <v>68.739000000000004</v>
      </c>
      <c r="K37" s="191">
        <v>23.170999999999999</v>
      </c>
      <c r="L37" s="191">
        <v>28.062999999999999</v>
      </c>
      <c r="M37" s="191">
        <v>20.920999999999999</v>
      </c>
      <c r="N37" s="191">
        <v>29.655000000000001</v>
      </c>
      <c r="O37" s="191">
        <v>25.634</v>
      </c>
      <c r="P37" s="191">
        <v>47.457999999999998</v>
      </c>
      <c r="Q37" s="191">
        <v>45.94</v>
      </c>
      <c r="R37" s="191">
        <v>52.142000000000003</v>
      </c>
      <c r="S37" s="191">
        <v>26.420999999999999</v>
      </c>
      <c r="T37" s="191">
        <v>38.26</v>
      </c>
      <c r="U37" s="191">
        <v>29.259</v>
      </c>
      <c r="V37" s="191">
        <v>30.831</v>
      </c>
      <c r="W37" s="191">
        <v>35.915999999999997</v>
      </c>
      <c r="X37" s="191">
        <v>16.641999999999999</v>
      </c>
      <c r="Y37" s="191">
        <v>32.6</v>
      </c>
      <c r="Z37" s="191">
        <v>31.023</v>
      </c>
      <c r="AA37" s="191">
        <v>29.94</v>
      </c>
      <c r="AB37" s="191">
        <v>23.224</v>
      </c>
      <c r="AC37" s="191">
        <v>30.675000000000001</v>
      </c>
      <c r="AD37" s="191">
        <v>19.904</v>
      </c>
      <c r="AE37" s="192">
        <v>23.254000000000001</v>
      </c>
      <c r="AF37" s="191">
        <v>22.757999999999999</v>
      </c>
      <c r="AG37" s="191">
        <v>41.938000000000002</v>
      </c>
      <c r="AH37" s="191">
        <v>41.139000000000003</v>
      </c>
    </row>
    <row r="38" spans="1:34" ht="15" x14ac:dyDescent="0.25">
      <c r="A38" s="145">
        <v>45627</v>
      </c>
      <c r="B38" s="281">
        <v>23.65</v>
      </c>
      <c r="C38" s="271">
        <v>23.65</v>
      </c>
      <c r="D38" s="276">
        <v>23.65</v>
      </c>
      <c r="E38" s="191">
        <v>28.686</v>
      </c>
      <c r="F38" s="191">
        <v>31.18</v>
      </c>
      <c r="G38" s="191">
        <v>27.512</v>
      </c>
      <c r="H38" s="191">
        <v>31.82</v>
      </c>
      <c r="I38" s="191">
        <v>33.692999999999998</v>
      </c>
      <c r="J38" s="191">
        <v>40.241</v>
      </c>
      <c r="K38" s="191">
        <v>20.478000000000002</v>
      </c>
      <c r="L38" s="191">
        <v>21.212</v>
      </c>
      <c r="M38" s="191">
        <v>20.167999999999999</v>
      </c>
      <c r="N38" s="191">
        <v>19.111000000000001</v>
      </c>
      <c r="O38" s="191">
        <v>23.655999999999999</v>
      </c>
      <c r="P38" s="191">
        <v>33.225999999999999</v>
      </c>
      <c r="Q38" s="191">
        <v>30.327000000000002</v>
      </c>
      <c r="R38" s="191">
        <v>30.678000000000001</v>
      </c>
      <c r="S38" s="191">
        <v>43.972999999999999</v>
      </c>
      <c r="T38" s="191">
        <v>29.783000000000001</v>
      </c>
      <c r="U38" s="191">
        <v>21.844999999999999</v>
      </c>
      <c r="V38" s="191">
        <v>27.004000000000001</v>
      </c>
      <c r="W38" s="191">
        <v>25.161000000000001</v>
      </c>
      <c r="X38" s="191">
        <v>16.14</v>
      </c>
      <c r="Y38" s="191">
        <v>24.983000000000001</v>
      </c>
      <c r="Z38" s="191">
        <v>23.206</v>
      </c>
      <c r="AA38" s="191">
        <v>22.489000000000001</v>
      </c>
      <c r="AB38" s="191">
        <v>26.222999999999999</v>
      </c>
      <c r="AC38" s="191">
        <v>27.48</v>
      </c>
      <c r="AD38" s="191">
        <v>15.971</v>
      </c>
      <c r="AE38" s="192">
        <v>25.747</v>
      </c>
      <c r="AF38" s="191">
        <v>22.986000000000001</v>
      </c>
      <c r="AG38" s="191">
        <v>22.393999999999998</v>
      </c>
      <c r="AH38" s="191">
        <v>31.798999999999999</v>
      </c>
    </row>
    <row r="39" spans="1:34" ht="15" x14ac:dyDescent="0.25">
      <c r="A39" s="145">
        <v>45658</v>
      </c>
      <c r="B39" s="281">
        <v>21.52</v>
      </c>
      <c r="C39" s="271">
        <v>21.52</v>
      </c>
      <c r="D39" s="276">
        <v>21.52</v>
      </c>
      <c r="E39" s="191">
        <v>27.864000000000001</v>
      </c>
      <c r="F39" s="191">
        <v>26.483000000000001</v>
      </c>
      <c r="G39" s="191">
        <v>24.844999999999999</v>
      </c>
      <c r="H39" s="191">
        <v>25.207000000000001</v>
      </c>
      <c r="I39" s="191">
        <v>30.818000000000001</v>
      </c>
      <c r="J39" s="191">
        <v>29.789000000000001</v>
      </c>
      <c r="K39" s="191">
        <v>22.91</v>
      </c>
      <c r="L39" s="191">
        <v>20.495999999999999</v>
      </c>
      <c r="M39" s="191">
        <v>19.245000000000001</v>
      </c>
      <c r="N39" s="191">
        <v>19.166</v>
      </c>
      <c r="O39" s="191">
        <v>19.587</v>
      </c>
      <c r="P39" s="191">
        <v>41.813000000000002</v>
      </c>
      <c r="Q39" s="191">
        <v>26.494</v>
      </c>
      <c r="R39" s="191">
        <v>26.190999999999999</v>
      </c>
      <c r="S39" s="191">
        <v>26.523</v>
      </c>
      <c r="T39" s="191">
        <v>27.076000000000001</v>
      </c>
      <c r="U39" s="191">
        <v>19.402999999999999</v>
      </c>
      <c r="V39" s="191">
        <v>22.704000000000001</v>
      </c>
      <c r="W39" s="191">
        <v>26.873000000000001</v>
      </c>
      <c r="X39" s="191">
        <v>18.786999999999999</v>
      </c>
      <c r="Y39" s="191">
        <v>21.984999999999999</v>
      </c>
      <c r="Z39" s="191">
        <v>23.292999999999999</v>
      </c>
      <c r="AA39" s="191">
        <v>18.286999999999999</v>
      </c>
      <c r="AB39" s="191">
        <v>30.093</v>
      </c>
      <c r="AC39" s="191">
        <v>23.536000000000001</v>
      </c>
      <c r="AD39" s="191">
        <v>15.083</v>
      </c>
      <c r="AE39" s="192">
        <v>24.26</v>
      </c>
      <c r="AF39" s="191">
        <v>20.99</v>
      </c>
      <c r="AG39" s="191">
        <v>18.120999999999999</v>
      </c>
      <c r="AH39" s="191">
        <v>26.916</v>
      </c>
    </row>
    <row r="40" spans="1:34" ht="15" x14ac:dyDescent="0.25">
      <c r="A40" s="145">
        <v>45689</v>
      </c>
      <c r="B40" s="281">
        <v>28.85</v>
      </c>
      <c r="C40" s="271">
        <v>28.85</v>
      </c>
      <c r="D40" s="276">
        <v>28.85</v>
      </c>
      <c r="E40" s="191">
        <v>26.33</v>
      </c>
      <c r="F40" s="191">
        <v>48.259</v>
      </c>
      <c r="G40" s="191">
        <v>35.908000000000001</v>
      </c>
      <c r="H40" s="191">
        <v>26.035</v>
      </c>
      <c r="I40" s="191">
        <v>27.956</v>
      </c>
      <c r="J40" s="191">
        <v>31.521999999999998</v>
      </c>
      <c r="K40" s="191">
        <v>25.483000000000001</v>
      </c>
      <c r="L40" s="191">
        <v>23.175000000000001</v>
      </c>
      <c r="M40" s="191">
        <v>18.329000000000001</v>
      </c>
      <c r="N40" s="191">
        <v>24.401</v>
      </c>
      <c r="O40" s="191">
        <v>22.765000000000001</v>
      </c>
      <c r="P40" s="191">
        <v>51.271000000000001</v>
      </c>
      <c r="Q40" s="191">
        <v>22.991</v>
      </c>
      <c r="R40" s="191">
        <v>38.344000000000001</v>
      </c>
      <c r="S40" s="191">
        <v>22.16</v>
      </c>
      <c r="T40" s="191">
        <v>34.984999999999999</v>
      </c>
      <c r="U40" s="191">
        <v>19.492000000000001</v>
      </c>
      <c r="V40" s="191">
        <v>24.350999999999999</v>
      </c>
      <c r="W40" s="191">
        <v>25.292000000000002</v>
      </c>
      <c r="X40" s="191">
        <v>21.545000000000002</v>
      </c>
      <c r="Y40" s="191">
        <v>27.603999999999999</v>
      </c>
      <c r="Z40" s="191">
        <v>35.241</v>
      </c>
      <c r="AA40" s="191">
        <v>35.030999999999999</v>
      </c>
      <c r="AB40" s="191">
        <v>70.81</v>
      </c>
      <c r="AC40" s="191">
        <v>23.315000000000001</v>
      </c>
      <c r="AD40" s="191">
        <v>18.608000000000001</v>
      </c>
      <c r="AE40" s="192">
        <v>24.946000000000002</v>
      </c>
      <c r="AF40" s="191">
        <v>18.106999999999999</v>
      </c>
      <c r="AG40" s="191">
        <v>17.896000000000001</v>
      </c>
      <c r="AH40" s="191">
        <v>26.940999999999999</v>
      </c>
    </row>
    <row r="41" spans="1:34" ht="15" x14ac:dyDescent="0.25">
      <c r="A41" s="145">
        <v>45717</v>
      </c>
      <c r="B41" s="281">
        <v>92.46</v>
      </c>
      <c r="C41" s="271">
        <v>92.46</v>
      </c>
      <c r="D41" s="276">
        <v>92.46</v>
      </c>
      <c r="E41" s="191">
        <v>75.801000000000002</v>
      </c>
      <c r="F41" s="191">
        <v>187.494</v>
      </c>
      <c r="G41" s="191">
        <v>45.360999999999997</v>
      </c>
      <c r="H41" s="191">
        <v>142.10900000000001</v>
      </c>
      <c r="I41" s="191">
        <v>73.995999999999995</v>
      </c>
      <c r="J41" s="191">
        <v>54.14</v>
      </c>
      <c r="K41" s="191">
        <v>47.655999999999999</v>
      </c>
      <c r="L41" s="191">
        <v>69.956999999999994</v>
      </c>
      <c r="M41" s="191">
        <v>28.135999999999999</v>
      </c>
      <c r="N41" s="191">
        <v>48.573</v>
      </c>
      <c r="O41" s="191">
        <v>96.510999999999996</v>
      </c>
      <c r="P41" s="191">
        <v>113.053</v>
      </c>
      <c r="Q41" s="191">
        <v>44.564999999999998</v>
      </c>
      <c r="R41" s="191">
        <v>129.84200000000001</v>
      </c>
      <c r="S41" s="191">
        <v>83.632999999999996</v>
      </c>
      <c r="T41" s="191">
        <v>75.066999999999993</v>
      </c>
      <c r="U41" s="191">
        <v>50.886000000000003</v>
      </c>
      <c r="V41" s="191">
        <v>56.402000000000001</v>
      </c>
      <c r="W41" s="191">
        <v>64.977000000000004</v>
      </c>
      <c r="X41" s="191">
        <v>41.728999999999999</v>
      </c>
      <c r="Y41" s="191">
        <v>54.36</v>
      </c>
      <c r="Z41" s="191">
        <v>68.765000000000001</v>
      </c>
      <c r="AA41" s="191">
        <v>55.508000000000003</v>
      </c>
      <c r="AB41" s="191">
        <v>176.59299999999999</v>
      </c>
      <c r="AC41" s="191">
        <v>35.621000000000002</v>
      </c>
      <c r="AD41" s="191">
        <v>99.472999999999999</v>
      </c>
      <c r="AE41" s="192">
        <v>49.055</v>
      </c>
      <c r="AF41" s="191">
        <v>32.555</v>
      </c>
      <c r="AG41" s="191">
        <v>57.265000000000001</v>
      </c>
      <c r="AH41" s="191">
        <v>59.905000000000001</v>
      </c>
    </row>
    <row r="42" spans="1:34" ht="15" x14ac:dyDescent="0.25">
      <c r="A42" s="145">
        <v>45748</v>
      </c>
      <c r="B42" s="281">
        <v>147.16999999999999</v>
      </c>
      <c r="C42" s="271">
        <v>147.16999999999999</v>
      </c>
      <c r="D42" s="276">
        <v>147.16999999999999</v>
      </c>
      <c r="E42" s="191">
        <v>170.86500000000001</v>
      </c>
      <c r="F42" s="191">
        <v>207.631</v>
      </c>
      <c r="G42" s="191">
        <v>87.805000000000007</v>
      </c>
      <c r="H42" s="191">
        <v>224.85</v>
      </c>
      <c r="I42" s="191">
        <v>144.261</v>
      </c>
      <c r="J42" s="191">
        <v>110.741</v>
      </c>
      <c r="K42" s="191">
        <v>119.718</v>
      </c>
      <c r="L42" s="191">
        <v>200.595</v>
      </c>
      <c r="M42" s="191">
        <v>60.094999999999999</v>
      </c>
      <c r="N42" s="191">
        <v>66.694000000000003</v>
      </c>
      <c r="O42" s="191">
        <v>201.87299999999999</v>
      </c>
      <c r="P42" s="191">
        <v>310.90899999999999</v>
      </c>
      <c r="Q42" s="191">
        <v>138.50299999999999</v>
      </c>
      <c r="R42" s="191">
        <v>146.023</v>
      </c>
      <c r="S42" s="191">
        <v>270.43</v>
      </c>
      <c r="T42" s="191">
        <v>123.502</v>
      </c>
      <c r="U42" s="191">
        <v>160.15199999999999</v>
      </c>
      <c r="V42" s="191">
        <v>110.18300000000001</v>
      </c>
      <c r="W42" s="191">
        <v>158.07499999999999</v>
      </c>
      <c r="X42" s="191">
        <v>52.320999999999998</v>
      </c>
      <c r="Y42" s="191">
        <v>93.02</v>
      </c>
      <c r="Z42" s="191">
        <v>65.790000000000006</v>
      </c>
      <c r="AA42" s="191">
        <v>95.34</v>
      </c>
      <c r="AB42" s="191">
        <v>195.09</v>
      </c>
      <c r="AC42" s="191">
        <v>66.12</v>
      </c>
      <c r="AD42" s="191">
        <v>190.71299999999999</v>
      </c>
      <c r="AE42" s="192">
        <v>68.212999999999994</v>
      </c>
      <c r="AF42" s="191">
        <v>72.641999999999996</v>
      </c>
      <c r="AG42" s="191">
        <v>102.16800000000001</v>
      </c>
      <c r="AH42" s="191">
        <v>129.61699999999999</v>
      </c>
    </row>
    <row r="43" spans="1:34" ht="15" x14ac:dyDescent="0.25">
      <c r="A43" s="145">
        <v>45778</v>
      </c>
      <c r="B43" s="281">
        <v>251.55</v>
      </c>
      <c r="C43" s="271">
        <v>251.55</v>
      </c>
      <c r="D43" s="276">
        <v>251.55</v>
      </c>
      <c r="E43" s="191">
        <v>300.625</v>
      </c>
      <c r="F43" s="191">
        <v>341.52699999999999</v>
      </c>
      <c r="G43" s="191">
        <v>209.68799999999999</v>
      </c>
      <c r="H43" s="191">
        <v>391.45800000000003</v>
      </c>
      <c r="I43" s="191">
        <v>260.12700000000001</v>
      </c>
      <c r="J43" s="191">
        <v>292.702</v>
      </c>
      <c r="K43" s="191">
        <v>188.29499999999999</v>
      </c>
      <c r="L43" s="191">
        <v>436.17700000000002</v>
      </c>
      <c r="M43" s="191">
        <v>63.502000000000002</v>
      </c>
      <c r="N43" s="191">
        <v>183.97</v>
      </c>
      <c r="O43" s="191">
        <v>295.27499999999998</v>
      </c>
      <c r="P43" s="191">
        <v>537.26599999999996</v>
      </c>
      <c r="Q43" s="191">
        <v>233.43600000000001</v>
      </c>
      <c r="R43" s="191">
        <v>286.22800000000001</v>
      </c>
      <c r="S43" s="191">
        <v>373.38900000000001</v>
      </c>
      <c r="T43" s="191">
        <v>384.41</v>
      </c>
      <c r="U43" s="191">
        <v>217.57</v>
      </c>
      <c r="V43" s="191">
        <v>189.91300000000001</v>
      </c>
      <c r="W43" s="191">
        <v>209.42400000000001</v>
      </c>
      <c r="X43" s="191">
        <v>139.96199999999999</v>
      </c>
      <c r="Y43" s="191">
        <v>193.45699999999999</v>
      </c>
      <c r="Z43" s="191">
        <v>174.02199999999999</v>
      </c>
      <c r="AA43" s="191">
        <v>198.286</v>
      </c>
      <c r="AB43" s="191">
        <v>237.745</v>
      </c>
      <c r="AC43" s="191">
        <v>135.696</v>
      </c>
      <c r="AD43" s="191">
        <v>336.26499999999999</v>
      </c>
      <c r="AE43" s="192">
        <v>178.92599999999999</v>
      </c>
      <c r="AF43" s="191">
        <v>154.69399999999999</v>
      </c>
      <c r="AG43" s="191">
        <v>288.35500000000002</v>
      </c>
      <c r="AH43" s="191">
        <v>255.96700000000001</v>
      </c>
    </row>
    <row r="44" spans="1:34" ht="15" x14ac:dyDescent="0.25">
      <c r="A44" s="145">
        <v>45809</v>
      </c>
      <c r="B44" s="281">
        <v>187.12</v>
      </c>
      <c r="C44" s="271">
        <v>187.12</v>
      </c>
      <c r="D44" s="276">
        <v>187.12</v>
      </c>
      <c r="E44" s="191">
        <v>217.47200000000001</v>
      </c>
      <c r="F44" s="191">
        <v>433.26900000000001</v>
      </c>
      <c r="G44" s="191">
        <v>70.418999999999997</v>
      </c>
      <c r="H44" s="191">
        <v>374.16</v>
      </c>
      <c r="I44" s="191">
        <v>174.036</v>
      </c>
      <c r="J44" s="191">
        <v>308.31799999999998</v>
      </c>
      <c r="K44" s="191">
        <v>51.6</v>
      </c>
      <c r="L44" s="191">
        <v>199.52099999999999</v>
      </c>
      <c r="M44" s="191">
        <v>15.18</v>
      </c>
      <c r="N44" s="191">
        <v>114.34399999999999</v>
      </c>
      <c r="O44" s="191">
        <v>134.50700000000001</v>
      </c>
      <c r="P44" s="191">
        <v>363.39400000000001</v>
      </c>
      <c r="Q44" s="191">
        <v>78.644999999999996</v>
      </c>
      <c r="R44" s="191">
        <v>166.91300000000001</v>
      </c>
      <c r="S44" s="191">
        <v>340.54399999999998</v>
      </c>
      <c r="T44" s="191">
        <v>163.79400000000001</v>
      </c>
      <c r="U44" s="191">
        <v>223.59700000000001</v>
      </c>
      <c r="V44" s="191">
        <v>246.29900000000001</v>
      </c>
      <c r="W44" s="191">
        <v>66.575999999999993</v>
      </c>
      <c r="X44" s="191">
        <v>81.706000000000003</v>
      </c>
      <c r="Y44" s="191">
        <v>176.358</v>
      </c>
      <c r="Z44" s="191">
        <v>229.172</v>
      </c>
      <c r="AA44" s="191">
        <v>223.166</v>
      </c>
      <c r="AB44" s="191">
        <v>223.785</v>
      </c>
      <c r="AC44" s="191">
        <v>27.873999999999999</v>
      </c>
      <c r="AD44" s="191">
        <v>372.89600000000002</v>
      </c>
      <c r="AE44" s="192">
        <v>67.364000000000004</v>
      </c>
      <c r="AF44" s="191">
        <v>113.881</v>
      </c>
      <c r="AG44" s="191">
        <v>280.536</v>
      </c>
      <c r="AH44" s="191">
        <v>363.976</v>
      </c>
    </row>
    <row r="45" spans="1:34" ht="15" x14ac:dyDescent="0.25">
      <c r="A45" s="145">
        <v>45839</v>
      </c>
      <c r="B45" s="281">
        <v>32.06</v>
      </c>
      <c r="C45" s="271">
        <v>32.06</v>
      </c>
      <c r="D45" s="276">
        <v>32.06</v>
      </c>
      <c r="E45" s="191">
        <v>22.553999999999998</v>
      </c>
      <c r="F45" s="191">
        <v>261.95600000000002</v>
      </c>
      <c r="G45" s="191">
        <v>11.346</v>
      </c>
      <c r="H45" s="191">
        <v>91.867000000000004</v>
      </c>
      <c r="I45" s="191">
        <v>74.099999999999994</v>
      </c>
      <c r="J45" s="191">
        <v>178.65899999999999</v>
      </c>
      <c r="K45" s="191">
        <v>0</v>
      </c>
      <c r="L45" s="191">
        <v>30.201000000000001</v>
      </c>
      <c r="M45" s="191">
        <v>18.061</v>
      </c>
      <c r="N45" s="191">
        <v>0</v>
      </c>
      <c r="O45" s="191">
        <v>24.422999999999998</v>
      </c>
      <c r="P45" s="191">
        <v>101.699</v>
      </c>
      <c r="Q45" s="191">
        <v>27.266999999999999</v>
      </c>
      <c r="R45" s="191">
        <v>25.155000000000001</v>
      </c>
      <c r="S45" s="191">
        <v>88.427999999999997</v>
      </c>
      <c r="T45" s="191">
        <v>34.101999999999997</v>
      </c>
      <c r="U45" s="191">
        <v>33.048000000000002</v>
      </c>
      <c r="V45" s="191">
        <v>56.472999999999999</v>
      </c>
      <c r="W45" s="191">
        <v>7.3230000000000004</v>
      </c>
      <c r="X45" s="191">
        <v>23.483000000000001</v>
      </c>
      <c r="Y45" s="191">
        <v>14.866</v>
      </c>
      <c r="Z45" s="191">
        <v>34.442999999999998</v>
      </c>
      <c r="AA45" s="191">
        <v>23.234999999999999</v>
      </c>
      <c r="AB45" s="191">
        <v>34.508000000000003</v>
      </c>
      <c r="AC45" s="191">
        <v>20.614000000000001</v>
      </c>
      <c r="AD45" s="191">
        <v>138.21799999999999</v>
      </c>
      <c r="AE45" s="192">
        <v>1.177</v>
      </c>
      <c r="AF45" s="191">
        <v>40.840000000000003</v>
      </c>
      <c r="AG45" s="191">
        <v>112.893</v>
      </c>
      <c r="AH45" s="191">
        <v>163.203</v>
      </c>
    </row>
    <row r="46" spans="1:34" ht="15" x14ac:dyDescent="0.25">
      <c r="A46" s="145">
        <v>45870</v>
      </c>
      <c r="B46" s="281">
        <v>23.31</v>
      </c>
      <c r="C46" s="271">
        <v>23.31</v>
      </c>
      <c r="D46" s="276">
        <v>23.31</v>
      </c>
      <c r="E46" s="191">
        <v>9.8390000000000004</v>
      </c>
      <c r="F46" s="191">
        <v>77.587000000000003</v>
      </c>
      <c r="G46" s="191">
        <v>0</v>
      </c>
      <c r="H46" s="191">
        <v>71.391999999999996</v>
      </c>
      <c r="I46" s="191">
        <v>24.484999999999999</v>
      </c>
      <c r="J46" s="191">
        <v>126.473</v>
      </c>
      <c r="K46" s="191">
        <v>0</v>
      </c>
      <c r="L46" s="191">
        <v>41.231999999999999</v>
      </c>
      <c r="M46" s="191">
        <v>17.891999999999999</v>
      </c>
      <c r="N46" s="191">
        <v>9.8620000000000001</v>
      </c>
      <c r="O46" s="191">
        <v>0</v>
      </c>
      <c r="P46" s="191">
        <v>35.027000000000001</v>
      </c>
      <c r="Q46" s="191">
        <v>37.384</v>
      </c>
      <c r="R46" s="191">
        <v>43.718000000000004</v>
      </c>
      <c r="S46" s="191">
        <v>36.552999999999997</v>
      </c>
      <c r="T46" s="191">
        <v>0</v>
      </c>
      <c r="U46" s="191">
        <v>31.640999999999998</v>
      </c>
      <c r="V46" s="191">
        <v>11.558999999999999</v>
      </c>
      <c r="W46" s="191">
        <v>0</v>
      </c>
      <c r="X46" s="191">
        <v>39.386000000000003</v>
      </c>
      <c r="Y46" s="191">
        <v>9.5730000000000004</v>
      </c>
      <c r="Z46" s="191">
        <v>5.0430000000000001</v>
      </c>
      <c r="AA46" s="191">
        <v>27.51</v>
      </c>
      <c r="AB46" s="191">
        <v>23.152000000000001</v>
      </c>
      <c r="AC46" s="191">
        <v>18.190000000000001</v>
      </c>
      <c r="AD46" s="191">
        <v>36.865000000000002</v>
      </c>
      <c r="AE46" s="192">
        <v>4.2190000000000003</v>
      </c>
      <c r="AF46" s="191">
        <v>23.952000000000002</v>
      </c>
      <c r="AG46" s="191">
        <v>69.540000000000006</v>
      </c>
      <c r="AH46" s="191">
        <v>54.863</v>
      </c>
    </row>
    <row r="47" spans="1:34" ht="15" x14ac:dyDescent="0.25">
      <c r="A47" s="145">
        <v>45901</v>
      </c>
      <c r="B47" s="281">
        <v>30.92</v>
      </c>
      <c r="C47" s="271">
        <v>30.92</v>
      </c>
      <c r="D47" s="276">
        <v>30.92</v>
      </c>
      <c r="E47" s="191">
        <v>53.722000000000001</v>
      </c>
      <c r="F47" s="191">
        <v>39.786000000000001</v>
      </c>
      <c r="G47" s="191">
        <v>22.6</v>
      </c>
      <c r="H47" s="191">
        <v>85.983999999999995</v>
      </c>
      <c r="I47" s="191">
        <v>13.510999999999999</v>
      </c>
      <c r="J47" s="191">
        <v>79.786000000000001</v>
      </c>
      <c r="K47" s="191">
        <v>17.311</v>
      </c>
      <c r="L47" s="191">
        <v>8.5389999999999997</v>
      </c>
      <c r="M47" s="191">
        <v>27.477</v>
      </c>
      <c r="N47" s="191">
        <v>51.953000000000003</v>
      </c>
      <c r="O47" s="191">
        <v>55.968000000000004</v>
      </c>
      <c r="P47" s="191">
        <v>21.417999999999999</v>
      </c>
      <c r="Q47" s="191">
        <v>42.569000000000003</v>
      </c>
      <c r="R47" s="191">
        <v>33.433999999999997</v>
      </c>
      <c r="S47" s="191">
        <v>36.765000000000001</v>
      </c>
      <c r="T47" s="191">
        <v>10.997999999999999</v>
      </c>
      <c r="U47" s="191">
        <v>45.405999999999999</v>
      </c>
      <c r="V47" s="191">
        <v>14.968</v>
      </c>
      <c r="W47" s="191">
        <v>15.147</v>
      </c>
      <c r="X47" s="191">
        <v>98.771000000000001</v>
      </c>
      <c r="Y47" s="191">
        <v>16.175999999999998</v>
      </c>
      <c r="Z47" s="191">
        <v>8.4320000000000004</v>
      </c>
      <c r="AA47" s="191">
        <v>10.978999999999999</v>
      </c>
      <c r="AB47" s="191">
        <v>15.836</v>
      </c>
      <c r="AC47" s="191">
        <v>17.14</v>
      </c>
      <c r="AD47" s="191">
        <v>9.1370000000000005</v>
      </c>
      <c r="AE47" s="192">
        <v>21.47</v>
      </c>
      <c r="AF47" s="191">
        <v>28.048999999999999</v>
      </c>
      <c r="AG47" s="191">
        <v>95.379000000000005</v>
      </c>
      <c r="AH47" s="191">
        <v>15.416</v>
      </c>
    </row>
    <row r="48" spans="1:34" ht="15" x14ac:dyDescent="0.25">
      <c r="A48" s="145">
        <v>45931</v>
      </c>
      <c r="B48" s="281">
        <v>25.06</v>
      </c>
      <c r="C48" s="271">
        <v>47.77</v>
      </c>
      <c r="D48" s="276">
        <v>34.979999999999997</v>
      </c>
      <c r="E48" s="191">
        <v>49.911999999999999</v>
      </c>
      <c r="F48" s="191">
        <v>37.927999999999997</v>
      </c>
      <c r="G48" s="191">
        <v>35.43</v>
      </c>
      <c r="H48" s="191">
        <v>102.779</v>
      </c>
      <c r="I48" s="191">
        <v>48.24</v>
      </c>
      <c r="J48" s="191">
        <v>28.765000000000001</v>
      </c>
      <c r="K48" s="191">
        <v>35.072000000000003</v>
      </c>
      <c r="L48" s="191">
        <v>13.791</v>
      </c>
      <c r="M48" s="191">
        <v>30.161000000000001</v>
      </c>
      <c r="N48" s="191">
        <v>23.141999999999999</v>
      </c>
      <c r="O48" s="191">
        <v>67.820999999999998</v>
      </c>
      <c r="P48" s="191">
        <v>81.334999999999994</v>
      </c>
      <c r="Q48" s="191">
        <v>131.21799999999999</v>
      </c>
      <c r="R48" s="191">
        <v>52.223999999999997</v>
      </c>
      <c r="S48" s="191">
        <v>31.456</v>
      </c>
      <c r="T48" s="191">
        <v>25.907</v>
      </c>
      <c r="U48" s="191">
        <v>35.892000000000003</v>
      </c>
      <c r="V48" s="191">
        <v>65.001999999999995</v>
      </c>
      <c r="W48" s="191">
        <v>16.152000000000001</v>
      </c>
      <c r="X48" s="191">
        <v>55.290999999999997</v>
      </c>
      <c r="Y48" s="191">
        <v>55.615000000000002</v>
      </c>
      <c r="Z48" s="191">
        <v>25.062000000000001</v>
      </c>
      <c r="AA48" s="191">
        <v>20.529</v>
      </c>
      <c r="AB48" s="191">
        <v>47.235999999999997</v>
      </c>
      <c r="AC48" s="191">
        <v>24.734999999999999</v>
      </c>
      <c r="AD48" s="191">
        <v>15.734</v>
      </c>
      <c r="AE48" s="192">
        <v>19.943999999999999</v>
      </c>
      <c r="AF48" s="191">
        <v>83.337000000000003</v>
      </c>
      <c r="AG48" s="191">
        <v>45.183</v>
      </c>
      <c r="AH48" s="191">
        <v>54.472999999999999</v>
      </c>
    </row>
    <row r="49" spans="1:1005" ht="15" x14ac:dyDescent="0.25">
      <c r="A49" s="145">
        <v>45962</v>
      </c>
      <c r="B49" s="281">
        <v>28.46</v>
      </c>
      <c r="C49" s="271">
        <v>31.53</v>
      </c>
      <c r="D49" s="276">
        <v>30.35</v>
      </c>
      <c r="E49" s="191">
        <v>46.276000000000003</v>
      </c>
      <c r="F49" s="191">
        <v>32.417999999999999</v>
      </c>
      <c r="G49" s="191">
        <v>40.237000000000002</v>
      </c>
      <c r="H49" s="191">
        <v>47.572000000000003</v>
      </c>
      <c r="I49" s="191">
        <v>68.775000000000006</v>
      </c>
      <c r="J49" s="191">
        <v>23.771999999999998</v>
      </c>
      <c r="K49" s="191">
        <v>28.253</v>
      </c>
      <c r="L49" s="191">
        <v>21.012</v>
      </c>
      <c r="M49" s="191">
        <v>29.582000000000001</v>
      </c>
      <c r="N49" s="191">
        <v>26.242000000000001</v>
      </c>
      <c r="O49" s="191">
        <v>47.369</v>
      </c>
      <c r="P49" s="191">
        <v>45.808999999999997</v>
      </c>
      <c r="Q49" s="191">
        <v>52.219000000000001</v>
      </c>
      <c r="R49" s="191">
        <v>27.324000000000002</v>
      </c>
      <c r="S49" s="191">
        <v>38.152000000000001</v>
      </c>
      <c r="T49" s="191">
        <v>29.363</v>
      </c>
      <c r="U49" s="191">
        <v>31.783999999999999</v>
      </c>
      <c r="V49" s="191">
        <v>36.805</v>
      </c>
      <c r="W49" s="191">
        <v>16.994</v>
      </c>
      <c r="X49" s="191">
        <v>32.738</v>
      </c>
      <c r="Y49" s="191">
        <v>31.027000000000001</v>
      </c>
      <c r="Z49" s="191">
        <v>30.606000000000002</v>
      </c>
      <c r="AA49" s="191">
        <v>23.210999999999999</v>
      </c>
      <c r="AB49" s="191">
        <v>30.62</v>
      </c>
      <c r="AC49" s="191">
        <v>20.07</v>
      </c>
      <c r="AD49" s="191">
        <v>23.885999999999999</v>
      </c>
      <c r="AE49" s="192">
        <v>22.63</v>
      </c>
      <c r="AF49" s="191">
        <v>42.008000000000003</v>
      </c>
      <c r="AG49" s="191">
        <v>41.555</v>
      </c>
      <c r="AH49" s="191">
        <v>28.533999999999999</v>
      </c>
    </row>
    <row r="50" spans="1:1005" ht="15" x14ac:dyDescent="0.25">
      <c r="A50" s="145">
        <v>45992</v>
      </c>
      <c r="B50" s="281">
        <v>23.65</v>
      </c>
      <c r="C50" s="271">
        <v>23.65</v>
      </c>
      <c r="D50" s="276">
        <v>23.65</v>
      </c>
      <c r="E50" s="191">
        <v>31.423999999999999</v>
      </c>
      <c r="F50" s="191">
        <v>28.254000000000001</v>
      </c>
      <c r="G50" s="191">
        <v>31.949000000000002</v>
      </c>
      <c r="H50" s="191">
        <v>34.03</v>
      </c>
      <c r="I50" s="191">
        <v>40.328000000000003</v>
      </c>
      <c r="J50" s="191">
        <v>21.042999999999999</v>
      </c>
      <c r="K50" s="191">
        <v>21.463999999999999</v>
      </c>
      <c r="L50" s="191">
        <v>20.347000000000001</v>
      </c>
      <c r="M50" s="191">
        <v>19.093</v>
      </c>
      <c r="N50" s="191">
        <v>24.402999999999999</v>
      </c>
      <c r="O50" s="191">
        <v>33.231999999999999</v>
      </c>
      <c r="P50" s="191">
        <v>30.282</v>
      </c>
      <c r="Q50" s="191">
        <v>30.831</v>
      </c>
      <c r="R50" s="191">
        <v>45.453000000000003</v>
      </c>
      <c r="S50" s="191">
        <v>29.774999999999999</v>
      </c>
      <c r="T50" s="191">
        <v>22.001000000000001</v>
      </c>
      <c r="U50" s="191">
        <v>28.126999999999999</v>
      </c>
      <c r="V50" s="191">
        <v>25.763999999999999</v>
      </c>
      <c r="W50" s="191">
        <v>16.535</v>
      </c>
      <c r="X50" s="191">
        <v>25.199000000000002</v>
      </c>
      <c r="Y50" s="191">
        <v>23.291</v>
      </c>
      <c r="Z50" s="191">
        <v>22.939</v>
      </c>
      <c r="AA50" s="191">
        <v>26.286000000000001</v>
      </c>
      <c r="AB50" s="191">
        <v>27.488</v>
      </c>
      <c r="AC50" s="191">
        <v>16.184000000000001</v>
      </c>
      <c r="AD50" s="191">
        <v>26.547999999999998</v>
      </c>
      <c r="AE50" s="192">
        <v>22.895</v>
      </c>
      <c r="AF50" s="191">
        <v>22.527000000000001</v>
      </c>
      <c r="AG50" s="191">
        <v>32.317</v>
      </c>
      <c r="AH50" s="191">
        <v>24.969000000000001</v>
      </c>
    </row>
    <row r="51" spans="1:1005" ht="15" x14ac:dyDescent="0.25">
      <c r="A51" s="145">
        <v>46023</v>
      </c>
      <c r="B51" s="281">
        <v>21.52</v>
      </c>
      <c r="C51" s="271">
        <v>21.52</v>
      </c>
      <c r="D51" s="276">
        <v>21.52</v>
      </c>
      <c r="E51" s="191">
        <v>26.696999999999999</v>
      </c>
      <c r="F51" s="191">
        <v>25.364999999999998</v>
      </c>
      <c r="G51" s="191">
        <v>25.321999999999999</v>
      </c>
      <c r="H51" s="191">
        <v>31.167999999999999</v>
      </c>
      <c r="I51" s="191">
        <v>29.870999999999999</v>
      </c>
      <c r="J51" s="191">
        <v>23.343</v>
      </c>
      <c r="K51" s="191">
        <v>20.742000000000001</v>
      </c>
      <c r="L51" s="191">
        <v>19.417999999999999</v>
      </c>
      <c r="M51" s="191">
        <v>19.146999999999998</v>
      </c>
      <c r="N51" s="191">
        <v>20.21</v>
      </c>
      <c r="O51" s="191">
        <v>41.841999999999999</v>
      </c>
      <c r="P51" s="191">
        <v>26.451000000000001</v>
      </c>
      <c r="Q51" s="191">
        <v>26.344999999999999</v>
      </c>
      <c r="R51" s="191">
        <v>27.587</v>
      </c>
      <c r="S51" s="191">
        <v>27.068000000000001</v>
      </c>
      <c r="T51" s="191">
        <v>19.552</v>
      </c>
      <c r="U51" s="191">
        <v>23.803999999999998</v>
      </c>
      <c r="V51" s="191">
        <v>27.222000000000001</v>
      </c>
      <c r="W51" s="191">
        <v>19.193999999999999</v>
      </c>
      <c r="X51" s="191">
        <v>22.193000000000001</v>
      </c>
      <c r="Y51" s="191">
        <v>23.385999999999999</v>
      </c>
      <c r="Z51" s="191">
        <v>18.181000000000001</v>
      </c>
      <c r="AA51" s="191">
        <v>30.138999999999999</v>
      </c>
      <c r="AB51" s="191">
        <v>23.542999999999999</v>
      </c>
      <c r="AC51" s="191">
        <v>15.284000000000001</v>
      </c>
      <c r="AD51" s="191">
        <v>25.015000000000001</v>
      </c>
      <c r="AE51" s="192">
        <v>20.905999999999999</v>
      </c>
      <c r="AF51" s="191">
        <v>18.245999999999999</v>
      </c>
      <c r="AG51" s="191">
        <v>27.422000000000001</v>
      </c>
      <c r="AH51" s="191">
        <v>21.983000000000001</v>
      </c>
    </row>
    <row r="52" spans="1:1005" ht="15" x14ac:dyDescent="0.25">
      <c r="A52" s="145">
        <v>46054</v>
      </c>
      <c r="B52" s="281">
        <v>28.85</v>
      </c>
      <c r="C52" s="271">
        <v>28.85</v>
      </c>
      <c r="D52" s="276">
        <v>28.85</v>
      </c>
      <c r="E52" s="191">
        <v>48.618000000000002</v>
      </c>
      <c r="F52" s="191">
        <v>36.203000000000003</v>
      </c>
      <c r="G52" s="191">
        <v>26.15</v>
      </c>
      <c r="H52" s="191">
        <v>28.273</v>
      </c>
      <c r="I52" s="191">
        <v>31.613</v>
      </c>
      <c r="J52" s="191">
        <v>25.890999999999998</v>
      </c>
      <c r="K52" s="191">
        <v>23.416</v>
      </c>
      <c r="L52" s="191">
        <v>18.498000000000001</v>
      </c>
      <c r="M52" s="191">
        <v>24.376999999999999</v>
      </c>
      <c r="N52" s="191">
        <v>21.634</v>
      </c>
      <c r="O52" s="191">
        <v>51.298999999999999</v>
      </c>
      <c r="P52" s="191">
        <v>22.952999999999999</v>
      </c>
      <c r="Q52" s="191">
        <v>38.595999999999997</v>
      </c>
      <c r="R52" s="191">
        <v>22.48</v>
      </c>
      <c r="S52" s="191">
        <v>34.984000000000002</v>
      </c>
      <c r="T52" s="191">
        <v>19.64</v>
      </c>
      <c r="U52" s="191">
        <v>25.475000000000001</v>
      </c>
      <c r="V52" s="191">
        <v>25.452999999999999</v>
      </c>
      <c r="W52" s="191">
        <v>21.968</v>
      </c>
      <c r="X52" s="191">
        <v>27.843</v>
      </c>
      <c r="Y52" s="191">
        <v>35.354999999999997</v>
      </c>
      <c r="Z52" s="191">
        <v>34.508000000000003</v>
      </c>
      <c r="AA52" s="191">
        <v>70.888999999999996</v>
      </c>
      <c r="AB52" s="191">
        <v>23.321999999999999</v>
      </c>
      <c r="AC52" s="191">
        <v>18.818999999999999</v>
      </c>
      <c r="AD52" s="191">
        <v>25.506</v>
      </c>
      <c r="AE52" s="192">
        <v>18.035</v>
      </c>
      <c r="AF52" s="191">
        <v>18.010999999999999</v>
      </c>
      <c r="AG52" s="191">
        <v>27.343</v>
      </c>
      <c r="AH52" s="191">
        <v>23.945</v>
      </c>
    </row>
    <row r="53" spans="1:1005" ht="15" x14ac:dyDescent="0.25">
      <c r="A53" s="145">
        <v>46082</v>
      </c>
      <c r="B53" s="281">
        <v>92.46</v>
      </c>
      <c r="C53" s="271">
        <v>92.46</v>
      </c>
      <c r="D53" s="276">
        <v>92.46</v>
      </c>
      <c r="E53" s="191">
        <v>188.64099999999999</v>
      </c>
      <c r="F53" s="191">
        <v>45.920999999999999</v>
      </c>
      <c r="G53" s="191">
        <v>142.48099999999999</v>
      </c>
      <c r="H53" s="191">
        <v>74.561999999999998</v>
      </c>
      <c r="I53" s="191">
        <v>54.189</v>
      </c>
      <c r="J53" s="191">
        <v>47.097999999999999</v>
      </c>
      <c r="K53" s="191">
        <v>70.524000000000001</v>
      </c>
      <c r="L53" s="191">
        <v>28.337</v>
      </c>
      <c r="M53" s="191">
        <v>48.546999999999997</v>
      </c>
      <c r="N53" s="191">
        <v>97.974000000000004</v>
      </c>
      <c r="O53" s="191">
        <v>113.145</v>
      </c>
      <c r="P53" s="191">
        <v>44.500999999999998</v>
      </c>
      <c r="Q53" s="191">
        <v>130.17500000000001</v>
      </c>
      <c r="R53" s="191">
        <v>81.067999999999998</v>
      </c>
      <c r="S53" s="191">
        <v>75.073999999999998</v>
      </c>
      <c r="T53" s="191">
        <v>51.244999999999997</v>
      </c>
      <c r="U53" s="191">
        <v>58.21</v>
      </c>
      <c r="V53" s="191">
        <v>63.009</v>
      </c>
      <c r="W53" s="191">
        <v>42.354999999999997</v>
      </c>
      <c r="X53" s="191">
        <v>54.670999999999999</v>
      </c>
      <c r="Y53" s="191">
        <v>68.933000000000007</v>
      </c>
      <c r="Z53" s="191">
        <v>56.268000000000001</v>
      </c>
      <c r="AA53" s="191">
        <v>176.81100000000001</v>
      </c>
      <c r="AB53" s="191">
        <v>35.628999999999998</v>
      </c>
      <c r="AC53" s="191">
        <v>100.208</v>
      </c>
      <c r="AD53" s="191">
        <v>49.67</v>
      </c>
      <c r="AE53" s="192">
        <v>32.466000000000001</v>
      </c>
      <c r="AF53" s="191">
        <v>57.637999999999998</v>
      </c>
      <c r="AG53" s="191">
        <v>60.671999999999997</v>
      </c>
      <c r="AH53" s="191">
        <v>58.591999999999999</v>
      </c>
    </row>
    <row r="54" spans="1:1005" ht="15" x14ac:dyDescent="0.25">
      <c r="A54" s="145">
        <v>46113</v>
      </c>
      <c r="B54" s="281">
        <v>147.16999999999999</v>
      </c>
      <c r="C54" s="271">
        <v>147.16999999999999</v>
      </c>
      <c r="D54" s="276">
        <v>147.16999999999999</v>
      </c>
      <c r="E54" s="191">
        <v>207.935</v>
      </c>
      <c r="F54" s="191">
        <v>86.305999999999997</v>
      </c>
      <c r="G54" s="191">
        <v>225.07</v>
      </c>
      <c r="H54" s="191">
        <v>144.733</v>
      </c>
      <c r="I54" s="191">
        <v>110.833</v>
      </c>
      <c r="J54" s="191">
        <v>116.188</v>
      </c>
      <c r="K54" s="191">
        <v>201.45400000000001</v>
      </c>
      <c r="L54" s="191">
        <v>60.249000000000002</v>
      </c>
      <c r="M54" s="191">
        <v>66.66</v>
      </c>
      <c r="N54" s="191">
        <v>200.61500000000001</v>
      </c>
      <c r="O54" s="191">
        <v>310.98500000000001</v>
      </c>
      <c r="P54" s="191">
        <v>138.43</v>
      </c>
      <c r="Q54" s="191">
        <v>146.16900000000001</v>
      </c>
      <c r="R54" s="191">
        <v>273.07799999999997</v>
      </c>
      <c r="S54" s="191">
        <v>123.495</v>
      </c>
      <c r="T54" s="191">
        <v>160.79400000000001</v>
      </c>
      <c r="U54" s="191">
        <v>111.55200000000001</v>
      </c>
      <c r="V54" s="191">
        <v>157.34200000000001</v>
      </c>
      <c r="W54" s="191">
        <v>52.777999999999999</v>
      </c>
      <c r="X54" s="191">
        <v>93.251000000000005</v>
      </c>
      <c r="Y54" s="191">
        <v>65.858999999999995</v>
      </c>
      <c r="Z54" s="191">
        <v>94.277000000000001</v>
      </c>
      <c r="AA54" s="191">
        <v>195.23699999999999</v>
      </c>
      <c r="AB54" s="191">
        <v>66.125</v>
      </c>
      <c r="AC54" s="191">
        <v>191.375</v>
      </c>
      <c r="AD54" s="191">
        <v>65.424999999999997</v>
      </c>
      <c r="AE54" s="192">
        <v>72.540000000000006</v>
      </c>
      <c r="AF54" s="191">
        <v>102.41500000000001</v>
      </c>
      <c r="AG54" s="191">
        <v>130.571</v>
      </c>
      <c r="AH54" s="191">
        <v>118.10899999999999</v>
      </c>
    </row>
    <row r="55" spans="1:1005" ht="15" x14ac:dyDescent="0.25">
      <c r="A55" s="145">
        <v>46143</v>
      </c>
      <c r="B55" s="281">
        <v>251.55</v>
      </c>
      <c r="C55" s="271">
        <v>251.55</v>
      </c>
      <c r="D55" s="276">
        <v>251.55</v>
      </c>
      <c r="E55" s="191">
        <v>341.67399999999998</v>
      </c>
      <c r="F55" s="191">
        <v>209.37</v>
      </c>
      <c r="G55" s="191">
        <v>391.54300000000001</v>
      </c>
      <c r="H55" s="191">
        <v>260.37799999999999</v>
      </c>
      <c r="I55" s="191">
        <v>292.767</v>
      </c>
      <c r="J55" s="191">
        <v>189.75299999999999</v>
      </c>
      <c r="K55" s="191">
        <v>436.49599999999998</v>
      </c>
      <c r="L55" s="191">
        <v>63.640999999999998</v>
      </c>
      <c r="M55" s="191">
        <v>183.922</v>
      </c>
      <c r="N55" s="191">
        <v>294.7</v>
      </c>
      <c r="O55" s="191">
        <v>537.29499999999996</v>
      </c>
      <c r="P55" s="191">
        <v>233.39599999999999</v>
      </c>
      <c r="Q55" s="191">
        <v>286.37299999999999</v>
      </c>
      <c r="R55" s="191">
        <v>367.80700000000002</v>
      </c>
      <c r="S55" s="191">
        <v>384.40100000000001</v>
      </c>
      <c r="T55" s="191">
        <v>217.75299999999999</v>
      </c>
      <c r="U55" s="191">
        <v>190.84800000000001</v>
      </c>
      <c r="V55" s="191">
        <v>210.25700000000001</v>
      </c>
      <c r="W55" s="191">
        <v>140.255</v>
      </c>
      <c r="X55" s="191">
        <v>193.60400000000001</v>
      </c>
      <c r="Y55" s="191">
        <v>174.12100000000001</v>
      </c>
      <c r="Z55" s="191">
        <v>193.685</v>
      </c>
      <c r="AA55" s="191">
        <v>237.792</v>
      </c>
      <c r="AB55" s="191">
        <v>135.702</v>
      </c>
      <c r="AC55" s="191">
        <v>336.654</v>
      </c>
      <c r="AD55" s="191">
        <v>177.791</v>
      </c>
      <c r="AE55" s="192">
        <v>154.608</v>
      </c>
      <c r="AF55" s="191">
        <v>288.49799999999999</v>
      </c>
      <c r="AG55" s="191">
        <v>256.59800000000001</v>
      </c>
      <c r="AH55" s="191">
        <v>355.93700000000001</v>
      </c>
    </row>
    <row r="56" spans="1:1005" ht="15" x14ac:dyDescent="0.25">
      <c r="A56" s="145">
        <v>46174</v>
      </c>
      <c r="B56" s="281">
        <v>187.12</v>
      </c>
      <c r="C56" s="271">
        <v>187.12</v>
      </c>
      <c r="D56" s="276">
        <v>187.12</v>
      </c>
      <c r="E56" s="191">
        <v>433.35899999999998</v>
      </c>
      <c r="F56" s="191">
        <v>69.826999999999998</v>
      </c>
      <c r="G56" s="191">
        <v>374.214</v>
      </c>
      <c r="H56" s="191">
        <v>174.209</v>
      </c>
      <c r="I56" s="191">
        <v>308.36500000000001</v>
      </c>
      <c r="J56" s="191">
        <v>56.052999999999997</v>
      </c>
      <c r="K56" s="191">
        <v>199.63</v>
      </c>
      <c r="L56" s="191">
        <v>16.260999999999999</v>
      </c>
      <c r="M56" s="191">
        <v>114.328</v>
      </c>
      <c r="N56" s="191">
        <v>135.34399999999999</v>
      </c>
      <c r="O56" s="191">
        <v>363.39100000000002</v>
      </c>
      <c r="P56" s="191">
        <v>78.614999999999995</v>
      </c>
      <c r="Q56" s="191">
        <v>167.01599999999999</v>
      </c>
      <c r="R56" s="191">
        <v>345.89100000000002</v>
      </c>
      <c r="S56" s="191">
        <v>163.791</v>
      </c>
      <c r="T56" s="191">
        <v>223.68899999999999</v>
      </c>
      <c r="U56" s="191">
        <v>246.96899999999999</v>
      </c>
      <c r="V56" s="191">
        <v>68.944000000000003</v>
      </c>
      <c r="W56" s="191">
        <v>81.953999999999994</v>
      </c>
      <c r="X56" s="191">
        <v>176.476</v>
      </c>
      <c r="Y56" s="191">
        <v>229.23099999999999</v>
      </c>
      <c r="Z56" s="191">
        <v>225.84399999999999</v>
      </c>
      <c r="AA56" s="191">
        <v>223.809</v>
      </c>
      <c r="AB56" s="191">
        <v>27.988</v>
      </c>
      <c r="AC56" s="191">
        <v>373.00700000000001</v>
      </c>
      <c r="AD56" s="191">
        <v>71.492000000000004</v>
      </c>
      <c r="AE56" s="192">
        <v>113.82899999999999</v>
      </c>
      <c r="AF56" s="191">
        <v>280.60599999999999</v>
      </c>
      <c r="AG56" s="191">
        <v>364.23200000000003</v>
      </c>
      <c r="AH56" s="191">
        <v>317.71800000000002</v>
      </c>
    </row>
    <row r="57" spans="1:1005" ht="15" x14ac:dyDescent="0.25">
      <c r="A57" s="145">
        <v>46204</v>
      </c>
      <c r="B57" s="281">
        <v>32.06</v>
      </c>
      <c r="C57" s="271">
        <v>32.06</v>
      </c>
      <c r="D57" s="276">
        <v>32.06</v>
      </c>
      <c r="E57" s="191">
        <v>262.04199999999997</v>
      </c>
      <c r="F57" s="191">
        <v>14.417</v>
      </c>
      <c r="G57" s="191">
        <v>91.915999999999997</v>
      </c>
      <c r="H57" s="191">
        <v>74.272000000000006</v>
      </c>
      <c r="I57" s="191">
        <v>178.71</v>
      </c>
      <c r="J57" s="191">
        <v>0</v>
      </c>
      <c r="K57" s="191">
        <v>30.298999999999999</v>
      </c>
      <c r="L57" s="191">
        <v>18.143000000000001</v>
      </c>
      <c r="M57" s="191">
        <v>0</v>
      </c>
      <c r="N57" s="191">
        <v>28.029</v>
      </c>
      <c r="O57" s="191">
        <v>101.70099999999999</v>
      </c>
      <c r="P57" s="191">
        <v>27.236000000000001</v>
      </c>
      <c r="Q57" s="191">
        <v>25.257000000000001</v>
      </c>
      <c r="R57" s="191">
        <v>91.850999999999999</v>
      </c>
      <c r="S57" s="191">
        <v>34.1</v>
      </c>
      <c r="T57" s="191">
        <v>33.137</v>
      </c>
      <c r="U57" s="191">
        <v>57.122999999999998</v>
      </c>
      <c r="V57" s="191">
        <v>7.7850000000000001</v>
      </c>
      <c r="W57" s="191">
        <v>23.716999999999999</v>
      </c>
      <c r="X57" s="191">
        <v>14.984999999999999</v>
      </c>
      <c r="Y57" s="191">
        <v>34.512999999999998</v>
      </c>
      <c r="Z57" s="191">
        <v>25.553000000000001</v>
      </c>
      <c r="AA57" s="191">
        <v>34.613</v>
      </c>
      <c r="AB57" s="191">
        <v>20.62</v>
      </c>
      <c r="AC57" s="191">
        <v>138.30799999999999</v>
      </c>
      <c r="AD57" s="191">
        <v>2.0819999999999999</v>
      </c>
      <c r="AE57" s="192">
        <v>40.795000000000002</v>
      </c>
      <c r="AF57" s="191">
        <v>112.964</v>
      </c>
      <c r="AG57" s="191">
        <v>163.435</v>
      </c>
      <c r="AH57" s="191">
        <v>100.215</v>
      </c>
    </row>
    <row r="58" spans="1:1005" ht="15" x14ac:dyDescent="0.25">
      <c r="A58" s="145">
        <v>46235</v>
      </c>
      <c r="B58" s="281">
        <v>23.31</v>
      </c>
      <c r="C58" s="271">
        <v>23.31</v>
      </c>
      <c r="D58" s="276">
        <v>23.31</v>
      </c>
      <c r="E58" s="191">
        <v>77.724000000000004</v>
      </c>
      <c r="F58" s="191">
        <v>0</v>
      </c>
      <c r="G58" s="191">
        <v>71.450999999999993</v>
      </c>
      <c r="H58" s="191">
        <v>24.655000000000001</v>
      </c>
      <c r="I58" s="191">
        <v>126.53</v>
      </c>
      <c r="J58" s="191">
        <v>0</v>
      </c>
      <c r="K58" s="191">
        <v>41.36</v>
      </c>
      <c r="L58" s="191">
        <v>18.001999999999999</v>
      </c>
      <c r="M58" s="191">
        <v>9.9570000000000007</v>
      </c>
      <c r="N58" s="191">
        <v>7.0000000000000001E-3</v>
      </c>
      <c r="O58" s="191">
        <v>35.030999999999999</v>
      </c>
      <c r="P58" s="191">
        <v>37.334000000000003</v>
      </c>
      <c r="Q58" s="191">
        <v>43.822000000000003</v>
      </c>
      <c r="R58" s="191">
        <v>39.094000000000001</v>
      </c>
      <c r="S58" s="191">
        <v>0</v>
      </c>
      <c r="T58" s="191">
        <v>31.751000000000001</v>
      </c>
      <c r="U58" s="191">
        <v>12.17</v>
      </c>
      <c r="V58" s="191">
        <v>0</v>
      </c>
      <c r="W58" s="191">
        <v>39.622999999999998</v>
      </c>
      <c r="X58" s="191">
        <v>9.6950000000000003</v>
      </c>
      <c r="Y58" s="191">
        <v>5.0970000000000004</v>
      </c>
      <c r="Z58" s="191">
        <v>27.428000000000001</v>
      </c>
      <c r="AA58" s="191">
        <v>23.172999999999998</v>
      </c>
      <c r="AB58" s="191">
        <v>18.198</v>
      </c>
      <c r="AC58" s="191">
        <v>36.945</v>
      </c>
      <c r="AD58" s="191">
        <v>4.8049999999999997</v>
      </c>
      <c r="AE58" s="192">
        <v>23.966999999999999</v>
      </c>
      <c r="AF58" s="191">
        <v>69.635000000000005</v>
      </c>
      <c r="AG58" s="191">
        <v>55.084000000000003</v>
      </c>
      <c r="AH58" s="191">
        <v>64.132000000000005</v>
      </c>
    </row>
    <row r="59" spans="1:1005" ht="15" x14ac:dyDescent="0.25">
      <c r="A59" s="145">
        <v>46266</v>
      </c>
      <c r="B59" s="281">
        <v>30.92</v>
      </c>
      <c r="C59" s="271">
        <v>30.92</v>
      </c>
      <c r="D59" s="276">
        <v>30.92</v>
      </c>
      <c r="E59" s="191">
        <v>39.890999999999998</v>
      </c>
      <c r="F59" s="191">
        <v>22.055</v>
      </c>
      <c r="G59" s="191">
        <v>86.061000000000007</v>
      </c>
      <c r="H59" s="191">
        <v>13.657</v>
      </c>
      <c r="I59" s="191">
        <v>79.840999999999994</v>
      </c>
      <c r="J59" s="191">
        <v>17.018999999999998</v>
      </c>
      <c r="K59" s="191">
        <v>8.6199999999999992</v>
      </c>
      <c r="L59" s="191">
        <v>27.587</v>
      </c>
      <c r="M59" s="191">
        <v>51.951999999999998</v>
      </c>
      <c r="N59" s="191">
        <v>52.256</v>
      </c>
      <c r="O59" s="191">
        <v>21.422000000000001</v>
      </c>
      <c r="P59" s="191">
        <v>42.542999999999999</v>
      </c>
      <c r="Q59" s="191">
        <v>33.529000000000003</v>
      </c>
      <c r="R59" s="191">
        <v>37.462000000000003</v>
      </c>
      <c r="S59" s="191">
        <v>11.005000000000001</v>
      </c>
      <c r="T59" s="191">
        <v>45.481000000000002</v>
      </c>
      <c r="U59" s="191">
        <v>15.516999999999999</v>
      </c>
      <c r="V59" s="191">
        <v>15.454000000000001</v>
      </c>
      <c r="W59" s="191">
        <v>99.173000000000002</v>
      </c>
      <c r="X59" s="191">
        <v>16.29</v>
      </c>
      <c r="Y59" s="191">
        <v>8.4930000000000003</v>
      </c>
      <c r="Z59" s="191">
        <v>10.887</v>
      </c>
      <c r="AA59" s="191">
        <v>15.853999999999999</v>
      </c>
      <c r="AB59" s="191">
        <v>17.146999999999998</v>
      </c>
      <c r="AC59" s="191">
        <v>9.2089999999999996</v>
      </c>
      <c r="AD59" s="191">
        <v>21.722999999999999</v>
      </c>
      <c r="AE59" s="192">
        <v>28.018999999999998</v>
      </c>
      <c r="AF59" s="191">
        <v>95.481999999999999</v>
      </c>
      <c r="AG59" s="191">
        <v>15.603</v>
      </c>
      <c r="AH59" s="191">
        <v>43.554000000000002</v>
      </c>
    </row>
    <row r="60" spans="1:1005" ht="15" x14ac:dyDescent="0.25">
      <c r="A60" s="145">
        <v>46296</v>
      </c>
      <c r="B60" s="281">
        <v>25.06</v>
      </c>
      <c r="C60" s="271">
        <v>47.77</v>
      </c>
      <c r="D60" s="276">
        <v>34.979999999999997</v>
      </c>
      <c r="E60" s="191">
        <v>37.997</v>
      </c>
      <c r="F60" s="191">
        <v>36.237000000000002</v>
      </c>
      <c r="G60" s="191">
        <v>102.834</v>
      </c>
      <c r="H60" s="191">
        <v>48.475000000000001</v>
      </c>
      <c r="I60" s="191">
        <v>28.811</v>
      </c>
      <c r="J60" s="191">
        <v>34.965000000000003</v>
      </c>
      <c r="K60" s="191">
        <v>13.865</v>
      </c>
      <c r="L60" s="191">
        <v>30.268000000000001</v>
      </c>
      <c r="M60" s="191">
        <v>23.135999999999999</v>
      </c>
      <c r="N60" s="191">
        <v>70.411000000000001</v>
      </c>
      <c r="O60" s="191">
        <v>81.337999999999994</v>
      </c>
      <c r="P60" s="191">
        <v>131.17099999999999</v>
      </c>
      <c r="Q60" s="191">
        <v>52.311</v>
      </c>
      <c r="R60" s="191">
        <v>31.425000000000001</v>
      </c>
      <c r="S60" s="191">
        <v>25.908999999999999</v>
      </c>
      <c r="T60" s="191">
        <v>35.963999999999999</v>
      </c>
      <c r="U60" s="191">
        <v>65.825999999999993</v>
      </c>
      <c r="V60" s="191">
        <v>16.34</v>
      </c>
      <c r="W60" s="191">
        <v>55.548999999999999</v>
      </c>
      <c r="X60" s="191">
        <v>55.738</v>
      </c>
      <c r="Y60" s="191">
        <v>25.111999999999998</v>
      </c>
      <c r="Z60" s="191">
        <v>20.584</v>
      </c>
      <c r="AA60" s="191">
        <v>47.247999999999998</v>
      </c>
      <c r="AB60" s="191">
        <v>24.738</v>
      </c>
      <c r="AC60" s="191">
        <v>15.797000000000001</v>
      </c>
      <c r="AD60" s="191">
        <v>20.268000000000001</v>
      </c>
      <c r="AE60" s="192">
        <v>83.287999999999997</v>
      </c>
      <c r="AF60" s="191">
        <v>45.241</v>
      </c>
      <c r="AG60" s="191">
        <v>54.723999999999997</v>
      </c>
      <c r="AH60" s="191">
        <v>64.563999999999993</v>
      </c>
    </row>
    <row r="61" spans="1:1005" ht="15" x14ac:dyDescent="0.25">
      <c r="A61" s="145">
        <v>46327</v>
      </c>
      <c r="B61" s="281">
        <v>28.46</v>
      </c>
      <c r="C61" s="271">
        <v>31.53</v>
      </c>
      <c r="D61" s="276">
        <v>30.35</v>
      </c>
      <c r="E61" s="191">
        <v>32.482999999999997</v>
      </c>
      <c r="F61" s="191">
        <v>40.613999999999997</v>
      </c>
      <c r="G61" s="191">
        <v>47.61</v>
      </c>
      <c r="H61" s="191">
        <v>69.084000000000003</v>
      </c>
      <c r="I61" s="191">
        <v>23.815000000000001</v>
      </c>
      <c r="J61" s="191">
        <v>29.471</v>
      </c>
      <c r="K61" s="191">
        <v>21.077999999999999</v>
      </c>
      <c r="L61" s="191">
        <v>29.704000000000001</v>
      </c>
      <c r="M61" s="191">
        <v>26.236000000000001</v>
      </c>
      <c r="N61" s="191">
        <v>49.161999999999999</v>
      </c>
      <c r="O61" s="191">
        <v>45.811999999999998</v>
      </c>
      <c r="P61" s="191">
        <v>52.194000000000003</v>
      </c>
      <c r="Q61" s="191">
        <v>27.405999999999999</v>
      </c>
      <c r="R61" s="191">
        <v>39.003999999999998</v>
      </c>
      <c r="S61" s="191">
        <v>29.361999999999998</v>
      </c>
      <c r="T61" s="191">
        <v>31.853999999999999</v>
      </c>
      <c r="U61" s="191">
        <v>37.332000000000001</v>
      </c>
      <c r="V61" s="191">
        <v>17.088999999999999</v>
      </c>
      <c r="W61" s="191">
        <v>32.944000000000003</v>
      </c>
      <c r="X61" s="191">
        <v>31.12</v>
      </c>
      <c r="Y61" s="191">
        <v>30.651</v>
      </c>
      <c r="Z61" s="191">
        <v>23.41</v>
      </c>
      <c r="AA61" s="191">
        <v>30.634</v>
      </c>
      <c r="AB61" s="191">
        <v>20.077000000000002</v>
      </c>
      <c r="AC61" s="191">
        <v>23.946000000000002</v>
      </c>
      <c r="AD61" s="191">
        <v>22.969000000000001</v>
      </c>
      <c r="AE61" s="192">
        <v>41.969000000000001</v>
      </c>
      <c r="AF61" s="191">
        <v>41.616</v>
      </c>
      <c r="AG61" s="191">
        <v>28.699000000000002</v>
      </c>
      <c r="AH61" s="191">
        <v>43.167000000000002</v>
      </c>
    </row>
    <row r="62" spans="1:1005" ht="15" x14ac:dyDescent="0.25">
      <c r="A62" s="145">
        <v>46357</v>
      </c>
      <c r="B62" s="281">
        <v>23.65</v>
      </c>
      <c r="C62" s="271">
        <v>23.65</v>
      </c>
      <c r="D62" s="276">
        <v>23.65</v>
      </c>
      <c r="E62" s="191">
        <v>28.32</v>
      </c>
      <c r="F62" s="191">
        <v>32.859000000000002</v>
      </c>
      <c r="G62" s="191">
        <v>34.073999999999998</v>
      </c>
      <c r="H62" s="191">
        <v>40.493000000000002</v>
      </c>
      <c r="I62" s="191">
        <v>21.085999999999999</v>
      </c>
      <c r="J62" s="191">
        <v>22.016999999999999</v>
      </c>
      <c r="K62" s="191">
        <v>20.411999999999999</v>
      </c>
      <c r="L62" s="191">
        <v>19.201000000000001</v>
      </c>
      <c r="M62" s="191">
        <v>24.391999999999999</v>
      </c>
      <c r="N62" s="191">
        <v>32.098999999999997</v>
      </c>
      <c r="O62" s="191">
        <v>30.283999999999999</v>
      </c>
      <c r="P62" s="191">
        <v>30.806000000000001</v>
      </c>
      <c r="Q62" s="191">
        <v>45.575000000000003</v>
      </c>
      <c r="R62" s="191">
        <v>30.427</v>
      </c>
      <c r="S62" s="191">
        <v>21.998999999999999</v>
      </c>
      <c r="T62" s="191">
        <v>28.204000000000001</v>
      </c>
      <c r="U62" s="191">
        <v>26.256</v>
      </c>
      <c r="V62" s="191">
        <v>16.768000000000001</v>
      </c>
      <c r="W62" s="191">
        <v>25.417000000000002</v>
      </c>
      <c r="X62" s="191">
        <v>23.384</v>
      </c>
      <c r="Y62" s="191">
        <v>22.981000000000002</v>
      </c>
      <c r="Z62" s="191">
        <v>26.382999999999999</v>
      </c>
      <c r="AA62" s="191">
        <v>27.504000000000001</v>
      </c>
      <c r="AB62" s="191">
        <v>16.190999999999999</v>
      </c>
      <c r="AC62" s="191">
        <v>26.617999999999999</v>
      </c>
      <c r="AD62" s="191">
        <v>23.206</v>
      </c>
      <c r="AE62" s="192">
        <v>22.486999999999998</v>
      </c>
      <c r="AF62" s="191">
        <v>32.375</v>
      </c>
      <c r="AG62" s="191">
        <v>25.132000000000001</v>
      </c>
      <c r="AH62" s="191">
        <v>36.566000000000003</v>
      </c>
    </row>
    <row r="63" spans="1:1005" ht="15" x14ac:dyDescent="0.25">
      <c r="A63" s="145">
        <v>46388</v>
      </c>
      <c r="B63" s="281">
        <v>21.52</v>
      </c>
      <c r="C63" s="271">
        <v>21.52</v>
      </c>
      <c r="D63" s="276">
        <v>21.52</v>
      </c>
      <c r="E63" s="191">
        <v>25.428000000000001</v>
      </c>
      <c r="F63" s="191">
        <v>25.792999999999999</v>
      </c>
      <c r="G63" s="191">
        <v>31.216999999999999</v>
      </c>
      <c r="H63" s="191">
        <v>30.02</v>
      </c>
      <c r="I63" s="191">
        <v>23.384</v>
      </c>
      <c r="J63" s="191">
        <v>21.117999999999999</v>
      </c>
      <c r="K63" s="191">
        <v>19.481999999999999</v>
      </c>
      <c r="L63" s="191">
        <v>19.265000000000001</v>
      </c>
      <c r="M63" s="191">
        <v>20.201000000000001</v>
      </c>
      <c r="N63" s="191">
        <v>43.667000000000002</v>
      </c>
      <c r="O63" s="191">
        <v>26.452999999999999</v>
      </c>
      <c r="P63" s="191">
        <v>26.32</v>
      </c>
      <c r="Q63" s="191">
        <v>27.68</v>
      </c>
      <c r="R63" s="191">
        <v>27.283999999999999</v>
      </c>
      <c r="S63" s="191">
        <v>19.550999999999998</v>
      </c>
      <c r="T63" s="191">
        <v>23.884</v>
      </c>
      <c r="U63" s="191">
        <v>27.812999999999999</v>
      </c>
      <c r="V63" s="191">
        <v>18.986999999999998</v>
      </c>
      <c r="W63" s="191">
        <v>22.402999999999999</v>
      </c>
      <c r="X63" s="191">
        <v>23.492999999999999</v>
      </c>
      <c r="Y63" s="191">
        <v>18.216999999999999</v>
      </c>
      <c r="Z63" s="191">
        <v>30.405000000000001</v>
      </c>
      <c r="AA63" s="191">
        <v>23.558</v>
      </c>
      <c r="AB63" s="191">
        <v>15.291</v>
      </c>
      <c r="AC63" s="191">
        <v>25.09</v>
      </c>
      <c r="AD63" s="191">
        <v>21.521000000000001</v>
      </c>
      <c r="AE63" s="192">
        <v>18.207999999999998</v>
      </c>
      <c r="AF63" s="191">
        <v>27.472000000000001</v>
      </c>
      <c r="AG63" s="191">
        <v>22.138999999999999</v>
      </c>
      <c r="AH63" s="191">
        <v>33.411000000000001</v>
      </c>
    </row>
    <row r="64" spans="1:1005" ht="15" x14ac:dyDescent="0.25">
      <c r="A64" s="145">
        <v>46419</v>
      </c>
      <c r="B64" s="281">
        <v>28.85</v>
      </c>
      <c r="C64" s="271">
        <v>28.85</v>
      </c>
      <c r="D64" s="276">
        <v>28.85</v>
      </c>
      <c r="E64" s="191">
        <v>36.203000000000003</v>
      </c>
      <c r="F64" s="191">
        <v>26.15</v>
      </c>
      <c r="G64" s="191">
        <v>28.273</v>
      </c>
      <c r="H64" s="191">
        <v>31.613</v>
      </c>
      <c r="I64" s="191">
        <v>25.890999999999998</v>
      </c>
      <c r="J64" s="191">
        <v>23.416</v>
      </c>
      <c r="K64" s="191">
        <v>18.498000000000001</v>
      </c>
      <c r="L64" s="191">
        <v>24.376999999999999</v>
      </c>
      <c r="M64" s="191">
        <v>21.634</v>
      </c>
      <c r="N64" s="191">
        <v>51.298999999999999</v>
      </c>
      <c r="O64" s="191">
        <v>22.952999999999999</v>
      </c>
      <c r="P64" s="191">
        <v>38.595999999999997</v>
      </c>
      <c r="Q64" s="191">
        <v>22.48</v>
      </c>
      <c r="R64" s="191">
        <v>34.984000000000002</v>
      </c>
      <c r="S64" s="191">
        <v>19.64</v>
      </c>
      <c r="T64" s="191">
        <v>25.475000000000001</v>
      </c>
      <c r="U64" s="191">
        <v>25.452999999999999</v>
      </c>
      <c r="V64" s="191">
        <v>21.968</v>
      </c>
      <c r="W64" s="191">
        <v>27.843</v>
      </c>
      <c r="X64" s="191">
        <v>35.354999999999997</v>
      </c>
      <c r="Y64" s="191">
        <v>34.508000000000003</v>
      </c>
      <c r="Z64" s="191">
        <v>70.888999999999996</v>
      </c>
      <c r="AA64" s="191">
        <v>23.321999999999999</v>
      </c>
      <c r="AB64" s="191">
        <v>18.818999999999999</v>
      </c>
      <c r="AC64" s="191">
        <v>25.506</v>
      </c>
      <c r="AD64" s="191">
        <v>18.035</v>
      </c>
      <c r="AE64" s="192">
        <v>18.010999999999999</v>
      </c>
      <c r="AF64" s="191">
        <v>27.343</v>
      </c>
      <c r="AG64" s="191">
        <v>23.945</v>
      </c>
      <c r="AH64" s="191">
        <v>23.945</v>
      </c>
      <c r="ALQ64" s="167" t="e">
        <v>#N/A</v>
      </c>
    </row>
    <row r="65" spans="1:1005" ht="15" x14ac:dyDescent="0.25">
      <c r="A65" s="145">
        <v>46447</v>
      </c>
      <c r="B65" s="281">
        <v>92.46</v>
      </c>
      <c r="C65" s="271">
        <v>92.46</v>
      </c>
      <c r="D65" s="276">
        <v>92.46</v>
      </c>
      <c r="E65" s="191">
        <v>45.920999999999999</v>
      </c>
      <c r="F65" s="191">
        <v>142.48099999999999</v>
      </c>
      <c r="G65" s="191">
        <v>74.561999999999998</v>
      </c>
      <c r="H65" s="191">
        <v>54.189</v>
      </c>
      <c r="I65" s="191">
        <v>47.097999999999999</v>
      </c>
      <c r="J65" s="191">
        <v>70.524000000000001</v>
      </c>
      <c r="K65" s="191">
        <v>28.337</v>
      </c>
      <c r="L65" s="191">
        <v>48.546999999999997</v>
      </c>
      <c r="M65" s="191">
        <v>97.974000000000004</v>
      </c>
      <c r="N65" s="191">
        <v>113.145</v>
      </c>
      <c r="O65" s="191">
        <v>44.500999999999998</v>
      </c>
      <c r="P65" s="191">
        <v>130.17500000000001</v>
      </c>
      <c r="Q65" s="191">
        <v>81.067999999999998</v>
      </c>
      <c r="R65" s="191">
        <v>75.073999999999998</v>
      </c>
      <c r="S65" s="191">
        <v>51.244999999999997</v>
      </c>
      <c r="T65" s="191">
        <v>58.21</v>
      </c>
      <c r="U65" s="191">
        <v>63.009</v>
      </c>
      <c r="V65" s="191">
        <v>42.354999999999997</v>
      </c>
      <c r="W65" s="191">
        <v>54.670999999999999</v>
      </c>
      <c r="X65" s="191">
        <v>68.933000000000007</v>
      </c>
      <c r="Y65" s="191">
        <v>56.268000000000001</v>
      </c>
      <c r="Z65" s="191">
        <v>176.81100000000001</v>
      </c>
      <c r="AA65" s="191">
        <v>35.628999999999998</v>
      </c>
      <c r="AB65" s="191">
        <v>100.208</v>
      </c>
      <c r="AC65" s="191">
        <v>49.67</v>
      </c>
      <c r="AD65" s="191">
        <v>32.466000000000001</v>
      </c>
      <c r="AE65" s="192">
        <v>57.637999999999998</v>
      </c>
      <c r="AF65" s="191">
        <v>60.671999999999997</v>
      </c>
      <c r="AG65" s="191">
        <v>58.591999999999999</v>
      </c>
      <c r="AH65" s="191">
        <v>58.591999999999999</v>
      </c>
      <c r="ALQ65" s="167" t="e">
        <v>#N/A</v>
      </c>
    </row>
    <row r="66" spans="1:1005" ht="15" x14ac:dyDescent="0.25">
      <c r="A66" s="145">
        <v>46478</v>
      </c>
      <c r="B66" s="281">
        <v>147.16999999999999</v>
      </c>
      <c r="C66" s="271">
        <v>147.16999999999999</v>
      </c>
      <c r="D66" s="276">
        <v>147.16999999999999</v>
      </c>
      <c r="E66" s="191">
        <v>86.305999999999997</v>
      </c>
      <c r="F66" s="191">
        <v>225.07</v>
      </c>
      <c r="G66" s="191">
        <v>144.733</v>
      </c>
      <c r="H66" s="191">
        <v>110.833</v>
      </c>
      <c r="I66" s="191">
        <v>116.188</v>
      </c>
      <c r="J66" s="191">
        <v>201.45400000000001</v>
      </c>
      <c r="K66" s="191">
        <v>60.249000000000002</v>
      </c>
      <c r="L66" s="191">
        <v>66.66</v>
      </c>
      <c r="M66" s="191">
        <v>200.61500000000001</v>
      </c>
      <c r="N66" s="191">
        <v>310.98500000000001</v>
      </c>
      <c r="O66" s="191">
        <v>138.43</v>
      </c>
      <c r="P66" s="191">
        <v>146.16900000000001</v>
      </c>
      <c r="Q66" s="191">
        <v>273.07799999999997</v>
      </c>
      <c r="R66" s="191">
        <v>123.495</v>
      </c>
      <c r="S66" s="191">
        <v>160.79400000000001</v>
      </c>
      <c r="T66" s="191">
        <v>111.55200000000001</v>
      </c>
      <c r="U66" s="191">
        <v>157.34200000000001</v>
      </c>
      <c r="V66" s="191">
        <v>52.777999999999999</v>
      </c>
      <c r="W66" s="191">
        <v>93.251000000000005</v>
      </c>
      <c r="X66" s="191">
        <v>65.858999999999995</v>
      </c>
      <c r="Y66" s="191">
        <v>94.277000000000001</v>
      </c>
      <c r="Z66" s="191">
        <v>195.23699999999999</v>
      </c>
      <c r="AA66" s="191">
        <v>66.125</v>
      </c>
      <c r="AB66" s="191">
        <v>191.375</v>
      </c>
      <c r="AC66" s="191">
        <v>65.424999999999997</v>
      </c>
      <c r="AD66" s="191">
        <v>72.540000000000006</v>
      </c>
      <c r="AE66" s="192">
        <v>102.41500000000001</v>
      </c>
      <c r="AF66" s="191">
        <v>130.571</v>
      </c>
      <c r="AG66" s="191">
        <v>118.10899999999999</v>
      </c>
      <c r="AH66" s="191">
        <v>118.10899999999999</v>
      </c>
      <c r="ALQ66" s="167" t="e">
        <v>#N/A</v>
      </c>
    </row>
    <row r="67" spans="1:1005" ht="15" x14ac:dyDescent="0.25">
      <c r="A67" s="145">
        <v>46508</v>
      </c>
      <c r="B67" s="281">
        <v>251.55</v>
      </c>
      <c r="C67" s="271">
        <v>251.55</v>
      </c>
      <c r="D67" s="276">
        <v>251.55</v>
      </c>
      <c r="E67" s="191">
        <v>209.37</v>
      </c>
      <c r="F67" s="191">
        <v>391.54300000000001</v>
      </c>
      <c r="G67" s="191">
        <v>260.37799999999999</v>
      </c>
      <c r="H67" s="191">
        <v>292.767</v>
      </c>
      <c r="I67" s="191">
        <v>189.75299999999999</v>
      </c>
      <c r="J67" s="191">
        <v>436.49599999999998</v>
      </c>
      <c r="K67" s="191">
        <v>63.640999999999998</v>
      </c>
      <c r="L67" s="191">
        <v>183.922</v>
      </c>
      <c r="M67" s="191">
        <v>294.7</v>
      </c>
      <c r="N67" s="191">
        <v>537.29499999999996</v>
      </c>
      <c r="O67" s="191">
        <v>233.39599999999999</v>
      </c>
      <c r="P67" s="191">
        <v>286.37299999999999</v>
      </c>
      <c r="Q67" s="191">
        <v>367.80700000000002</v>
      </c>
      <c r="R67" s="191">
        <v>384.40100000000001</v>
      </c>
      <c r="S67" s="191">
        <v>217.75299999999999</v>
      </c>
      <c r="T67" s="191">
        <v>190.84800000000001</v>
      </c>
      <c r="U67" s="191">
        <v>210.25700000000001</v>
      </c>
      <c r="V67" s="191">
        <v>140.255</v>
      </c>
      <c r="W67" s="191">
        <v>193.60400000000001</v>
      </c>
      <c r="X67" s="191">
        <v>174.12100000000001</v>
      </c>
      <c r="Y67" s="191">
        <v>193.685</v>
      </c>
      <c r="Z67" s="191">
        <v>237.792</v>
      </c>
      <c r="AA67" s="191">
        <v>135.702</v>
      </c>
      <c r="AB67" s="191">
        <v>336.654</v>
      </c>
      <c r="AC67" s="191">
        <v>177.791</v>
      </c>
      <c r="AD67" s="191">
        <v>154.608</v>
      </c>
      <c r="AE67" s="192">
        <v>288.49799999999999</v>
      </c>
      <c r="AF67" s="191">
        <v>256.59800000000001</v>
      </c>
      <c r="AG67" s="191">
        <v>355.93700000000001</v>
      </c>
      <c r="AH67" s="191">
        <v>355.93700000000001</v>
      </c>
      <c r="ALQ67" s="167" t="e">
        <v>#N/A</v>
      </c>
    </row>
    <row r="68" spans="1:1005" ht="15" x14ac:dyDescent="0.25">
      <c r="A68" s="145">
        <v>46539</v>
      </c>
      <c r="B68" s="281">
        <v>187.12</v>
      </c>
      <c r="C68" s="271">
        <v>187.12</v>
      </c>
      <c r="D68" s="276">
        <v>187.12</v>
      </c>
      <c r="E68" s="191">
        <v>69.826999999999998</v>
      </c>
      <c r="F68" s="191">
        <v>374.214</v>
      </c>
      <c r="G68" s="191">
        <v>174.209</v>
      </c>
      <c r="H68" s="191">
        <v>308.36500000000001</v>
      </c>
      <c r="I68" s="191">
        <v>56.052999999999997</v>
      </c>
      <c r="J68" s="191">
        <v>199.63</v>
      </c>
      <c r="K68" s="191">
        <v>16.260999999999999</v>
      </c>
      <c r="L68" s="191">
        <v>114.328</v>
      </c>
      <c r="M68" s="191">
        <v>135.34399999999999</v>
      </c>
      <c r="N68" s="191">
        <v>363.39100000000002</v>
      </c>
      <c r="O68" s="191">
        <v>78.614999999999995</v>
      </c>
      <c r="P68" s="191">
        <v>167.01599999999999</v>
      </c>
      <c r="Q68" s="191">
        <v>345.89100000000002</v>
      </c>
      <c r="R68" s="191">
        <v>163.791</v>
      </c>
      <c r="S68" s="191">
        <v>223.68899999999999</v>
      </c>
      <c r="T68" s="191">
        <v>246.96899999999999</v>
      </c>
      <c r="U68" s="191">
        <v>68.944000000000003</v>
      </c>
      <c r="V68" s="191">
        <v>81.953999999999994</v>
      </c>
      <c r="W68" s="191">
        <v>176.476</v>
      </c>
      <c r="X68" s="191">
        <v>229.23099999999999</v>
      </c>
      <c r="Y68" s="191">
        <v>225.84399999999999</v>
      </c>
      <c r="Z68" s="191">
        <v>223.809</v>
      </c>
      <c r="AA68" s="191">
        <v>27.988</v>
      </c>
      <c r="AB68" s="191">
        <v>373.00700000000001</v>
      </c>
      <c r="AC68" s="191">
        <v>71.492000000000004</v>
      </c>
      <c r="AD68" s="191">
        <v>113.82899999999999</v>
      </c>
      <c r="AE68" s="192">
        <v>280.60599999999999</v>
      </c>
      <c r="AF68" s="191">
        <v>364.23200000000003</v>
      </c>
      <c r="AG68" s="191">
        <v>317.71800000000002</v>
      </c>
      <c r="AH68" s="191">
        <v>317.71800000000002</v>
      </c>
      <c r="ALQ68" s="167" t="e">
        <v>#N/A</v>
      </c>
    </row>
    <row r="69" spans="1:1005" ht="15" x14ac:dyDescent="0.25">
      <c r="A69" s="145">
        <v>46569</v>
      </c>
      <c r="B69" s="281">
        <v>32.06</v>
      </c>
      <c r="C69" s="271">
        <v>32.06</v>
      </c>
      <c r="D69" s="276">
        <v>32.06</v>
      </c>
      <c r="E69" s="191">
        <v>14.417</v>
      </c>
      <c r="F69" s="191">
        <v>91.915999999999997</v>
      </c>
      <c r="G69" s="191">
        <v>74.272000000000006</v>
      </c>
      <c r="H69" s="191">
        <v>178.71</v>
      </c>
      <c r="I69" s="191">
        <v>0</v>
      </c>
      <c r="J69" s="191">
        <v>30.298999999999999</v>
      </c>
      <c r="K69" s="191">
        <v>18.143000000000001</v>
      </c>
      <c r="L69" s="191">
        <v>0</v>
      </c>
      <c r="M69" s="191">
        <v>28.029</v>
      </c>
      <c r="N69" s="191">
        <v>101.70099999999999</v>
      </c>
      <c r="O69" s="191">
        <v>27.236000000000001</v>
      </c>
      <c r="P69" s="191">
        <v>25.257000000000001</v>
      </c>
      <c r="Q69" s="191">
        <v>91.850999999999999</v>
      </c>
      <c r="R69" s="191">
        <v>34.1</v>
      </c>
      <c r="S69" s="191">
        <v>33.137</v>
      </c>
      <c r="T69" s="191">
        <v>57.122999999999998</v>
      </c>
      <c r="U69" s="191">
        <v>7.7850000000000001</v>
      </c>
      <c r="V69" s="191">
        <v>23.716999999999999</v>
      </c>
      <c r="W69" s="191">
        <v>14.984999999999999</v>
      </c>
      <c r="X69" s="191">
        <v>34.512999999999998</v>
      </c>
      <c r="Y69" s="191">
        <v>25.553000000000001</v>
      </c>
      <c r="Z69" s="191">
        <v>34.613</v>
      </c>
      <c r="AA69" s="191">
        <v>20.62</v>
      </c>
      <c r="AB69" s="191">
        <v>138.30799999999999</v>
      </c>
      <c r="AC69" s="191">
        <v>2.0819999999999999</v>
      </c>
      <c r="AD69" s="191">
        <v>40.795000000000002</v>
      </c>
      <c r="AE69" s="192">
        <v>112.964</v>
      </c>
      <c r="AF69" s="191">
        <v>163.435</v>
      </c>
      <c r="AG69" s="191">
        <v>100.215</v>
      </c>
      <c r="AH69" s="191">
        <v>100.215</v>
      </c>
      <c r="ALQ69" s="167" t="e">
        <v>#N/A</v>
      </c>
    </row>
    <row r="70" spans="1:1005" ht="15" x14ac:dyDescent="0.25">
      <c r="A70" s="145">
        <v>46600</v>
      </c>
      <c r="B70" s="281">
        <v>23.31</v>
      </c>
      <c r="C70" s="271">
        <v>23.31</v>
      </c>
      <c r="D70" s="276">
        <v>23.31</v>
      </c>
      <c r="E70" s="191">
        <v>0</v>
      </c>
      <c r="F70" s="191">
        <v>71.450999999999993</v>
      </c>
      <c r="G70" s="191">
        <v>24.655000000000001</v>
      </c>
      <c r="H70" s="191">
        <v>126.53</v>
      </c>
      <c r="I70" s="191">
        <v>0</v>
      </c>
      <c r="J70" s="191">
        <v>41.36</v>
      </c>
      <c r="K70" s="191">
        <v>18.001999999999999</v>
      </c>
      <c r="L70" s="191">
        <v>9.9570000000000007</v>
      </c>
      <c r="M70" s="191">
        <v>7.0000000000000001E-3</v>
      </c>
      <c r="N70" s="191">
        <v>35.030999999999999</v>
      </c>
      <c r="O70" s="191">
        <v>37.334000000000003</v>
      </c>
      <c r="P70" s="191">
        <v>43.822000000000003</v>
      </c>
      <c r="Q70" s="191">
        <v>39.094000000000001</v>
      </c>
      <c r="R70" s="191">
        <v>0</v>
      </c>
      <c r="S70" s="191">
        <v>31.751000000000001</v>
      </c>
      <c r="T70" s="191">
        <v>12.17</v>
      </c>
      <c r="U70" s="191">
        <v>0</v>
      </c>
      <c r="V70" s="191">
        <v>39.622999999999998</v>
      </c>
      <c r="W70" s="191">
        <v>9.6950000000000003</v>
      </c>
      <c r="X70" s="191">
        <v>5.0970000000000004</v>
      </c>
      <c r="Y70" s="191">
        <v>27.428000000000001</v>
      </c>
      <c r="Z70" s="191">
        <v>23.172999999999998</v>
      </c>
      <c r="AA70" s="191">
        <v>18.198</v>
      </c>
      <c r="AB70" s="191">
        <v>36.945</v>
      </c>
      <c r="AC70" s="191">
        <v>4.8049999999999997</v>
      </c>
      <c r="AD70" s="191">
        <v>23.966999999999999</v>
      </c>
      <c r="AE70" s="192">
        <v>69.635000000000005</v>
      </c>
      <c r="AF70" s="191">
        <v>55.084000000000003</v>
      </c>
      <c r="AG70" s="191">
        <v>64.132000000000005</v>
      </c>
      <c r="AH70" s="191">
        <v>64.132000000000005</v>
      </c>
      <c r="ALQ70" s="167" t="e">
        <v>#N/A</v>
      </c>
    </row>
    <row r="71" spans="1:1005" ht="15" x14ac:dyDescent="0.25">
      <c r="A71" s="145">
        <v>46631</v>
      </c>
      <c r="B71" s="281">
        <v>30.92</v>
      </c>
      <c r="C71" s="271">
        <v>30.92</v>
      </c>
      <c r="D71" s="276">
        <v>30.92</v>
      </c>
      <c r="E71" s="191">
        <v>22.055</v>
      </c>
      <c r="F71" s="191">
        <v>86.061000000000007</v>
      </c>
      <c r="G71" s="191">
        <v>13.657</v>
      </c>
      <c r="H71" s="191">
        <v>79.840999999999994</v>
      </c>
      <c r="I71" s="191">
        <v>17.018999999999998</v>
      </c>
      <c r="J71" s="191">
        <v>8.6199999999999992</v>
      </c>
      <c r="K71" s="191">
        <v>27.587</v>
      </c>
      <c r="L71" s="191">
        <v>51.951999999999998</v>
      </c>
      <c r="M71" s="191">
        <v>52.256</v>
      </c>
      <c r="N71" s="191">
        <v>21.422000000000001</v>
      </c>
      <c r="O71" s="191">
        <v>42.542999999999999</v>
      </c>
      <c r="P71" s="191">
        <v>33.529000000000003</v>
      </c>
      <c r="Q71" s="191">
        <v>37.462000000000003</v>
      </c>
      <c r="R71" s="191">
        <v>11.005000000000001</v>
      </c>
      <c r="S71" s="191">
        <v>45.481000000000002</v>
      </c>
      <c r="T71" s="191">
        <v>15.516999999999999</v>
      </c>
      <c r="U71" s="191">
        <v>15.454000000000001</v>
      </c>
      <c r="V71" s="191">
        <v>99.173000000000002</v>
      </c>
      <c r="W71" s="191">
        <v>16.29</v>
      </c>
      <c r="X71" s="191">
        <v>8.4930000000000003</v>
      </c>
      <c r="Y71" s="191">
        <v>10.887</v>
      </c>
      <c r="Z71" s="191">
        <v>15.853999999999999</v>
      </c>
      <c r="AA71" s="191">
        <v>17.146999999999998</v>
      </c>
      <c r="AB71" s="191">
        <v>9.2089999999999996</v>
      </c>
      <c r="AC71" s="191">
        <v>21.722999999999999</v>
      </c>
      <c r="AD71" s="191">
        <v>28.018999999999998</v>
      </c>
      <c r="AE71" s="192">
        <v>95.481999999999999</v>
      </c>
      <c r="AF71" s="191">
        <v>15.603</v>
      </c>
      <c r="AG71" s="191">
        <v>43.554000000000002</v>
      </c>
      <c r="AH71" s="191">
        <v>43.554000000000002</v>
      </c>
      <c r="ALQ71" s="167" t="e">
        <v>#N/A</v>
      </c>
    </row>
    <row r="72" spans="1:1005" ht="15" x14ac:dyDescent="0.25">
      <c r="A72" s="145"/>
      <c r="B72" s="281"/>
      <c r="C72" s="271"/>
      <c r="D72" s="276"/>
      <c r="ALQ72" s="167" t="e">
        <v>#N/A</v>
      </c>
    </row>
    <row r="73" spans="1:1005" ht="15" x14ac:dyDescent="0.25">
      <c r="A73" s="145"/>
      <c r="B73" s="281"/>
      <c r="C73" s="271"/>
      <c r="D73" s="276"/>
    </row>
    <row r="74" spans="1:1005" ht="15" x14ac:dyDescent="0.25">
      <c r="A74" s="145"/>
      <c r="B74" s="281"/>
      <c r="C74" s="271"/>
      <c r="D74" s="276"/>
    </row>
    <row r="75" spans="1:1005" ht="15" x14ac:dyDescent="0.25">
      <c r="A75" s="145"/>
      <c r="B75" s="281"/>
      <c r="C75" s="271"/>
      <c r="D75" s="276"/>
    </row>
    <row r="76" spans="1:1005" ht="15" x14ac:dyDescent="0.25">
      <c r="A76" s="145"/>
      <c r="B76" s="281"/>
      <c r="C76" s="271"/>
      <c r="D76" s="276"/>
    </row>
    <row r="77" spans="1:1005" ht="15" x14ac:dyDescent="0.25">
      <c r="A77" s="145"/>
      <c r="B77" s="281"/>
      <c r="C77" s="271"/>
      <c r="D77" s="276"/>
    </row>
    <row r="78" spans="1:1005" ht="15" x14ac:dyDescent="0.25">
      <c r="A78" s="145"/>
      <c r="B78" s="281"/>
      <c r="C78" s="271"/>
      <c r="D78" s="276"/>
    </row>
    <row r="79" spans="1:1005" ht="15" x14ac:dyDescent="0.25">
      <c r="A79" s="145"/>
      <c r="B79" s="281"/>
      <c r="C79" s="271"/>
      <c r="D79" s="276"/>
    </row>
    <row r="80" spans="1:1005" ht="15" x14ac:dyDescent="0.25">
      <c r="A80" s="145"/>
      <c r="B80" s="281"/>
      <c r="C80" s="271"/>
      <c r="D80" s="276"/>
    </row>
    <row r="81" spans="1:4" ht="12.75" customHeight="1" x14ac:dyDescent="0.25">
      <c r="A81" s="145"/>
      <c r="B81" s="289"/>
      <c r="C81" s="261"/>
      <c r="D81" s="27"/>
    </row>
    <row r="82" spans="1:4" ht="12.75" customHeight="1" x14ac:dyDescent="0.25">
      <c r="A82" s="145"/>
      <c r="B82" s="289"/>
      <c r="C82" s="261"/>
      <c r="D82" s="27"/>
    </row>
    <row r="83" spans="1:4" ht="12.75" customHeight="1" x14ac:dyDescent="0.25">
      <c r="A83" s="145"/>
      <c r="B83" s="289"/>
      <c r="C83" s="261"/>
      <c r="D83" s="27"/>
    </row>
    <row r="84" spans="1:4" ht="12.75" customHeight="1" x14ac:dyDescent="0.25">
      <c r="A84" s="145"/>
      <c r="B84" s="289"/>
      <c r="C84" s="261"/>
      <c r="D84" s="27"/>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4"/>
  <sheetViews>
    <sheetView workbookViewId="0">
      <selection activeCell="D4" sqref="D4"/>
    </sheetView>
  </sheetViews>
  <sheetFormatPr defaultColWidth="18.7109375" defaultRowHeight="12.75" customHeight="1" x14ac:dyDescent="0.25"/>
  <cols>
    <col min="1" max="4" width="7.5703125" style="162" customWidth="1"/>
    <col min="5" max="12" width="7" style="167" customWidth="1"/>
    <col min="13" max="13" width="8" style="167" customWidth="1"/>
    <col min="14" max="30" width="7" style="167" customWidth="1"/>
    <col min="31" max="31" width="8.42578125" style="193" customWidth="1"/>
    <col min="32" max="54" width="8.85546875" style="167" customWidth="1"/>
    <col min="55" max="16384" width="18.7109375" style="167"/>
  </cols>
  <sheetData>
    <row r="1" spans="1:39" ht="15" x14ac:dyDescent="0.25">
      <c r="A1" s="30"/>
      <c r="B1" s="321"/>
      <c r="C1" s="321"/>
      <c r="D1" s="321"/>
      <c r="E1" s="321"/>
      <c r="F1" s="321"/>
      <c r="G1" s="321"/>
      <c r="H1" s="321"/>
      <c r="I1" s="321"/>
      <c r="J1" s="321"/>
      <c r="K1" s="321"/>
      <c r="L1" s="321"/>
      <c r="M1" s="321"/>
      <c r="N1" s="321"/>
      <c r="O1" s="321"/>
      <c r="P1" s="321"/>
      <c r="Q1" s="321"/>
      <c r="R1" s="321"/>
      <c r="S1" s="321"/>
      <c r="T1" s="321"/>
      <c r="U1" s="321"/>
      <c r="V1" s="321"/>
      <c r="W1" s="321"/>
      <c r="X1" s="321"/>
      <c r="Y1" s="321"/>
      <c r="Z1" s="321"/>
      <c r="AA1" s="321"/>
      <c r="AB1" s="321"/>
      <c r="AC1" s="321"/>
      <c r="AD1" s="321"/>
      <c r="AE1" s="321"/>
      <c r="AF1" s="321"/>
      <c r="AG1" s="321"/>
      <c r="AH1" s="321"/>
      <c r="AI1" s="162"/>
      <c r="AJ1" s="162"/>
      <c r="AK1" s="162"/>
      <c r="AL1" s="162"/>
      <c r="AM1" s="162"/>
    </row>
    <row r="2" spans="1:39" s="162" customFormat="1" ht="15" x14ac:dyDescent="0.25">
      <c r="A2" s="30"/>
      <c r="B2" s="160" t="s">
        <v>45</v>
      </c>
      <c r="C2" s="160" t="s">
        <v>46</v>
      </c>
      <c r="D2" s="160" t="s">
        <v>47</v>
      </c>
      <c r="E2" s="160">
        <v>1991</v>
      </c>
      <c r="F2" s="160">
        <v>1992</v>
      </c>
      <c r="G2" s="160">
        <v>1993</v>
      </c>
      <c r="H2" s="160">
        <v>1994</v>
      </c>
      <c r="I2" s="160">
        <v>1995</v>
      </c>
      <c r="J2" s="160">
        <v>1996</v>
      </c>
      <c r="K2" s="160">
        <v>1997</v>
      </c>
      <c r="L2" s="160">
        <v>1998</v>
      </c>
      <c r="M2" s="160">
        <v>1999</v>
      </c>
      <c r="N2" s="160">
        <v>2000</v>
      </c>
      <c r="O2" s="160">
        <v>2001</v>
      </c>
      <c r="P2" s="160">
        <v>2002</v>
      </c>
      <c r="Q2" s="160">
        <v>2003</v>
      </c>
      <c r="R2" s="160">
        <v>2004</v>
      </c>
      <c r="S2" s="160">
        <v>2005</v>
      </c>
      <c r="T2" s="160">
        <v>2006</v>
      </c>
      <c r="U2" s="160">
        <v>2007</v>
      </c>
      <c r="V2" s="160">
        <v>2008</v>
      </c>
      <c r="W2" s="160">
        <v>2009</v>
      </c>
      <c r="X2" s="160">
        <v>2010</v>
      </c>
      <c r="Y2" s="160">
        <v>2011</v>
      </c>
      <c r="Z2" s="160">
        <v>2012</v>
      </c>
      <c r="AA2" s="160">
        <v>2013</v>
      </c>
      <c r="AB2" s="160">
        <v>2014</v>
      </c>
      <c r="AC2" s="160">
        <v>2015</v>
      </c>
      <c r="AD2" s="160">
        <v>2016</v>
      </c>
      <c r="AE2" s="178">
        <v>2017</v>
      </c>
      <c r="AF2" s="160">
        <v>2018</v>
      </c>
      <c r="AG2" s="160">
        <v>2019</v>
      </c>
      <c r="AH2" s="160">
        <v>2020</v>
      </c>
    </row>
    <row r="3" spans="1:39" s="162" customFormat="1" ht="15" x14ac:dyDescent="0.25">
      <c r="A3" s="31"/>
      <c r="B3" s="32" t="s">
        <v>63</v>
      </c>
      <c r="C3" s="32" t="s">
        <v>64</v>
      </c>
      <c r="D3" s="32" t="s">
        <v>65</v>
      </c>
      <c r="E3" s="32" t="s">
        <v>66</v>
      </c>
      <c r="F3" s="32" t="s">
        <v>67</v>
      </c>
      <c r="G3" s="32" t="s">
        <v>68</v>
      </c>
      <c r="H3" s="32" t="s">
        <v>69</v>
      </c>
      <c r="I3" s="32" t="s">
        <v>70</v>
      </c>
      <c r="J3" s="32" t="s">
        <v>71</v>
      </c>
      <c r="K3" s="32" t="s">
        <v>72</v>
      </c>
      <c r="L3" s="32" t="s">
        <v>73</v>
      </c>
      <c r="M3" s="32" t="s">
        <v>74</v>
      </c>
      <c r="N3" s="32" t="s">
        <v>75</v>
      </c>
      <c r="O3" s="32" t="s">
        <v>76</v>
      </c>
      <c r="P3" s="32" t="s">
        <v>77</v>
      </c>
      <c r="Q3" s="32" t="s">
        <v>78</v>
      </c>
      <c r="R3" s="32" t="s">
        <v>79</v>
      </c>
      <c r="S3" s="32" t="s">
        <v>80</v>
      </c>
      <c r="T3" s="32" t="s">
        <v>81</v>
      </c>
      <c r="U3" s="32" t="s">
        <v>82</v>
      </c>
      <c r="V3" s="32" t="s">
        <v>83</v>
      </c>
      <c r="W3" s="32" t="s">
        <v>84</v>
      </c>
      <c r="X3" s="32" t="s">
        <v>85</v>
      </c>
      <c r="Y3" s="32" t="s">
        <v>86</v>
      </c>
      <c r="Z3" s="32" t="s">
        <v>87</v>
      </c>
      <c r="AA3" s="32" t="s">
        <v>88</v>
      </c>
      <c r="AB3" s="32" t="s">
        <v>89</v>
      </c>
      <c r="AC3" s="32" t="s">
        <v>90</v>
      </c>
      <c r="AD3" s="32" t="s">
        <v>91</v>
      </c>
      <c r="AE3" s="32" t="s">
        <v>92</v>
      </c>
      <c r="AF3" s="32" t="s">
        <v>93</v>
      </c>
      <c r="AG3" s="32" t="s">
        <v>94</v>
      </c>
      <c r="AH3" s="32" t="s">
        <v>95</v>
      </c>
    </row>
    <row r="4" spans="1:39" ht="15" x14ac:dyDescent="0.25">
      <c r="A4" s="146">
        <v>44593</v>
      </c>
      <c r="B4" s="292">
        <v>3.2</v>
      </c>
      <c r="C4" s="293">
        <v>3.2</v>
      </c>
      <c r="D4" s="273">
        <v>3.2</v>
      </c>
      <c r="E4" s="173">
        <v>3.1989999999999998</v>
      </c>
      <c r="F4" s="173">
        <v>3.1989999999999998</v>
      </c>
      <c r="G4" s="173">
        <v>3.1989999999999998</v>
      </c>
      <c r="H4" s="191">
        <v>3.2</v>
      </c>
      <c r="I4" s="191">
        <v>3.2490000000000001</v>
      </c>
      <c r="J4" s="191">
        <v>3.2090000000000001</v>
      </c>
      <c r="K4" s="191">
        <v>3.2</v>
      </c>
      <c r="L4" s="191">
        <v>3.2</v>
      </c>
      <c r="M4" s="191">
        <v>3.2010000000000001</v>
      </c>
      <c r="N4" s="191">
        <v>3.2</v>
      </c>
      <c r="O4" s="191">
        <v>3.2</v>
      </c>
      <c r="P4" s="191">
        <v>3.2</v>
      </c>
      <c r="Q4" s="191">
        <v>3.2</v>
      </c>
      <c r="R4" s="191">
        <v>3.2</v>
      </c>
      <c r="S4" s="191">
        <v>3.1989999999999998</v>
      </c>
      <c r="T4" s="191">
        <v>3.2</v>
      </c>
      <c r="U4" s="191">
        <v>3.2</v>
      </c>
      <c r="V4" s="191">
        <v>3.2</v>
      </c>
      <c r="W4" s="191">
        <v>3.1989999999999998</v>
      </c>
      <c r="X4" s="191">
        <v>3.1989999999999998</v>
      </c>
      <c r="Y4" s="191">
        <v>3.2</v>
      </c>
      <c r="Z4" s="191">
        <v>3.1989999999999998</v>
      </c>
      <c r="AA4" s="191">
        <v>3.1989999999999998</v>
      </c>
      <c r="AB4" s="191">
        <v>3.2</v>
      </c>
      <c r="AC4" s="191">
        <v>3.431</v>
      </c>
      <c r="AD4" s="191">
        <v>3.3279999999999998</v>
      </c>
      <c r="AE4" s="191">
        <v>3.43</v>
      </c>
      <c r="AF4" s="191">
        <v>3.2</v>
      </c>
      <c r="AG4" s="191">
        <v>3.2</v>
      </c>
      <c r="AH4" s="192">
        <v>3.2</v>
      </c>
    </row>
    <row r="5" spans="1:39" ht="15" x14ac:dyDescent="0.25">
      <c r="A5" s="146">
        <v>44621</v>
      </c>
      <c r="B5" s="280">
        <v>3.5</v>
      </c>
      <c r="C5" s="270">
        <v>3.5</v>
      </c>
      <c r="D5" s="274">
        <v>3.5</v>
      </c>
      <c r="E5" s="173">
        <v>3.246</v>
      </c>
      <c r="F5" s="173">
        <v>3.4910000000000001</v>
      </c>
      <c r="G5" s="173">
        <v>3.5089999999999999</v>
      </c>
      <c r="H5" s="191">
        <v>3.7360000000000002</v>
      </c>
      <c r="I5" s="191">
        <v>4.4240000000000004</v>
      </c>
      <c r="J5" s="191">
        <v>3.3980000000000001</v>
      </c>
      <c r="K5" s="191">
        <v>4.1970000000000001</v>
      </c>
      <c r="L5" s="191">
        <v>3.5870000000000002</v>
      </c>
      <c r="M5" s="191">
        <v>4.109</v>
      </c>
      <c r="N5" s="191">
        <v>3.3039999999999998</v>
      </c>
      <c r="O5" s="191">
        <v>3.5139999999999998</v>
      </c>
      <c r="P5" s="191">
        <v>3.2029999999999998</v>
      </c>
      <c r="Q5" s="191">
        <v>3.673</v>
      </c>
      <c r="R5" s="191">
        <v>5.0979999999999999</v>
      </c>
      <c r="S5" s="191">
        <v>3.274</v>
      </c>
      <c r="T5" s="191">
        <v>3.319</v>
      </c>
      <c r="U5" s="191">
        <v>4.9420000000000002</v>
      </c>
      <c r="V5" s="191">
        <v>3.129</v>
      </c>
      <c r="W5" s="191">
        <v>3.91</v>
      </c>
      <c r="X5" s="191">
        <v>3.1280000000000001</v>
      </c>
      <c r="Y5" s="191">
        <v>3.3959999999999999</v>
      </c>
      <c r="Z5" s="191">
        <v>3.9510000000000001</v>
      </c>
      <c r="AA5" s="191">
        <v>3.1760000000000002</v>
      </c>
      <c r="AB5" s="191">
        <v>3.129</v>
      </c>
      <c r="AC5" s="191">
        <v>4.6340000000000003</v>
      </c>
      <c r="AD5" s="191">
        <v>4.0789999999999997</v>
      </c>
      <c r="AE5" s="191">
        <v>5.4820000000000002</v>
      </c>
      <c r="AF5" s="191">
        <v>3.2869999999999999</v>
      </c>
      <c r="AG5" s="191">
        <v>3.137</v>
      </c>
      <c r="AH5" s="192">
        <v>3.407</v>
      </c>
    </row>
    <row r="6" spans="1:39" ht="15" x14ac:dyDescent="0.25">
      <c r="A6" s="146">
        <v>44652</v>
      </c>
      <c r="B6" s="280">
        <v>7.97</v>
      </c>
      <c r="C6" s="270">
        <v>14.72</v>
      </c>
      <c r="D6" s="274">
        <v>7</v>
      </c>
      <c r="E6" s="173">
        <v>6.31</v>
      </c>
      <c r="F6" s="173">
        <v>10.363</v>
      </c>
      <c r="G6" s="173">
        <v>6.6479999999999997</v>
      </c>
      <c r="H6" s="191">
        <v>7.609</v>
      </c>
      <c r="I6" s="191">
        <v>5.8369999999999997</v>
      </c>
      <c r="J6" s="191">
        <v>7.0119999999999996</v>
      </c>
      <c r="K6" s="191">
        <v>6.4550000000000001</v>
      </c>
      <c r="L6" s="191">
        <v>5.4409999999999998</v>
      </c>
      <c r="M6" s="191">
        <v>6.2249999999999996</v>
      </c>
      <c r="N6" s="191">
        <v>8.8940000000000001</v>
      </c>
      <c r="O6" s="191">
        <v>8.3949999999999996</v>
      </c>
      <c r="P6" s="191">
        <v>9.4459999999999997</v>
      </c>
      <c r="Q6" s="191">
        <v>7.2430000000000003</v>
      </c>
      <c r="R6" s="191">
        <v>12.205</v>
      </c>
      <c r="S6" s="191">
        <v>6.9880000000000004</v>
      </c>
      <c r="T6" s="191">
        <v>8.8450000000000006</v>
      </c>
      <c r="U6" s="191">
        <v>8.782</v>
      </c>
      <c r="V6" s="191">
        <v>3.931</v>
      </c>
      <c r="W6" s="191">
        <v>5.8490000000000002</v>
      </c>
      <c r="X6" s="191">
        <v>6.48</v>
      </c>
      <c r="Y6" s="191">
        <v>6.3</v>
      </c>
      <c r="Z6" s="191">
        <v>13.689</v>
      </c>
      <c r="AA6" s="191">
        <v>5.4489999999999998</v>
      </c>
      <c r="AB6" s="191">
        <v>5.407</v>
      </c>
      <c r="AC6" s="191">
        <v>8.1389999999999993</v>
      </c>
      <c r="AD6" s="191">
        <v>7.3070000000000004</v>
      </c>
      <c r="AE6" s="191">
        <v>10.715999999999999</v>
      </c>
      <c r="AF6" s="191">
        <v>6.26</v>
      </c>
      <c r="AG6" s="191">
        <v>7.4569999999999999</v>
      </c>
      <c r="AH6" s="192">
        <v>6.0620000000000003</v>
      </c>
    </row>
    <row r="7" spans="1:39" ht="15" x14ac:dyDescent="0.25">
      <c r="A7" s="146">
        <v>44682</v>
      </c>
      <c r="B7" s="280">
        <v>22.88</v>
      </c>
      <c r="C7" s="270">
        <v>42.28</v>
      </c>
      <c r="D7" s="274">
        <v>28</v>
      </c>
      <c r="E7" s="173">
        <v>22.908000000000001</v>
      </c>
      <c r="F7" s="173">
        <v>35.302</v>
      </c>
      <c r="G7" s="173">
        <v>33.948</v>
      </c>
      <c r="H7" s="191">
        <v>32.069000000000003</v>
      </c>
      <c r="I7" s="191">
        <v>27.722000000000001</v>
      </c>
      <c r="J7" s="191">
        <v>38.905999999999999</v>
      </c>
      <c r="K7" s="191">
        <v>24.603000000000002</v>
      </c>
      <c r="L7" s="191">
        <v>22.13</v>
      </c>
      <c r="M7" s="191">
        <v>23.225000000000001</v>
      </c>
      <c r="N7" s="191">
        <v>37.771999999999998</v>
      </c>
      <c r="O7" s="191">
        <v>37.503999999999998</v>
      </c>
      <c r="P7" s="191">
        <v>23.474</v>
      </c>
      <c r="Q7" s="191">
        <v>30.251000000000001</v>
      </c>
      <c r="R7" s="191">
        <v>31.437999999999999</v>
      </c>
      <c r="S7" s="191">
        <v>26.106000000000002</v>
      </c>
      <c r="T7" s="191">
        <v>28.277999999999999</v>
      </c>
      <c r="U7" s="191">
        <v>28.882000000000001</v>
      </c>
      <c r="V7" s="191">
        <v>18.867999999999999</v>
      </c>
      <c r="W7" s="191">
        <v>36.890999999999998</v>
      </c>
      <c r="X7" s="191">
        <v>17.977</v>
      </c>
      <c r="Y7" s="191">
        <v>18.039000000000001</v>
      </c>
      <c r="Z7" s="191">
        <v>29.73</v>
      </c>
      <c r="AA7" s="191">
        <v>26.221</v>
      </c>
      <c r="AB7" s="191">
        <v>23.959</v>
      </c>
      <c r="AC7" s="191">
        <v>19.289000000000001</v>
      </c>
      <c r="AD7" s="191">
        <v>21.198</v>
      </c>
      <c r="AE7" s="191">
        <v>24.748000000000001</v>
      </c>
      <c r="AF7" s="191">
        <v>36.302999999999997</v>
      </c>
      <c r="AG7" s="191">
        <v>28.649000000000001</v>
      </c>
      <c r="AH7" s="192">
        <v>31.172000000000001</v>
      </c>
    </row>
    <row r="8" spans="1:39" ht="15" x14ac:dyDescent="0.25">
      <c r="A8" s="146">
        <v>44713</v>
      </c>
      <c r="B8" s="280">
        <v>35.130000000000003</v>
      </c>
      <c r="C8" s="270">
        <v>64.930000000000007</v>
      </c>
      <c r="D8" s="274">
        <v>48</v>
      </c>
      <c r="E8" s="173">
        <v>56.26</v>
      </c>
      <c r="F8" s="173">
        <v>33.694000000000003</v>
      </c>
      <c r="G8" s="173">
        <v>72.974999999999994</v>
      </c>
      <c r="H8" s="191">
        <v>48.494999999999997</v>
      </c>
      <c r="I8" s="191">
        <v>91.134</v>
      </c>
      <c r="J8" s="191">
        <v>51.295000000000002</v>
      </c>
      <c r="K8" s="191">
        <v>49.524000000000001</v>
      </c>
      <c r="L8" s="191">
        <v>37.279000000000003</v>
      </c>
      <c r="M8" s="191">
        <v>54.673000000000002</v>
      </c>
      <c r="N8" s="191">
        <v>40.412999999999997</v>
      </c>
      <c r="O8" s="191">
        <v>40.936</v>
      </c>
      <c r="P8" s="191">
        <v>27.234999999999999</v>
      </c>
      <c r="Q8" s="191">
        <v>51.677</v>
      </c>
      <c r="R8" s="191">
        <v>27.971</v>
      </c>
      <c r="S8" s="191">
        <v>37.244999999999997</v>
      </c>
      <c r="T8" s="191">
        <v>32.590000000000003</v>
      </c>
      <c r="U8" s="191">
        <v>33.466999999999999</v>
      </c>
      <c r="V8" s="191">
        <v>61.302</v>
      </c>
      <c r="W8" s="191">
        <v>39.887999999999998</v>
      </c>
      <c r="X8" s="191">
        <v>52.252000000000002</v>
      </c>
      <c r="Y8" s="191">
        <v>61.311</v>
      </c>
      <c r="Z8" s="191">
        <v>18.152000000000001</v>
      </c>
      <c r="AA8" s="191">
        <v>52.118000000000002</v>
      </c>
      <c r="AB8" s="191">
        <v>51.232999999999997</v>
      </c>
      <c r="AC8" s="191">
        <v>57.526000000000003</v>
      </c>
      <c r="AD8" s="191">
        <v>47.506</v>
      </c>
      <c r="AE8" s="191">
        <v>37.475000000000001</v>
      </c>
      <c r="AF8" s="191">
        <v>31.736000000000001</v>
      </c>
      <c r="AG8" s="191">
        <v>67.962999999999994</v>
      </c>
      <c r="AH8" s="192">
        <v>41.491999999999997</v>
      </c>
    </row>
    <row r="9" spans="1:39" ht="15" x14ac:dyDescent="0.25">
      <c r="A9" s="146">
        <v>44743</v>
      </c>
      <c r="B9" s="280">
        <v>13.02</v>
      </c>
      <c r="C9" s="270">
        <v>24.07</v>
      </c>
      <c r="D9" s="274">
        <v>17</v>
      </c>
      <c r="E9" s="173">
        <v>24.670999999999999</v>
      </c>
      <c r="F9" s="173">
        <v>16.289000000000001</v>
      </c>
      <c r="G9" s="173">
        <v>34.026000000000003</v>
      </c>
      <c r="H9" s="191">
        <v>16.917999999999999</v>
      </c>
      <c r="I9" s="191">
        <v>77.677999999999997</v>
      </c>
      <c r="J9" s="191">
        <v>20.198</v>
      </c>
      <c r="K9" s="191">
        <v>17.082000000000001</v>
      </c>
      <c r="L9" s="191">
        <v>20.998999999999999</v>
      </c>
      <c r="M9" s="191">
        <v>33.479999999999997</v>
      </c>
      <c r="N9" s="191">
        <v>14.292</v>
      </c>
      <c r="O9" s="191">
        <v>14.414</v>
      </c>
      <c r="P9" s="191">
        <v>9.734</v>
      </c>
      <c r="Q9" s="191">
        <v>16.206</v>
      </c>
      <c r="R9" s="191">
        <v>10.587</v>
      </c>
      <c r="S9" s="191">
        <v>15.006</v>
      </c>
      <c r="T9" s="191">
        <v>11.504</v>
      </c>
      <c r="U9" s="191">
        <v>13.856</v>
      </c>
      <c r="V9" s="191">
        <v>31.347000000000001</v>
      </c>
      <c r="W9" s="191">
        <v>20.068000000000001</v>
      </c>
      <c r="X9" s="191">
        <v>17.38</v>
      </c>
      <c r="Y9" s="191">
        <v>36.249000000000002</v>
      </c>
      <c r="Z9" s="191">
        <v>8.4220000000000006</v>
      </c>
      <c r="AA9" s="191">
        <v>19.155000000000001</v>
      </c>
      <c r="AB9" s="191">
        <v>17.971</v>
      </c>
      <c r="AC9" s="191">
        <v>22.437999999999999</v>
      </c>
      <c r="AD9" s="191">
        <v>16.693999999999999</v>
      </c>
      <c r="AE9" s="191">
        <v>13.499000000000001</v>
      </c>
      <c r="AF9" s="191">
        <v>10.928000000000001</v>
      </c>
      <c r="AG9" s="191">
        <v>44.603000000000002</v>
      </c>
      <c r="AH9" s="192">
        <v>13.294</v>
      </c>
    </row>
    <row r="10" spans="1:39" ht="15" x14ac:dyDescent="0.25">
      <c r="A10" s="146">
        <v>44774</v>
      </c>
      <c r="B10" s="280">
        <v>7.31</v>
      </c>
      <c r="C10" s="270">
        <v>11.87</v>
      </c>
      <c r="D10" s="274">
        <v>9</v>
      </c>
      <c r="E10" s="173">
        <v>10.138</v>
      </c>
      <c r="F10" s="173">
        <v>9.7200000000000006</v>
      </c>
      <c r="G10" s="173">
        <v>12.587999999999999</v>
      </c>
      <c r="H10" s="191">
        <v>8.1229999999999993</v>
      </c>
      <c r="I10" s="191">
        <v>24.332999999999998</v>
      </c>
      <c r="J10" s="191">
        <v>9.1159999999999997</v>
      </c>
      <c r="K10" s="191">
        <v>9.5129999999999999</v>
      </c>
      <c r="L10" s="191">
        <v>9.1069999999999993</v>
      </c>
      <c r="M10" s="191">
        <v>13.3</v>
      </c>
      <c r="N10" s="191">
        <v>8.1639999999999997</v>
      </c>
      <c r="O10" s="191">
        <v>8.7210000000000001</v>
      </c>
      <c r="P10" s="191">
        <v>5.9089999999999998</v>
      </c>
      <c r="Q10" s="191">
        <v>8.3339999999999996</v>
      </c>
      <c r="R10" s="191">
        <v>6.51</v>
      </c>
      <c r="S10" s="191">
        <v>8.766</v>
      </c>
      <c r="T10" s="191">
        <v>7.34</v>
      </c>
      <c r="U10" s="191">
        <v>7.9560000000000004</v>
      </c>
      <c r="V10" s="191">
        <v>11.397</v>
      </c>
      <c r="W10" s="191">
        <v>8.8930000000000007</v>
      </c>
      <c r="X10" s="191">
        <v>9.9580000000000002</v>
      </c>
      <c r="Y10" s="191">
        <v>13.143000000000001</v>
      </c>
      <c r="Z10" s="191">
        <v>5.7060000000000004</v>
      </c>
      <c r="AA10" s="191">
        <v>10.016</v>
      </c>
      <c r="AB10" s="191">
        <v>9.3469999999999995</v>
      </c>
      <c r="AC10" s="191">
        <v>9.4429999999999996</v>
      </c>
      <c r="AD10" s="191">
        <v>8.7249999999999996</v>
      </c>
      <c r="AE10" s="191">
        <v>8.7370000000000001</v>
      </c>
      <c r="AF10" s="191">
        <v>6.4329999999999998</v>
      </c>
      <c r="AG10" s="191">
        <v>15.154</v>
      </c>
      <c r="AH10" s="192">
        <v>7.585</v>
      </c>
    </row>
    <row r="11" spans="1:39" ht="15" x14ac:dyDescent="0.25">
      <c r="A11" s="146">
        <v>44805</v>
      </c>
      <c r="B11" s="280">
        <v>6.24</v>
      </c>
      <c r="C11" s="270">
        <v>8.77</v>
      </c>
      <c r="D11" s="274">
        <v>6.5</v>
      </c>
      <c r="E11" s="173">
        <v>6.5679999999999996</v>
      </c>
      <c r="F11" s="173">
        <v>7.0350000000000001</v>
      </c>
      <c r="G11" s="173">
        <v>8.6069999999999993</v>
      </c>
      <c r="H11" s="191">
        <v>6.1349999999999998</v>
      </c>
      <c r="I11" s="191">
        <v>13.281000000000001</v>
      </c>
      <c r="J11" s="191">
        <v>6.6020000000000003</v>
      </c>
      <c r="K11" s="191">
        <v>6.6050000000000004</v>
      </c>
      <c r="L11" s="191">
        <v>5.718</v>
      </c>
      <c r="M11" s="191">
        <v>7.6840000000000002</v>
      </c>
      <c r="N11" s="191">
        <v>5.8780000000000001</v>
      </c>
      <c r="O11" s="191">
        <v>6.1059999999999999</v>
      </c>
      <c r="P11" s="191">
        <v>4.6369999999999996</v>
      </c>
      <c r="Q11" s="191">
        <v>8.2919999999999998</v>
      </c>
      <c r="R11" s="191">
        <v>5.0369999999999999</v>
      </c>
      <c r="S11" s="191">
        <v>5.6980000000000004</v>
      </c>
      <c r="T11" s="191">
        <v>5.9530000000000003</v>
      </c>
      <c r="U11" s="191">
        <v>6.4320000000000004</v>
      </c>
      <c r="V11" s="191">
        <v>7.1310000000000002</v>
      </c>
      <c r="W11" s="191">
        <v>6.0869999999999997</v>
      </c>
      <c r="X11" s="191">
        <v>6.1790000000000003</v>
      </c>
      <c r="Y11" s="191">
        <v>7.4160000000000004</v>
      </c>
      <c r="Z11" s="191">
        <v>4.742</v>
      </c>
      <c r="AA11" s="191">
        <v>7.8440000000000003</v>
      </c>
      <c r="AB11" s="191">
        <v>8.3979999999999997</v>
      </c>
      <c r="AC11" s="191">
        <v>6.5810000000000004</v>
      </c>
      <c r="AD11" s="191">
        <v>6.1269999999999998</v>
      </c>
      <c r="AE11" s="191">
        <v>5.5970000000000004</v>
      </c>
      <c r="AF11" s="191">
        <v>5</v>
      </c>
      <c r="AG11" s="191">
        <v>8.3520000000000003</v>
      </c>
      <c r="AH11" s="192">
        <v>7.07</v>
      </c>
    </row>
    <row r="12" spans="1:39" ht="15" x14ac:dyDescent="0.25">
      <c r="A12" s="146">
        <v>44835</v>
      </c>
      <c r="B12" s="280">
        <v>6.01</v>
      </c>
      <c r="C12" s="270">
        <v>7.17</v>
      </c>
      <c r="D12" s="274">
        <v>6.33</v>
      </c>
      <c r="E12" s="173">
        <v>6.2469999999999999</v>
      </c>
      <c r="F12" s="173">
        <v>5.7519999999999998</v>
      </c>
      <c r="G12" s="173">
        <v>8.702</v>
      </c>
      <c r="H12" s="191">
        <v>7.6289999999999996</v>
      </c>
      <c r="I12" s="191">
        <v>11.548</v>
      </c>
      <c r="J12" s="191">
        <v>7.0709999999999997</v>
      </c>
      <c r="K12" s="191">
        <v>6.8319999999999999</v>
      </c>
      <c r="L12" s="191">
        <v>6.827</v>
      </c>
      <c r="M12" s="191">
        <v>7.1150000000000002</v>
      </c>
      <c r="N12" s="191">
        <v>5.8280000000000003</v>
      </c>
      <c r="O12" s="191">
        <v>5.7830000000000004</v>
      </c>
      <c r="P12" s="191">
        <v>5.944</v>
      </c>
      <c r="Q12" s="191">
        <v>6.8819999999999997</v>
      </c>
      <c r="R12" s="191">
        <v>5.6269999999999998</v>
      </c>
      <c r="S12" s="191">
        <v>6.9020000000000001</v>
      </c>
      <c r="T12" s="191">
        <v>8.4239999999999995</v>
      </c>
      <c r="U12" s="191">
        <v>6.7679999999999998</v>
      </c>
      <c r="V12" s="191">
        <v>7.4390000000000001</v>
      </c>
      <c r="W12" s="191">
        <v>7.18</v>
      </c>
      <c r="X12" s="191">
        <v>6.1260000000000003</v>
      </c>
      <c r="Y12" s="191">
        <v>7.4930000000000003</v>
      </c>
      <c r="Z12" s="191">
        <v>4.673</v>
      </c>
      <c r="AA12" s="191">
        <v>8.7810000000000006</v>
      </c>
      <c r="AB12" s="191">
        <v>11.061</v>
      </c>
      <c r="AC12" s="191">
        <v>6.0709999999999997</v>
      </c>
      <c r="AD12" s="191">
        <v>5.7969999999999997</v>
      </c>
      <c r="AE12" s="191">
        <v>6.5940000000000003</v>
      </c>
      <c r="AF12" s="191">
        <v>5.34</v>
      </c>
      <c r="AG12" s="191">
        <v>7.617</v>
      </c>
      <c r="AH12" s="192">
        <v>6.0919999999999996</v>
      </c>
    </row>
    <row r="13" spans="1:39" ht="15" x14ac:dyDescent="0.25">
      <c r="A13" s="146">
        <v>44866</v>
      </c>
      <c r="B13" s="280">
        <v>4.3099999999999996</v>
      </c>
      <c r="C13" s="270">
        <v>5.23</v>
      </c>
      <c r="D13" s="274">
        <v>4.7</v>
      </c>
      <c r="E13" s="173">
        <v>5.4279999999999999</v>
      </c>
      <c r="F13" s="173">
        <v>4.8010000000000002</v>
      </c>
      <c r="G13" s="173">
        <v>7.1769999999999996</v>
      </c>
      <c r="H13" s="191">
        <v>6.149</v>
      </c>
      <c r="I13" s="191">
        <v>8.6020000000000003</v>
      </c>
      <c r="J13" s="191">
        <v>6.6580000000000004</v>
      </c>
      <c r="K13" s="191">
        <v>5.6340000000000003</v>
      </c>
      <c r="L13" s="191">
        <v>5.3369999999999997</v>
      </c>
      <c r="M13" s="191">
        <v>6.0179999999999998</v>
      </c>
      <c r="N13" s="191">
        <v>4.8929999999999998</v>
      </c>
      <c r="O13" s="191">
        <v>5.7729999999999997</v>
      </c>
      <c r="P13" s="191">
        <v>4.2850000000000001</v>
      </c>
      <c r="Q13" s="191">
        <v>5.4029999999999996</v>
      </c>
      <c r="R13" s="191">
        <v>4.8360000000000003</v>
      </c>
      <c r="S13" s="191">
        <v>6.0250000000000004</v>
      </c>
      <c r="T13" s="191">
        <v>6.0410000000000004</v>
      </c>
      <c r="U13" s="191">
        <v>5.609</v>
      </c>
      <c r="V13" s="191">
        <v>6.3019999999999996</v>
      </c>
      <c r="W13" s="191">
        <v>6.1230000000000002</v>
      </c>
      <c r="X13" s="191">
        <v>6.1230000000000002</v>
      </c>
      <c r="Y13" s="191">
        <v>6.2539999999999996</v>
      </c>
      <c r="Z13" s="191">
        <v>3.9769999999999999</v>
      </c>
      <c r="AA13" s="191">
        <v>6.2430000000000003</v>
      </c>
      <c r="AB13" s="191">
        <v>7.1150000000000002</v>
      </c>
      <c r="AC13" s="191">
        <v>5.21</v>
      </c>
      <c r="AD13" s="191">
        <v>4.92</v>
      </c>
      <c r="AE13" s="191">
        <v>5.4779999999999998</v>
      </c>
      <c r="AF13" s="191">
        <v>4.9450000000000003</v>
      </c>
      <c r="AG13" s="191">
        <v>6.63</v>
      </c>
      <c r="AH13" s="192">
        <v>5.2469999999999999</v>
      </c>
    </row>
    <row r="14" spans="1:39" ht="15" x14ac:dyDescent="0.25">
      <c r="A14" s="146">
        <v>44896</v>
      </c>
      <c r="B14" s="280">
        <v>4.17</v>
      </c>
      <c r="C14" s="270">
        <v>4.84</v>
      </c>
      <c r="D14" s="274">
        <v>4.4400000000000004</v>
      </c>
      <c r="E14" s="173">
        <v>5.1369999999999996</v>
      </c>
      <c r="F14" s="173">
        <v>4.4379999999999997</v>
      </c>
      <c r="G14" s="173">
        <v>6.1550000000000002</v>
      </c>
      <c r="H14" s="191">
        <v>5.3120000000000003</v>
      </c>
      <c r="I14" s="191">
        <v>7.9089999999999998</v>
      </c>
      <c r="J14" s="191">
        <v>5.875</v>
      </c>
      <c r="K14" s="191">
        <v>4.9909999999999997</v>
      </c>
      <c r="L14" s="191">
        <v>5.1269999999999998</v>
      </c>
      <c r="M14" s="191">
        <v>5.4409999999999998</v>
      </c>
      <c r="N14" s="191">
        <v>4.5469999999999997</v>
      </c>
      <c r="O14" s="191">
        <v>4.9139999999999997</v>
      </c>
      <c r="P14" s="191">
        <v>3.8170000000000002</v>
      </c>
      <c r="Q14" s="191">
        <v>4.9390000000000001</v>
      </c>
      <c r="R14" s="191">
        <v>4.1749999999999998</v>
      </c>
      <c r="S14" s="191">
        <v>4.8250000000000002</v>
      </c>
      <c r="T14" s="191">
        <v>4.8159999999999998</v>
      </c>
      <c r="U14" s="191">
        <v>4.5199999999999996</v>
      </c>
      <c r="V14" s="191">
        <v>5.5519999999999996</v>
      </c>
      <c r="W14" s="191">
        <v>5.0640000000000001</v>
      </c>
      <c r="X14" s="191">
        <v>5.1369999999999996</v>
      </c>
      <c r="Y14" s="191">
        <v>5.569</v>
      </c>
      <c r="Z14" s="191">
        <v>3.605</v>
      </c>
      <c r="AA14" s="191">
        <v>5.2960000000000003</v>
      </c>
      <c r="AB14" s="191">
        <v>5.5010000000000003</v>
      </c>
      <c r="AC14" s="191">
        <v>4.93</v>
      </c>
      <c r="AD14" s="191">
        <v>4.5270000000000001</v>
      </c>
      <c r="AE14" s="191">
        <v>5.0910000000000002</v>
      </c>
      <c r="AF14" s="191">
        <v>4.2160000000000002</v>
      </c>
      <c r="AG14" s="191">
        <v>6.2350000000000003</v>
      </c>
      <c r="AH14" s="192">
        <v>4.9820000000000002</v>
      </c>
    </row>
    <row r="15" spans="1:39" ht="15" x14ac:dyDescent="0.25">
      <c r="A15" s="146">
        <v>44927</v>
      </c>
      <c r="B15" s="280">
        <v>4.25</v>
      </c>
      <c r="C15" s="270">
        <v>4.8099999999999996</v>
      </c>
      <c r="D15" s="274">
        <v>4.66</v>
      </c>
      <c r="E15" s="173">
        <v>4.6840000000000002</v>
      </c>
      <c r="F15" s="173">
        <v>4.0679999999999996</v>
      </c>
      <c r="G15" s="173">
        <v>5.556</v>
      </c>
      <c r="H15" s="191">
        <v>4.7329999999999997</v>
      </c>
      <c r="I15" s="191">
        <v>6.8159999999999998</v>
      </c>
      <c r="J15" s="191">
        <v>4.9619999999999997</v>
      </c>
      <c r="K15" s="191">
        <v>4.4939999999999998</v>
      </c>
      <c r="L15" s="191">
        <v>4.3259999999999996</v>
      </c>
      <c r="M15" s="191">
        <v>4.9909999999999997</v>
      </c>
      <c r="N15" s="191">
        <v>4.1689999999999996</v>
      </c>
      <c r="O15" s="191">
        <v>4.3689999999999998</v>
      </c>
      <c r="P15" s="191">
        <v>3.484</v>
      </c>
      <c r="Q15" s="191">
        <v>4.4340000000000002</v>
      </c>
      <c r="R15" s="191">
        <v>3.762</v>
      </c>
      <c r="S15" s="191">
        <v>4.2190000000000003</v>
      </c>
      <c r="T15" s="191">
        <v>4.1929999999999996</v>
      </c>
      <c r="U15" s="191">
        <v>3.9180000000000001</v>
      </c>
      <c r="V15" s="191">
        <v>4.9720000000000004</v>
      </c>
      <c r="W15" s="191">
        <v>4.53</v>
      </c>
      <c r="X15" s="191">
        <v>4.5149999999999997</v>
      </c>
      <c r="Y15" s="191">
        <v>5.1079999999999997</v>
      </c>
      <c r="Z15" s="191">
        <v>3.2749999999999999</v>
      </c>
      <c r="AA15" s="191">
        <v>4.7809999999999997</v>
      </c>
      <c r="AB15" s="191">
        <v>4.867</v>
      </c>
      <c r="AC15" s="191">
        <v>4.5119999999999996</v>
      </c>
      <c r="AD15" s="191">
        <v>4.0650000000000004</v>
      </c>
      <c r="AE15" s="191">
        <v>4.2729999999999997</v>
      </c>
      <c r="AF15" s="191">
        <v>3.8119999999999998</v>
      </c>
      <c r="AG15" s="191">
        <v>5.6619999999999999</v>
      </c>
      <c r="AH15" s="192">
        <v>4.5960000000000001</v>
      </c>
    </row>
    <row r="16" spans="1:39" ht="15" x14ac:dyDescent="0.25">
      <c r="A16" s="146">
        <v>44958</v>
      </c>
      <c r="B16" s="280">
        <v>3.81</v>
      </c>
      <c r="C16" s="270">
        <v>4.01</v>
      </c>
      <c r="D16" s="274">
        <v>3.95</v>
      </c>
      <c r="E16" s="173">
        <v>3.9809999999999999</v>
      </c>
      <c r="F16" s="173">
        <v>3.4049999999999998</v>
      </c>
      <c r="G16" s="173">
        <v>4.6109999999999998</v>
      </c>
      <c r="H16" s="191">
        <v>4.0170000000000003</v>
      </c>
      <c r="I16" s="191">
        <v>5.5460000000000003</v>
      </c>
      <c r="J16" s="191">
        <v>4.0359999999999996</v>
      </c>
      <c r="K16" s="191">
        <v>3.69</v>
      </c>
      <c r="L16" s="191">
        <v>3.5990000000000002</v>
      </c>
      <c r="M16" s="191">
        <v>4.1669999999999998</v>
      </c>
      <c r="N16" s="191">
        <v>3.4740000000000002</v>
      </c>
      <c r="O16" s="191">
        <v>3.5830000000000002</v>
      </c>
      <c r="P16" s="191">
        <v>3.0339999999999998</v>
      </c>
      <c r="Q16" s="191">
        <v>3.6560000000000001</v>
      </c>
      <c r="R16" s="191">
        <v>3.1019999999999999</v>
      </c>
      <c r="S16" s="191">
        <v>3.4430000000000001</v>
      </c>
      <c r="T16" s="191">
        <v>3.496</v>
      </c>
      <c r="U16" s="191">
        <v>3.1829999999999998</v>
      </c>
      <c r="V16" s="191">
        <v>4.1109999999999998</v>
      </c>
      <c r="W16" s="191">
        <v>3.72</v>
      </c>
      <c r="X16" s="191">
        <v>3.694</v>
      </c>
      <c r="Y16" s="191">
        <v>4.1870000000000003</v>
      </c>
      <c r="Z16" s="191">
        <v>2.7629999999999999</v>
      </c>
      <c r="AA16" s="191">
        <v>3.9260000000000002</v>
      </c>
      <c r="AB16" s="191">
        <v>4.5999999999999996</v>
      </c>
      <c r="AC16" s="191">
        <v>3.891</v>
      </c>
      <c r="AD16" s="191">
        <v>3.3809999999999998</v>
      </c>
      <c r="AE16" s="191">
        <v>3.589</v>
      </c>
      <c r="AF16" s="191">
        <v>3.1709999999999998</v>
      </c>
      <c r="AG16" s="191">
        <v>4.6539999999999999</v>
      </c>
      <c r="AH16" s="192">
        <v>3.8069999999999999</v>
      </c>
    </row>
    <row r="17" spans="1:34" ht="15" x14ac:dyDescent="0.25">
      <c r="A17" s="146">
        <v>44986</v>
      </c>
      <c r="B17" s="280">
        <v>4.4000000000000004</v>
      </c>
      <c r="C17" s="270">
        <v>4.8600000000000003</v>
      </c>
      <c r="D17" s="274">
        <v>4.5999999999999996</v>
      </c>
      <c r="E17" s="173">
        <v>4.5289999999999999</v>
      </c>
      <c r="F17" s="173">
        <v>3.7989999999999999</v>
      </c>
      <c r="G17" s="173">
        <v>5.4649999999999999</v>
      </c>
      <c r="H17" s="191">
        <v>5.4420000000000002</v>
      </c>
      <c r="I17" s="191">
        <v>5.8849999999999998</v>
      </c>
      <c r="J17" s="191">
        <v>5.0780000000000003</v>
      </c>
      <c r="K17" s="191">
        <v>4.2530000000000001</v>
      </c>
      <c r="L17" s="191">
        <v>4.681</v>
      </c>
      <c r="M17" s="191">
        <v>4.5250000000000004</v>
      </c>
      <c r="N17" s="191">
        <v>3.911</v>
      </c>
      <c r="O17" s="191">
        <v>3.7429999999999999</v>
      </c>
      <c r="P17" s="191">
        <v>3.657</v>
      </c>
      <c r="Q17" s="191">
        <v>5.6749999999999998</v>
      </c>
      <c r="R17" s="191">
        <v>3.3069999999999999</v>
      </c>
      <c r="S17" s="191">
        <v>3.6560000000000001</v>
      </c>
      <c r="T17" s="191">
        <v>5.9180000000000001</v>
      </c>
      <c r="U17" s="191">
        <v>3.218</v>
      </c>
      <c r="V17" s="191">
        <v>4.9950000000000001</v>
      </c>
      <c r="W17" s="191">
        <v>3.7549999999999999</v>
      </c>
      <c r="X17" s="191">
        <v>4.0330000000000004</v>
      </c>
      <c r="Y17" s="191">
        <v>5.2240000000000002</v>
      </c>
      <c r="Z17" s="191">
        <v>2.9430000000000001</v>
      </c>
      <c r="AA17" s="191">
        <v>3.9209999999999998</v>
      </c>
      <c r="AB17" s="191">
        <v>5.782</v>
      </c>
      <c r="AC17" s="191">
        <v>4.6890000000000001</v>
      </c>
      <c r="AD17" s="191">
        <v>5.19</v>
      </c>
      <c r="AE17" s="191">
        <v>3.8069999999999999</v>
      </c>
      <c r="AF17" s="191">
        <v>3.1949999999999998</v>
      </c>
      <c r="AG17" s="191">
        <v>5.0490000000000004</v>
      </c>
      <c r="AH17" s="192">
        <v>4.1079999999999997</v>
      </c>
    </row>
    <row r="18" spans="1:34" ht="15" x14ac:dyDescent="0.25">
      <c r="A18" s="146">
        <v>45017</v>
      </c>
      <c r="B18" s="280">
        <v>7.94</v>
      </c>
      <c r="C18" s="270">
        <v>10.08</v>
      </c>
      <c r="D18" s="274">
        <v>9.09</v>
      </c>
      <c r="E18" s="173">
        <v>9.2230000000000008</v>
      </c>
      <c r="F18" s="173">
        <v>6.8280000000000003</v>
      </c>
      <c r="G18" s="173">
        <v>9.1880000000000006</v>
      </c>
      <c r="H18" s="191">
        <v>6.6829999999999998</v>
      </c>
      <c r="I18" s="191">
        <v>10.356999999999999</v>
      </c>
      <c r="J18" s="191">
        <v>7.3159999999999998</v>
      </c>
      <c r="K18" s="191">
        <v>5.9619999999999997</v>
      </c>
      <c r="L18" s="191">
        <v>6.5730000000000004</v>
      </c>
      <c r="M18" s="191">
        <v>9.4960000000000004</v>
      </c>
      <c r="N18" s="191">
        <v>7.3</v>
      </c>
      <c r="O18" s="191">
        <v>8.3140000000000001</v>
      </c>
      <c r="P18" s="191">
        <v>6.5190000000000001</v>
      </c>
      <c r="Q18" s="191">
        <v>10.941000000000001</v>
      </c>
      <c r="R18" s="191">
        <v>6.5620000000000003</v>
      </c>
      <c r="S18" s="191">
        <v>9.3870000000000005</v>
      </c>
      <c r="T18" s="191">
        <v>9.1709999999999994</v>
      </c>
      <c r="U18" s="191">
        <v>3.8290000000000002</v>
      </c>
      <c r="V18" s="191">
        <v>6.4669999999999996</v>
      </c>
      <c r="W18" s="191">
        <v>6.9690000000000003</v>
      </c>
      <c r="X18" s="191">
        <v>7.024</v>
      </c>
      <c r="Y18" s="191">
        <v>12.335000000000001</v>
      </c>
      <c r="Z18" s="191">
        <v>4.806</v>
      </c>
      <c r="AA18" s="191">
        <v>6.3620000000000001</v>
      </c>
      <c r="AB18" s="191">
        <v>9.7390000000000008</v>
      </c>
      <c r="AC18" s="191">
        <v>7.359</v>
      </c>
      <c r="AD18" s="191">
        <v>10.141</v>
      </c>
      <c r="AE18" s="191">
        <v>6.4480000000000004</v>
      </c>
      <c r="AF18" s="191">
        <v>6.8780000000000001</v>
      </c>
      <c r="AG18" s="191">
        <v>7.4279999999999999</v>
      </c>
      <c r="AH18" s="192">
        <v>8.4830000000000005</v>
      </c>
    </row>
    <row r="19" spans="1:34" ht="15" x14ac:dyDescent="0.25">
      <c r="A19" s="146">
        <v>45047</v>
      </c>
      <c r="B19" s="280">
        <v>22.79</v>
      </c>
      <c r="C19" s="270">
        <v>29.99</v>
      </c>
      <c r="D19" s="274">
        <v>26.11</v>
      </c>
      <c r="E19" s="173">
        <v>27.65</v>
      </c>
      <c r="F19" s="173">
        <v>30.72</v>
      </c>
      <c r="G19" s="173">
        <v>30.036000000000001</v>
      </c>
      <c r="H19" s="191">
        <v>30.097000000000001</v>
      </c>
      <c r="I19" s="191">
        <v>55.720999999999997</v>
      </c>
      <c r="J19" s="191">
        <v>35.883000000000003</v>
      </c>
      <c r="K19" s="191">
        <v>20.632000000000001</v>
      </c>
      <c r="L19" s="191">
        <v>22.65</v>
      </c>
      <c r="M19" s="191">
        <v>33.393999999999998</v>
      </c>
      <c r="N19" s="191">
        <v>26.305</v>
      </c>
      <c r="O19" s="191">
        <v>18.745999999999999</v>
      </c>
      <c r="P19" s="191">
        <v>21.495999999999999</v>
      </c>
      <c r="Q19" s="191">
        <v>29.105</v>
      </c>
      <c r="R19" s="191">
        <v>24.16</v>
      </c>
      <c r="S19" s="191">
        <v>31.968</v>
      </c>
      <c r="T19" s="191">
        <v>29.16</v>
      </c>
      <c r="U19" s="191">
        <v>24.013000000000002</v>
      </c>
      <c r="V19" s="191">
        <v>35.942999999999998</v>
      </c>
      <c r="W19" s="191">
        <v>16.22</v>
      </c>
      <c r="X19" s="191">
        <v>21.568000000000001</v>
      </c>
      <c r="Y19" s="191">
        <v>24.131</v>
      </c>
      <c r="Z19" s="191">
        <v>16.37</v>
      </c>
      <c r="AA19" s="191">
        <v>29.626999999999999</v>
      </c>
      <c r="AB19" s="191">
        <v>19.542999999999999</v>
      </c>
      <c r="AC19" s="191">
        <v>17.018999999999998</v>
      </c>
      <c r="AD19" s="191">
        <v>31.349</v>
      </c>
      <c r="AE19" s="191">
        <v>28.553999999999998</v>
      </c>
      <c r="AF19" s="191">
        <v>21.963000000000001</v>
      </c>
      <c r="AG19" s="191">
        <v>25.957999999999998</v>
      </c>
      <c r="AH19" s="192">
        <v>22.116</v>
      </c>
    </row>
    <row r="20" spans="1:34" ht="15" x14ac:dyDescent="0.25">
      <c r="A20" s="146">
        <v>45078</v>
      </c>
      <c r="B20" s="280">
        <v>28.25</v>
      </c>
      <c r="C20" s="270">
        <v>51.48</v>
      </c>
      <c r="D20" s="274">
        <v>40.090000000000003</v>
      </c>
      <c r="E20" s="173">
        <v>27.664999999999999</v>
      </c>
      <c r="F20" s="173">
        <v>65.540999999999997</v>
      </c>
      <c r="G20" s="173">
        <v>42.561999999999998</v>
      </c>
      <c r="H20" s="191">
        <v>83.543000000000006</v>
      </c>
      <c r="I20" s="191">
        <v>62.515999999999998</v>
      </c>
      <c r="J20" s="191">
        <v>71.534999999999997</v>
      </c>
      <c r="K20" s="191">
        <v>31.03</v>
      </c>
      <c r="L20" s="191">
        <v>48.83</v>
      </c>
      <c r="M20" s="191">
        <v>27.462</v>
      </c>
      <c r="N20" s="191">
        <v>27.303999999999998</v>
      </c>
      <c r="O20" s="191">
        <v>14.186999999999999</v>
      </c>
      <c r="P20" s="191">
        <v>36.832999999999998</v>
      </c>
      <c r="Q20" s="191">
        <v>23.41</v>
      </c>
      <c r="R20" s="191">
        <v>36.758000000000003</v>
      </c>
      <c r="S20" s="191">
        <v>36.823999999999998</v>
      </c>
      <c r="T20" s="191">
        <v>28.053000000000001</v>
      </c>
      <c r="U20" s="191">
        <v>75.745999999999995</v>
      </c>
      <c r="V20" s="191">
        <v>41.258000000000003</v>
      </c>
      <c r="W20" s="191">
        <v>42.018000000000001</v>
      </c>
      <c r="X20" s="191">
        <v>67.31</v>
      </c>
      <c r="Y20" s="191">
        <v>11.82</v>
      </c>
      <c r="Z20" s="191">
        <v>30.643000000000001</v>
      </c>
      <c r="AA20" s="191">
        <v>54.006</v>
      </c>
      <c r="AB20" s="191">
        <v>51.68</v>
      </c>
      <c r="AC20" s="191">
        <v>42.866999999999997</v>
      </c>
      <c r="AD20" s="191">
        <v>54.076999999999998</v>
      </c>
      <c r="AE20" s="191">
        <v>18.088000000000001</v>
      </c>
      <c r="AF20" s="191">
        <v>57.523000000000003</v>
      </c>
      <c r="AG20" s="191">
        <v>35.085000000000001</v>
      </c>
      <c r="AH20" s="192">
        <v>29.196000000000002</v>
      </c>
    </row>
    <row r="21" spans="1:34" ht="15" x14ac:dyDescent="0.25">
      <c r="A21" s="146">
        <v>45108</v>
      </c>
      <c r="B21" s="280">
        <v>9.2200000000000006</v>
      </c>
      <c r="C21" s="270">
        <v>24</v>
      </c>
      <c r="D21" s="274">
        <v>14.86</v>
      </c>
      <c r="E21" s="173">
        <v>13.786</v>
      </c>
      <c r="F21" s="173">
        <v>34.316000000000003</v>
      </c>
      <c r="G21" s="173">
        <v>15.920999999999999</v>
      </c>
      <c r="H21" s="191">
        <v>75.510000000000005</v>
      </c>
      <c r="I21" s="191">
        <v>24.814</v>
      </c>
      <c r="J21" s="191">
        <v>28.645</v>
      </c>
      <c r="K21" s="191">
        <v>15.544</v>
      </c>
      <c r="L21" s="191">
        <v>30.7</v>
      </c>
      <c r="M21" s="191">
        <v>11.175000000000001</v>
      </c>
      <c r="N21" s="191">
        <v>10.759</v>
      </c>
      <c r="O21" s="191">
        <v>6.7949999999999999</v>
      </c>
      <c r="P21" s="191">
        <v>12.958</v>
      </c>
      <c r="Q21" s="191">
        <v>9.8460000000000001</v>
      </c>
      <c r="R21" s="191">
        <v>15.98</v>
      </c>
      <c r="S21" s="191">
        <v>13.135</v>
      </c>
      <c r="T21" s="191">
        <v>12.007</v>
      </c>
      <c r="U21" s="191">
        <v>39.491999999999997</v>
      </c>
      <c r="V21" s="191">
        <v>22.396000000000001</v>
      </c>
      <c r="W21" s="191">
        <v>14.327999999999999</v>
      </c>
      <c r="X21" s="191">
        <v>43.253999999999998</v>
      </c>
      <c r="Y21" s="191">
        <v>7.2030000000000003</v>
      </c>
      <c r="Z21" s="191">
        <v>12.632999999999999</v>
      </c>
      <c r="AA21" s="191">
        <v>19.486000000000001</v>
      </c>
      <c r="AB21" s="191">
        <v>18.667999999999999</v>
      </c>
      <c r="AC21" s="191">
        <v>16.013000000000002</v>
      </c>
      <c r="AD21" s="191">
        <v>21.198</v>
      </c>
      <c r="AE21" s="191">
        <v>7.9</v>
      </c>
      <c r="AF21" s="191">
        <v>39.869</v>
      </c>
      <c r="AG21" s="191">
        <v>12.930999999999999</v>
      </c>
      <c r="AH21" s="192">
        <v>11.21</v>
      </c>
    </row>
    <row r="22" spans="1:34" ht="15" x14ac:dyDescent="0.25">
      <c r="A22" s="146">
        <v>45139</v>
      </c>
      <c r="B22" s="280">
        <v>6.66</v>
      </c>
      <c r="C22" s="270">
        <v>10.84</v>
      </c>
      <c r="D22" s="274">
        <v>8.24</v>
      </c>
      <c r="E22" s="173">
        <v>8.9979999999999993</v>
      </c>
      <c r="F22" s="173">
        <v>12.898999999999999</v>
      </c>
      <c r="G22" s="173">
        <v>7.9550000000000001</v>
      </c>
      <c r="H22" s="191">
        <v>24.091000000000001</v>
      </c>
      <c r="I22" s="191">
        <v>11.112</v>
      </c>
      <c r="J22" s="191">
        <v>13.483000000000001</v>
      </c>
      <c r="K22" s="191">
        <v>7.8419999999999996</v>
      </c>
      <c r="L22" s="191">
        <v>12.742000000000001</v>
      </c>
      <c r="M22" s="191">
        <v>7.3109999999999999</v>
      </c>
      <c r="N22" s="191">
        <v>7.3230000000000004</v>
      </c>
      <c r="O22" s="191">
        <v>4.7610000000000001</v>
      </c>
      <c r="P22" s="191">
        <v>7.0110000000000001</v>
      </c>
      <c r="Q22" s="191">
        <v>6.4640000000000004</v>
      </c>
      <c r="R22" s="191">
        <v>9.157</v>
      </c>
      <c r="S22" s="191">
        <v>8.1639999999999997</v>
      </c>
      <c r="T22" s="191">
        <v>7.4870000000000001</v>
      </c>
      <c r="U22" s="191">
        <v>13.659000000000001</v>
      </c>
      <c r="V22" s="191">
        <v>9.67</v>
      </c>
      <c r="W22" s="191">
        <v>9.077</v>
      </c>
      <c r="X22" s="191">
        <v>15.17</v>
      </c>
      <c r="Y22" s="191">
        <v>5.3570000000000002</v>
      </c>
      <c r="Z22" s="191">
        <v>7.851</v>
      </c>
      <c r="AA22" s="191">
        <v>10.226000000000001</v>
      </c>
      <c r="AB22" s="191">
        <v>8.6829999999999998</v>
      </c>
      <c r="AC22" s="191">
        <v>8.5670000000000002</v>
      </c>
      <c r="AD22" s="191">
        <v>12.411</v>
      </c>
      <c r="AE22" s="191">
        <v>5.3460000000000001</v>
      </c>
      <c r="AF22" s="191">
        <v>13.847</v>
      </c>
      <c r="AG22" s="191">
        <v>7.8029999999999999</v>
      </c>
      <c r="AH22" s="192">
        <v>6.835</v>
      </c>
    </row>
    <row r="23" spans="1:34" ht="15" x14ac:dyDescent="0.25">
      <c r="A23" s="146">
        <v>45170</v>
      </c>
      <c r="B23" s="280">
        <v>6.03</v>
      </c>
      <c r="C23" s="270">
        <v>7.85</v>
      </c>
      <c r="D23" s="274">
        <v>6.95</v>
      </c>
      <c r="E23" s="173">
        <v>7.0679999999999996</v>
      </c>
      <c r="F23" s="173">
        <v>9.11</v>
      </c>
      <c r="G23" s="173">
        <v>6.3840000000000003</v>
      </c>
      <c r="H23" s="191">
        <v>13.9</v>
      </c>
      <c r="I23" s="191">
        <v>8.2949999999999999</v>
      </c>
      <c r="J23" s="191">
        <v>9.06</v>
      </c>
      <c r="K23" s="191">
        <v>5.48</v>
      </c>
      <c r="L23" s="191">
        <v>7.87</v>
      </c>
      <c r="M23" s="191">
        <v>5.6189999999999998</v>
      </c>
      <c r="N23" s="191">
        <v>5.4939999999999998</v>
      </c>
      <c r="O23" s="191">
        <v>4.0039999999999996</v>
      </c>
      <c r="P23" s="191">
        <v>7.5149999999999997</v>
      </c>
      <c r="Q23" s="191">
        <v>5.234</v>
      </c>
      <c r="R23" s="191">
        <v>6.05</v>
      </c>
      <c r="S23" s="191">
        <v>6.7329999999999997</v>
      </c>
      <c r="T23" s="191">
        <v>6.4009999999999998</v>
      </c>
      <c r="U23" s="191">
        <v>8.5500000000000007</v>
      </c>
      <c r="V23" s="191">
        <v>6.6859999999999999</v>
      </c>
      <c r="W23" s="191">
        <v>6</v>
      </c>
      <c r="X23" s="191">
        <v>8.6690000000000005</v>
      </c>
      <c r="Y23" s="191">
        <v>4.71</v>
      </c>
      <c r="Z23" s="191">
        <v>6.5090000000000003</v>
      </c>
      <c r="AA23" s="191">
        <v>9.4610000000000003</v>
      </c>
      <c r="AB23" s="191">
        <v>6.5490000000000004</v>
      </c>
      <c r="AC23" s="191">
        <v>6.2610000000000001</v>
      </c>
      <c r="AD23" s="191">
        <v>7.7169999999999996</v>
      </c>
      <c r="AE23" s="191">
        <v>4.43</v>
      </c>
      <c r="AF23" s="191">
        <v>8.17</v>
      </c>
      <c r="AG23" s="191">
        <v>7.5869999999999997</v>
      </c>
      <c r="AH23" s="192">
        <v>5.1130000000000004</v>
      </c>
    </row>
    <row r="24" spans="1:34" ht="15" x14ac:dyDescent="0.25">
      <c r="A24" s="146">
        <v>45200</v>
      </c>
      <c r="B24" s="280">
        <v>6.15</v>
      </c>
      <c r="C24" s="270">
        <v>6.98</v>
      </c>
      <c r="D24" s="274">
        <v>6.62</v>
      </c>
      <c r="E24" s="173">
        <v>5.3150000000000004</v>
      </c>
      <c r="F24" s="173">
        <v>8.4529999999999994</v>
      </c>
      <c r="G24" s="173">
        <v>7.3390000000000004</v>
      </c>
      <c r="H24" s="191">
        <v>11.243</v>
      </c>
      <c r="I24" s="191">
        <v>8.0820000000000007</v>
      </c>
      <c r="J24" s="191">
        <v>8.4220000000000006</v>
      </c>
      <c r="K24" s="191">
        <v>6.2210000000000001</v>
      </c>
      <c r="L24" s="191">
        <v>6.7720000000000002</v>
      </c>
      <c r="M24" s="191">
        <v>5.1660000000000004</v>
      </c>
      <c r="N24" s="191">
        <v>4.7679999999999998</v>
      </c>
      <c r="O24" s="191">
        <v>4.9329999999999998</v>
      </c>
      <c r="P24" s="191">
        <v>5.7450000000000001</v>
      </c>
      <c r="Q24" s="191">
        <v>5.4020000000000001</v>
      </c>
      <c r="R24" s="191">
        <v>6.7670000000000003</v>
      </c>
      <c r="S24" s="191">
        <v>8.6959999999999997</v>
      </c>
      <c r="T24" s="191">
        <v>6.2649999999999997</v>
      </c>
      <c r="U24" s="191">
        <v>8.0850000000000009</v>
      </c>
      <c r="V24" s="191">
        <v>7.2149999999999999</v>
      </c>
      <c r="W24" s="191">
        <v>5.5049999999999999</v>
      </c>
      <c r="X24" s="191">
        <v>7.984</v>
      </c>
      <c r="Y24" s="191">
        <v>4.2850000000000001</v>
      </c>
      <c r="Z24" s="191">
        <v>7.1459999999999999</v>
      </c>
      <c r="AA24" s="191">
        <v>11.363</v>
      </c>
      <c r="AB24" s="191">
        <v>5.6059999999999999</v>
      </c>
      <c r="AC24" s="191">
        <v>5.4379999999999997</v>
      </c>
      <c r="AD24" s="191">
        <v>7.9580000000000002</v>
      </c>
      <c r="AE24" s="191">
        <v>4.4160000000000004</v>
      </c>
      <c r="AF24" s="191">
        <v>6.899</v>
      </c>
      <c r="AG24" s="191">
        <v>6.0590000000000002</v>
      </c>
      <c r="AH24" s="192">
        <v>4.7679999999999998</v>
      </c>
    </row>
    <row r="25" spans="1:34" ht="15" x14ac:dyDescent="0.25">
      <c r="A25" s="146">
        <v>45231</v>
      </c>
      <c r="B25" s="280">
        <v>4.5</v>
      </c>
      <c r="C25" s="270">
        <v>4.9400000000000004</v>
      </c>
      <c r="D25" s="274">
        <v>4.8099999999999996</v>
      </c>
      <c r="E25" s="173">
        <v>4.4409999999999998</v>
      </c>
      <c r="F25" s="173">
        <v>7.0330000000000004</v>
      </c>
      <c r="G25" s="173">
        <v>5.92</v>
      </c>
      <c r="H25" s="191">
        <v>8.3960000000000008</v>
      </c>
      <c r="I25" s="191">
        <v>7.6260000000000003</v>
      </c>
      <c r="J25" s="191">
        <v>6.9630000000000001</v>
      </c>
      <c r="K25" s="191">
        <v>4.87</v>
      </c>
      <c r="L25" s="191">
        <v>5.742</v>
      </c>
      <c r="M25" s="191">
        <v>4.3360000000000003</v>
      </c>
      <c r="N25" s="191">
        <v>4.8769999999999998</v>
      </c>
      <c r="O25" s="191">
        <v>3.5</v>
      </c>
      <c r="P25" s="191">
        <v>4.4660000000000002</v>
      </c>
      <c r="Q25" s="191">
        <v>4.6550000000000002</v>
      </c>
      <c r="R25" s="191">
        <v>5.9649999999999999</v>
      </c>
      <c r="S25" s="191">
        <v>6.2510000000000003</v>
      </c>
      <c r="T25" s="191">
        <v>5.1950000000000003</v>
      </c>
      <c r="U25" s="191">
        <v>6.8419999999999996</v>
      </c>
      <c r="V25" s="191">
        <v>6.181</v>
      </c>
      <c r="W25" s="191">
        <v>5.5629999999999997</v>
      </c>
      <c r="X25" s="191">
        <v>6.665</v>
      </c>
      <c r="Y25" s="191">
        <v>3.6549999999999998</v>
      </c>
      <c r="Z25" s="191">
        <v>4.8470000000000004</v>
      </c>
      <c r="AA25" s="191">
        <v>7.3040000000000003</v>
      </c>
      <c r="AB25" s="191">
        <v>4.8220000000000001</v>
      </c>
      <c r="AC25" s="191">
        <v>4.6130000000000004</v>
      </c>
      <c r="AD25" s="191">
        <v>6.609</v>
      </c>
      <c r="AE25" s="191">
        <v>4.1399999999999997</v>
      </c>
      <c r="AF25" s="191">
        <v>6.0179999999999998</v>
      </c>
      <c r="AG25" s="191">
        <v>5.234</v>
      </c>
      <c r="AH25" s="192">
        <v>4.452</v>
      </c>
    </row>
    <row r="26" spans="1:34" ht="15" x14ac:dyDescent="0.25">
      <c r="A26" s="146">
        <v>45261</v>
      </c>
      <c r="B26" s="280">
        <v>4.4400000000000004</v>
      </c>
      <c r="C26" s="270">
        <v>4.4400000000000004</v>
      </c>
      <c r="D26" s="274">
        <v>4.4400000000000004</v>
      </c>
      <c r="E26" s="173">
        <v>4.1070000000000002</v>
      </c>
      <c r="F26" s="173">
        <v>5.9960000000000004</v>
      </c>
      <c r="G26" s="173">
        <v>5.1059999999999999</v>
      </c>
      <c r="H26" s="191">
        <v>7.72</v>
      </c>
      <c r="I26" s="191">
        <v>6.7389999999999999</v>
      </c>
      <c r="J26" s="191">
        <v>6.1879999999999997</v>
      </c>
      <c r="K26" s="191">
        <v>4.7030000000000003</v>
      </c>
      <c r="L26" s="191">
        <v>5.1909999999999998</v>
      </c>
      <c r="M26" s="191">
        <v>4.03</v>
      </c>
      <c r="N26" s="191">
        <v>4.12</v>
      </c>
      <c r="O26" s="191">
        <v>3.1059999999999999</v>
      </c>
      <c r="P26" s="191">
        <v>4.07</v>
      </c>
      <c r="Q26" s="191">
        <v>4.0179999999999998</v>
      </c>
      <c r="R26" s="191">
        <v>4.74</v>
      </c>
      <c r="S26" s="191">
        <v>4.9790000000000001</v>
      </c>
      <c r="T26" s="191">
        <v>4.1479999999999997</v>
      </c>
      <c r="U26" s="191">
        <v>6.0490000000000004</v>
      </c>
      <c r="V26" s="191">
        <v>5.1020000000000003</v>
      </c>
      <c r="W26" s="191">
        <v>4.6459999999999999</v>
      </c>
      <c r="X26" s="191">
        <v>5.95</v>
      </c>
      <c r="Y26" s="191">
        <v>3.3149999999999999</v>
      </c>
      <c r="Z26" s="191">
        <v>4.1239999999999997</v>
      </c>
      <c r="AA26" s="191">
        <v>5.6779999999999999</v>
      </c>
      <c r="AB26" s="191">
        <v>4.5679999999999996</v>
      </c>
      <c r="AC26" s="191">
        <v>4.242</v>
      </c>
      <c r="AD26" s="191">
        <v>6.1779999999999999</v>
      </c>
      <c r="AE26" s="191">
        <v>3.496</v>
      </c>
      <c r="AF26" s="191">
        <v>5.6609999999999996</v>
      </c>
      <c r="AG26" s="191">
        <v>4.9809999999999999</v>
      </c>
      <c r="AH26" s="192">
        <v>4.0129999999999999</v>
      </c>
    </row>
    <row r="27" spans="1:34" ht="15" x14ac:dyDescent="0.25">
      <c r="A27" s="146">
        <v>45292</v>
      </c>
      <c r="B27" s="280">
        <v>4.66</v>
      </c>
      <c r="C27" s="270">
        <v>4.66</v>
      </c>
      <c r="D27" s="274">
        <v>4.66</v>
      </c>
      <c r="E27" s="173">
        <v>3.7709999999999999</v>
      </c>
      <c r="F27" s="173">
        <v>5.4089999999999998</v>
      </c>
      <c r="G27" s="173">
        <v>4.5490000000000004</v>
      </c>
      <c r="H27" s="191">
        <v>6.6520000000000001</v>
      </c>
      <c r="I27" s="191">
        <v>5.7069999999999999</v>
      </c>
      <c r="J27" s="191">
        <v>5.5679999999999996</v>
      </c>
      <c r="K27" s="191">
        <v>3.956</v>
      </c>
      <c r="L27" s="191">
        <v>4.7640000000000002</v>
      </c>
      <c r="M27" s="191">
        <v>3.7010000000000001</v>
      </c>
      <c r="N27" s="191">
        <v>3.6440000000000001</v>
      </c>
      <c r="O27" s="191">
        <v>2.8460000000000001</v>
      </c>
      <c r="P27" s="191">
        <v>3.6480000000000001</v>
      </c>
      <c r="Q27" s="191">
        <v>3.625</v>
      </c>
      <c r="R27" s="191">
        <v>4.1260000000000003</v>
      </c>
      <c r="S27" s="191">
        <v>4.3280000000000003</v>
      </c>
      <c r="T27" s="191">
        <v>3.5840000000000001</v>
      </c>
      <c r="U27" s="191">
        <v>5.4210000000000003</v>
      </c>
      <c r="V27" s="191">
        <v>4.5490000000000004</v>
      </c>
      <c r="W27" s="191">
        <v>4.0789999999999997</v>
      </c>
      <c r="X27" s="191">
        <v>5.4580000000000002</v>
      </c>
      <c r="Y27" s="191">
        <v>3.0190000000000001</v>
      </c>
      <c r="Z27" s="191">
        <v>3.74</v>
      </c>
      <c r="AA27" s="191">
        <v>5.03</v>
      </c>
      <c r="AB27" s="191">
        <v>4.1840000000000002</v>
      </c>
      <c r="AC27" s="191">
        <v>3.8079999999999998</v>
      </c>
      <c r="AD27" s="191">
        <v>5.19</v>
      </c>
      <c r="AE27" s="191">
        <v>3.1659999999999999</v>
      </c>
      <c r="AF27" s="191">
        <v>5.1420000000000003</v>
      </c>
      <c r="AG27" s="191">
        <v>4.601</v>
      </c>
      <c r="AH27" s="192">
        <v>3.5009999999999999</v>
      </c>
    </row>
    <row r="28" spans="1:34" ht="15" x14ac:dyDescent="0.25">
      <c r="A28" s="146">
        <v>45323</v>
      </c>
      <c r="B28" s="280">
        <v>3.95</v>
      </c>
      <c r="C28" s="270">
        <v>3.95</v>
      </c>
      <c r="D28" s="274">
        <v>3.95</v>
      </c>
      <c r="E28" s="173">
        <v>3.27</v>
      </c>
      <c r="F28" s="173">
        <v>4.6390000000000002</v>
      </c>
      <c r="G28" s="173">
        <v>4.0190000000000001</v>
      </c>
      <c r="H28" s="191">
        <v>5.5970000000000004</v>
      </c>
      <c r="I28" s="191">
        <v>4.8010000000000002</v>
      </c>
      <c r="J28" s="191">
        <v>4.726</v>
      </c>
      <c r="K28" s="191">
        <v>3.4079999999999999</v>
      </c>
      <c r="L28" s="191">
        <v>4.1159999999999997</v>
      </c>
      <c r="M28" s="191">
        <v>3.1949999999999998</v>
      </c>
      <c r="N28" s="191">
        <v>3.089</v>
      </c>
      <c r="O28" s="191">
        <v>2.5939999999999999</v>
      </c>
      <c r="P28" s="191">
        <v>3.1120000000000001</v>
      </c>
      <c r="Q28" s="191">
        <v>3.093</v>
      </c>
      <c r="R28" s="191">
        <v>3.4790000000000001</v>
      </c>
      <c r="S28" s="191">
        <v>3.7269999999999999</v>
      </c>
      <c r="T28" s="191">
        <v>3.008</v>
      </c>
      <c r="U28" s="191">
        <v>4.6379999999999999</v>
      </c>
      <c r="V28" s="191">
        <v>3.8580000000000001</v>
      </c>
      <c r="W28" s="191">
        <v>3.4510000000000001</v>
      </c>
      <c r="X28" s="191">
        <v>4.6280000000000001</v>
      </c>
      <c r="Y28" s="191">
        <v>2.6429999999999998</v>
      </c>
      <c r="Z28" s="191">
        <v>3.1819999999999999</v>
      </c>
      <c r="AA28" s="191">
        <v>4.9000000000000004</v>
      </c>
      <c r="AB28" s="191">
        <v>3.754</v>
      </c>
      <c r="AC28" s="191">
        <v>3.2829999999999999</v>
      </c>
      <c r="AD28" s="191">
        <v>4.4880000000000004</v>
      </c>
      <c r="AE28" s="191">
        <v>2.7320000000000002</v>
      </c>
      <c r="AF28" s="191">
        <v>4.3710000000000004</v>
      </c>
      <c r="AG28" s="191">
        <v>3.9580000000000002</v>
      </c>
      <c r="AH28" s="192">
        <v>2.9849999999999999</v>
      </c>
    </row>
    <row r="29" spans="1:34" ht="15" x14ac:dyDescent="0.25">
      <c r="A29" s="146">
        <v>45352</v>
      </c>
      <c r="B29" s="280">
        <v>4.5999999999999996</v>
      </c>
      <c r="C29" s="270">
        <v>4.5999999999999996</v>
      </c>
      <c r="D29" s="274">
        <v>4.5999999999999996</v>
      </c>
      <c r="E29" s="173">
        <v>3.6269999999999998</v>
      </c>
      <c r="F29" s="173">
        <v>5.3079999999999998</v>
      </c>
      <c r="G29" s="173">
        <v>5.2770000000000001</v>
      </c>
      <c r="H29" s="191">
        <v>5.76</v>
      </c>
      <c r="I29" s="191">
        <v>5.8070000000000004</v>
      </c>
      <c r="J29" s="191">
        <v>5.1680000000000001</v>
      </c>
      <c r="K29" s="191">
        <v>4.4290000000000003</v>
      </c>
      <c r="L29" s="191">
        <v>4.3719999999999999</v>
      </c>
      <c r="M29" s="191">
        <v>3.5510000000000002</v>
      </c>
      <c r="N29" s="191">
        <v>3.13</v>
      </c>
      <c r="O29" s="191">
        <v>3.1379999999999999</v>
      </c>
      <c r="P29" s="191">
        <v>5.048</v>
      </c>
      <c r="Q29" s="191">
        <v>3.194</v>
      </c>
      <c r="R29" s="191">
        <v>3.5720000000000001</v>
      </c>
      <c r="S29" s="191">
        <v>6.1829999999999998</v>
      </c>
      <c r="T29" s="191">
        <v>2.9319999999999999</v>
      </c>
      <c r="U29" s="191">
        <v>5.423</v>
      </c>
      <c r="V29" s="191">
        <v>3.754</v>
      </c>
      <c r="W29" s="191">
        <v>3.6669999999999998</v>
      </c>
      <c r="X29" s="191">
        <v>5.6769999999999996</v>
      </c>
      <c r="Y29" s="191">
        <v>2.7410000000000001</v>
      </c>
      <c r="Z29" s="191">
        <v>3.0609999999999999</v>
      </c>
      <c r="AA29" s="191">
        <v>6.0590000000000002</v>
      </c>
      <c r="AB29" s="191">
        <v>4.3899999999999997</v>
      </c>
      <c r="AC29" s="191">
        <v>5.0419999999999998</v>
      </c>
      <c r="AD29" s="191">
        <v>4.5599999999999996</v>
      </c>
      <c r="AE29" s="191">
        <v>2.6680000000000001</v>
      </c>
      <c r="AF29" s="191">
        <v>4.6109999999999998</v>
      </c>
      <c r="AG29" s="191">
        <v>4.0979999999999999</v>
      </c>
      <c r="AH29" s="192">
        <v>3.3359999999999999</v>
      </c>
    </row>
    <row r="30" spans="1:34" ht="15" x14ac:dyDescent="0.25">
      <c r="A30" s="146">
        <v>45383</v>
      </c>
      <c r="B30" s="280">
        <v>9.09</v>
      </c>
      <c r="C30" s="270">
        <v>9.09</v>
      </c>
      <c r="D30" s="274">
        <v>9.09</v>
      </c>
      <c r="E30" s="173">
        <v>6.7309999999999999</v>
      </c>
      <c r="F30" s="173">
        <v>9.0269999999999992</v>
      </c>
      <c r="G30" s="173">
        <v>6.681</v>
      </c>
      <c r="H30" s="191">
        <v>10.195</v>
      </c>
      <c r="I30" s="191">
        <v>8.1809999999999992</v>
      </c>
      <c r="J30" s="191">
        <v>6.9269999999999996</v>
      </c>
      <c r="K30" s="191">
        <v>6.3979999999999997</v>
      </c>
      <c r="L30" s="191">
        <v>9.7810000000000006</v>
      </c>
      <c r="M30" s="191">
        <v>7.1319999999999997</v>
      </c>
      <c r="N30" s="191">
        <v>7.5259999999999998</v>
      </c>
      <c r="O30" s="191">
        <v>6.133</v>
      </c>
      <c r="P30" s="191">
        <v>10.145</v>
      </c>
      <c r="Q30" s="191">
        <v>6.65</v>
      </c>
      <c r="R30" s="191">
        <v>9.3219999999999992</v>
      </c>
      <c r="S30" s="191">
        <v>9.8650000000000002</v>
      </c>
      <c r="T30" s="191">
        <v>3.7050000000000001</v>
      </c>
      <c r="U30" s="191">
        <v>7.0970000000000004</v>
      </c>
      <c r="V30" s="191">
        <v>6.9690000000000003</v>
      </c>
      <c r="W30" s="191">
        <v>6.6970000000000001</v>
      </c>
      <c r="X30" s="191">
        <v>13.031000000000001</v>
      </c>
      <c r="Y30" s="191">
        <v>4.7699999999999996</v>
      </c>
      <c r="Z30" s="191">
        <v>5.4050000000000002</v>
      </c>
      <c r="AA30" s="191">
        <v>9.9909999999999997</v>
      </c>
      <c r="AB30" s="191">
        <v>7.1859999999999999</v>
      </c>
      <c r="AC30" s="191">
        <v>9.8940000000000001</v>
      </c>
      <c r="AD30" s="191">
        <v>7.31</v>
      </c>
      <c r="AE30" s="191">
        <v>6.5209999999999999</v>
      </c>
      <c r="AF30" s="191">
        <v>7.1470000000000002</v>
      </c>
      <c r="AG30" s="191">
        <v>8.8770000000000007</v>
      </c>
      <c r="AH30" s="192">
        <v>4.7160000000000002</v>
      </c>
    </row>
    <row r="31" spans="1:34" ht="15" x14ac:dyDescent="0.25">
      <c r="A31" s="146">
        <v>45413</v>
      </c>
      <c r="B31" s="280">
        <v>26.11</v>
      </c>
      <c r="C31" s="270">
        <v>26.11</v>
      </c>
      <c r="D31" s="274">
        <v>26.11</v>
      </c>
      <c r="E31" s="173">
        <v>31.308</v>
      </c>
      <c r="F31" s="173">
        <v>29.759</v>
      </c>
      <c r="G31" s="173">
        <v>30.396000000000001</v>
      </c>
      <c r="H31" s="191">
        <v>56.488999999999997</v>
      </c>
      <c r="I31" s="191">
        <v>38.703000000000003</v>
      </c>
      <c r="J31" s="191">
        <v>23.062000000000001</v>
      </c>
      <c r="K31" s="191">
        <v>22.8</v>
      </c>
      <c r="L31" s="191">
        <v>34.106000000000002</v>
      </c>
      <c r="M31" s="191">
        <v>25.911000000000001</v>
      </c>
      <c r="N31" s="191">
        <v>17.602</v>
      </c>
      <c r="O31" s="191">
        <v>21.564</v>
      </c>
      <c r="P31" s="191">
        <v>27.97</v>
      </c>
      <c r="Q31" s="191">
        <v>24.695</v>
      </c>
      <c r="R31" s="191">
        <v>31.96</v>
      </c>
      <c r="S31" s="191">
        <v>29.850999999999999</v>
      </c>
      <c r="T31" s="191">
        <v>24.55</v>
      </c>
      <c r="U31" s="191">
        <v>38.259</v>
      </c>
      <c r="V31" s="191">
        <v>16.312999999999999</v>
      </c>
      <c r="W31" s="191">
        <v>21.26</v>
      </c>
      <c r="X31" s="191">
        <v>24.768000000000001</v>
      </c>
      <c r="Y31" s="191">
        <v>16.327000000000002</v>
      </c>
      <c r="Z31" s="191">
        <v>27.059000000000001</v>
      </c>
      <c r="AA31" s="191">
        <v>20.484000000000002</v>
      </c>
      <c r="AB31" s="191">
        <v>17.317</v>
      </c>
      <c r="AC31" s="191">
        <v>31.774999999999999</v>
      </c>
      <c r="AD31" s="191">
        <v>30.573</v>
      </c>
      <c r="AE31" s="191">
        <v>20.667000000000002</v>
      </c>
      <c r="AF31" s="191">
        <v>26.501000000000001</v>
      </c>
      <c r="AG31" s="191">
        <v>22.404</v>
      </c>
      <c r="AH31" s="192">
        <v>18.757999999999999</v>
      </c>
    </row>
    <row r="32" spans="1:34" ht="15" x14ac:dyDescent="0.25">
      <c r="A32" s="146">
        <v>45444</v>
      </c>
      <c r="B32" s="280">
        <v>40.090000000000003</v>
      </c>
      <c r="C32" s="270">
        <v>40.090000000000003</v>
      </c>
      <c r="D32" s="274">
        <v>40.090000000000003</v>
      </c>
      <c r="E32" s="173">
        <v>64.525000000000006</v>
      </c>
      <c r="F32" s="173">
        <v>42.345999999999997</v>
      </c>
      <c r="G32" s="173">
        <v>84.813000000000002</v>
      </c>
      <c r="H32" s="191">
        <v>61.973999999999997</v>
      </c>
      <c r="I32" s="191">
        <v>73.268000000000001</v>
      </c>
      <c r="J32" s="191">
        <v>32.658000000000001</v>
      </c>
      <c r="K32" s="191">
        <v>48.276000000000003</v>
      </c>
      <c r="L32" s="191">
        <v>26.209</v>
      </c>
      <c r="M32" s="191">
        <v>26.303000000000001</v>
      </c>
      <c r="N32" s="191">
        <v>13.525</v>
      </c>
      <c r="O32" s="191">
        <v>34.354999999999997</v>
      </c>
      <c r="P32" s="191">
        <v>22.344999999999999</v>
      </c>
      <c r="Q32" s="191">
        <v>35.97</v>
      </c>
      <c r="R32" s="191">
        <v>36.83</v>
      </c>
      <c r="S32" s="191">
        <v>28.18</v>
      </c>
      <c r="T32" s="191">
        <v>75.334000000000003</v>
      </c>
      <c r="U32" s="191">
        <v>41.921999999999997</v>
      </c>
      <c r="V32" s="191">
        <v>42.26</v>
      </c>
      <c r="W32" s="191">
        <v>66.855000000000004</v>
      </c>
      <c r="X32" s="191">
        <v>11.853</v>
      </c>
      <c r="Y32" s="191">
        <v>29.706</v>
      </c>
      <c r="Z32" s="191">
        <v>51.741999999999997</v>
      </c>
      <c r="AA32" s="191">
        <v>52.118000000000002</v>
      </c>
      <c r="AB32" s="191">
        <v>42.393000000000001</v>
      </c>
      <c r="AC32" s="191">
        <v>53.716000000000001</v>
      </c>
      <c r="AD32" s="191">
        <v>18.933</v>
      </c>
      <c r="AE32" s="191">
        <v>57.43</v>
      </c>
      <c r="AF32" s="191">
        <v>33.787999999999997</v>
      </c>
      <c r="AG32" s="191">
        <v>28.484000000000002</v>
      </c>
      <c r="AH32" s="192">
        <v>45.771999999999998</v>
      </c>
    </row>
    <row r="33" spans="1:34" ht="15" x14ac:dyDescent="0.25">
      <c r="A33" s="146">
        <v>45474</v>
      </c>
      <c r="B33" s="280">
        <v>14.86</v>
      </c>
      <c r="C33" s="270">
        <v>14.86</v>
      </c>
      <c r="D33" s="274">
        <v>14.86</v>
      </c>
      <c r="E33" s="173">
        <v>32.847999999999999</v>
      </c>
      <c r="F33" s="173">
        <v>15.846</v>
      </c>
      <c r="G33" s="173">
        <v>73.403999999999996</v>
      </c>
      <c r="H33" s="191">
        <v>23.943000000000001</v>
      </c>
      <c r="I33" s="191">
        <v>27.962</v>
      </c>
      <c r="J33" s="191">
        <v>16.32</v>
      </c>
      <c r="K33" s="191">
        <v>29.532</v>
      </c>
      <c r="L33" s="191">
        <v>10.941000000000001</v>
      </c>
      <c r="M33" s="191">
        <v>10.321</v>
      </c>
      <c r="N33" s="191">
        <v>6.3849999999999998</v>
      </c>
      <c r="O33" s="191">
        <v>12.295</v>
      </c>
      <c r="P33" s="191">
        <v>9.2750000000000004</v>
      </c>
      <c r="Q33" s="191">
        <v>15.393000000000001</v>
      </c>
      <c r="R33" s="191">
        <v>13.102</v>
      </c>
      <c r="S33" s="191">
        <v>11.884</v>
      </c>
      <c r="T33" s="191">
        <v>37.524999999999999</v>
      </c>
      <c r="U33" s="191">
        <v>22.141999999999999</v>
      </c>
      <c r="V33" s="191">
        <v>14.356</v>
      </c>
      <c r="W33" s="191">
        <v>41.366</v>
      </c>
      <c r="X33" s="191">
        <v>7.3739999999999997</v>
      </c>
      <c r="Y33" s="191">
        <v>12.212999999999999</v>
      </c>
      <c r="Z33" s="191">
        <v>18.893000000000001</v>
      </c>
      <c r="AA33" s="191">
        <v>18.225000000000001</v>
      </c>
      <c r="AB33" s="191">
        <v>15.406000000000001</v>
      </c>
      <c r="AC33" s="191">
        <v>20.640999999999998</v>
      </c>
      <c r="AD33" s="191">
        <v>8.3800000000000008</v>
      </c>
      <c r="AE33" s="191">
        <v>37.594999999999999</v>
      </c>
      <c r="AF33" s="191">
        <v>12.417</v>
      </c>
      <c r="AG33" s="191">
        <v>11.032</v>
      </c>
      <c r="AH33" s="192">
        <v>29.416</v>
      </c>
    </row>
    <row r="34" spans="1:34" ht="15" x14ac:dyDescent="0.25">
      <c r="A34" s="146">
        <v>45505</v>
      </c>
      <c r="B34" s="279">
        <v>8.24</v>
      </c>
      <c r="C34" s="269">
        <v>8.24</v>
      </c>
      <c r="D34" s="274">
        <v>8.24</v>
      </c>
      <c r="E34" s="173">
        <v>12.582000000000001</v>
      </c>
      <c r="F34" s="173">
        <v>7.9059999999999997</v>
      </c>
      <c r="G34" s="173">
        <v>23.459</v>
      </c>
      <c r="H34" s="191">
        <v>10.891</v>
      </c>
      <c r="I34" s="191">
        <v>13.571</v>
      </c>
      <c r="J34" s="191">
        <v>8.3610000000000007</v>
      </c>
      <c r="K34" s="191">
        <v>12.335000000000001</v>
      </c>
      <c r="L34" s="191">
        <v>7.1719999999999997</v>
      </c>
      <c r="M34" s="191">
        <v>7.0880000000000001</v>
      </c>
      <c r="N34" s="191">
        <v>4.4260000000000002</v>
      </c>
      <c r="O34" s="191">
        <v>6.7850000000000001</v>
      </c>
      <c r="P34" s="191">
        <v>6.0679999999999996</v>
      </c>
      <c r="Q34" s="191">
        <v>9.0109999999999992</v>
      </c>
      <c r="R34" s="191">
        <v>8.1270000000000007</v>
      </c>
      <c r="S34" s="191">
        <v>7.4749999999999996</v>
      </c>
      <c r="T34" s="191">
        <v>13.234999999999999</v>
      </c>
      <c r="U34" s="191">
        <v>9.7430000000000003</v>
      </c>
      <c r="V34" s="191">
        <v>9.0760000000000005</v>
      </c>
      <c r="W34" s="191">
        <v>14.667</v>
      </c>
      <c r="X34" s="191">
        <v>5.5129999999999999</v>
      </c>
      <c r="Y34" s="191">
        <v>7.6079999999999997</v>
      </c>
      <c r="Z34" s="191">
        <v>9.8420000000000005</v>
      </c>
      <c r="AA34" s="191">
        <v>8.6460000000000008</v>
      </c>
      <c r="AB34" s="191">
        <v>8.3740000000000006</v>
      </c>
      <c r="AC34" s="191">
        <v>12.108000000000001</v>
      </c>
      <c r="AD34" s="191">
        <v>5.7229999999999999</v>
      </c>
      <c r="AE34" s="191">
        <v>13.327999999999999</v>
      </c>
      <c r="AF34" s="191">
        <v>7.5039999999999996</v>
      </c>
      <c r="AG34" s="191">
        <v>6.7889999999999997</v>
      </c>
      <c r="AH34" s="192">
        <v>12.223000000000001</v>
      </c>
    </row>
    <row r="35" spans="1:34" ht="15" x14ac:dyDescent="0.25">
      <c r="A35" s="146">
        <v>45536</v>
      </c>
      <c r="B35" s="279">
        <v>6.95</v>
      </c>
      <c r="C35" s="269">
        <v>6.95</v>
      </c>
      <c r="D35" s="274">
        <v>6.95</v>
      </c>
      <c r="E35" s="173">
        <v>8.9830000000000005</v>
      </c>
      <c r="F35" s="173">
        <v>6.3360000000000003</v>
      </c>
      <c r="G35" s="173">
        <v>13.552</v>
      </c>
      <c r="H35" s="191">
        <v>8.2149999999999999</v>
      </c>
      <c r="I35" s="191">
        <v>9.1850000000000005</v>
      </c>
      <c r="J35" s="191">
        <v>5.9029999999999996</v>
      </c>
      <c r="K35" s="191">
        <v>7.7110000000000003</v>
      </c>
      <c r="L35" s="191">
        <v>5.5359999999999996</v>
      </c>
      <c r="M35" s="191">
        <v>5.3</v>
      </c>
      <c r="N35" s="191">
        <v>3.7149999999999999</v>
      </c>
      <c r="O35" s="191">
        <v>7.4059999999999997</v>
      </c>
      <c r="P35" s="191">
        <v>4.9390000000000001</v>
      </c>
      <c r="Q35" s="191">
        <v>6.0129999999999999</v>
      </c>
      <c r="R35" s="191">
        <v>6.6989999999999998</v>
      </c>
      <c r="S35" s="191">
        <v>6.4370000000000003</v>
      </c>
      <c r="T35" s="191">
        <v>8.3810000000000002</v>
      </c>
      <c r="U35" s="191">
        <v>6.8360000000000003</v>
      </c>
      <c r="V35" s="191">
        <v>5.992</v>
      </c>
      <c r="W35" s="191">
        <v>8.4600000000000009</v>
      </c>
      <c r="X35" s="191">
        <v>4.84</v>
      </c>
      <c r="Y35" s="191">
        <v>6.5069999999999997</v>
      </c>
      <c r="Z35" s="191">
        <v>9.1180000000000003</v>
      </c>
      <c r="AA35" s="191">
        <v>6.5839999999999996</v>
      </c>
      <c r="AB35" s="191">
        <v>6.117</v>
      </c>
      <c r="AC35" s="191">
        <v>7.5759999999999996</v>
      </c>
      <c r="AD35" s="191">
        <v>4.7679999999999998</v>
      </c>
      <c r="AE35" s="191">
        <v>7.9370000000000003</v>
      </c>
      <c r="AF35" s="191">
        <v>7.4</v>
      </c>
      <c r="AG35" s="191">
        <v>5.1219999999999999</v>
      </c>
      <c r="AH35" s="192">
        <v>9.4390000000000001</v>
      </c>
    </row>
    <row r="36" spans="1:34" ht="15" x14ac:dyDescent="0.25">
      <c r="A36" s="146">
        <v>45566</v>
      </c>
      <c r="B36" s="290">
        <v>6.15</v>
      </c>
      <c r="C36" s="291">
        <v>6.98</v>
      </c>
      <c r="D36" s="276">
        <v>6.62</v>
      </c>
      <c r="E36" s="191">
        <v>8.3770000000000007</v>
      </c>
      <c r="F36" s="191">
        <v>7.2910000000000004</v>
      </c>
      <c r="G36" s="191">
        <v>11.089</v>
      </c>
      <c r="H36" s="191">
        <v>7.98</v>
      </c>
      <c r="I36" s="191">
        <v>8.5489999999999995</v>
      </c>
      <c r="J36" s="191">
        <v>6.6420000000000003</v>
      </c>
      <c r="K36" s="191">
        <v>6.6310000000000002</v>
      </c>
      <c r="L36" s="191">
        <v>5.0720000000000001</v>
      </c>
      <c r="M36" s="191">
        <v>4.6159999999999997</v>
      </c>
      <c r="N36" s="191">
        <v>4.6470000000000002</v>
      </c>
      <c r="O36" s="191">
        <v>5.5469999999999997</v>
      </c>
      <c r="P36" s="191">
        <v>5.0839999999999996</v>
      </c>
      <c r="Q36" s="191">
        <v>6.7140000000000004</v>
      </c>
      <c r="R36" s="191">
        <v>8.6639999999999997</v>
      </c>
      <c r="S36" s="191">
        <v>6.2939999999999996</v>
      </c>
      <c r="T36" s="191">
        <v>7.9560000000000004</v>
      </c>
      <c r="U36" s="191">
        <v>7.367</v>
      </c>
      <c r="V36" s="191">
        <v>5.4969999999999999</v>
      </c>
      <c r="W36" s="191">
        <v>7.8460000000000001</v>
      </c>
      <c r="X36" s="191">
        <v>4.4029999999999996</v>
      </c>
      <c r="Y36" s="191">
        <v>6.9429999999999996</v>
      </c>
      <c r="Z36" s="191">
        <v>11.03</v>
      </c>
      <c r="AA36" s="191">
        <v>5.6440000000000001</v>
      </c>
      <c r="AB36" s="191">
        <v>5.3209999999999997</v>
      </c>
      <c r="AC36" s="191">
        <v>7.8710000000000004</v>
      </c>
      <c r="AD36" s="191">
        <v>4.7380000000000004</v>
      </c>
      <c r="AE36" s="192">
        <v>6.7249999999999996</v>
      </c>
      <c r="AF36" s="191">
        <v>5.8310000000000004</v>
      </c>
      <c r="AG36" s="191">
        <v>4.7969999999999997</v>
      </c>
      <c r="AH36" s="191">
        <v>7.3150000000000004</v>
      </c>
    </row>
    <row r="37" spans="1:34" ht="15" x14ac:dyDescent="0.25">
      <c r="A37" s="146">
        <v>45597</v>
      </c>
      <c r="B37" s="281">
        <v>4.5</v>
      </c>
      <c r="C37" s="271">
        <v>4.9400000000000004</v>
      </c>
      <c r="D37" s="276">
        <v>4.8099999999999996</v>
      </c>
      <c r="E37" s="191">
        <v>6.9119999999999999</v>
      </c>
      <c r="F37" s="191">
        <v>5.8789999999999996</v>
      </c>
      <c r="G37" s="191">
        <v>8.2959999999999994</v>
      </c>
      <c r="H37" s="191">
        <v>7.5540000000000003</v>
      </c>
      <c r="I37" s="191">
        <v>7.0629999999999997</v>
      </c>
      <c r="J37" s="191">
        <v>5.2249999999999996</v>
      </c>
      <c r="K37" s="191">
        <v>5.63</v>
      </c>
      <c r="L37" s="191">
        <v>4.2709999999999999</v>
      </c>
      <c r="M37" s="191">
        <v>4.7190000000000003</v>
      </c>
      <c r="N37" s="191">
        <v>3.2629999999999999</v>
      </c>
      <c r="O37" s="191">
        <v>4.3280000000000003</v>
      </c>
      <c r="P37" s="191">
        <v>4.37</v>
      </c>
      <c r="Q37" s="191">
        <v>5.867</v>
      </c>
      <c r="R37" s="191">
        <v>6.2229999999999999</v>
      </c>
      <c r="S37" s="191">
        <v>5.15</v>
      </c>
      <c r="T37" s="191">
        <v>6.6959999999999997</v>
      </c>
      <c r="U37" s="191">
        <v>6.282</v>
      </c>
      <c r="V37" s="191">
        <v>5.5540000000000003</v>
      </c>
      <c r="W37" s="191">
        <v>6.51</v>
      </c>
      <c r="X37" s="191">
        <v>3.7530000000000001</v>
      </c>
      <c r="Y37" s="191">
        <v>4.7329999999999997</v>
      </c>
      <c r="Z37" s="191">
        <v>7.06</v>
      </c>
      <c r="AA37" s="191">
        <v>4.8559999999999999</v>
      </c>
      <c r="AB37" s="191">
        <v>4.5149999999999997</v>
      </c>
      <c r="AC37" s="191">
        <v>6.5270000000000001</v>
      </c>
      <c r="AD37" s="191">
        <v>4.4249999999999998</v>
      </c>
      <c r="AE37" s="192">
        <v>5.867</v>
      </c>
      <c r="AF37" s="191">
        <v>5.0640000000000001</v>
      </c>
      <c r="AG37" s="191">
        <v>4.4569999999999999</v>
      </c>
      <c r="AH37" s="191">
        <v>5.78</v>
      </c>
    </row>
    <row r="38" spans="1:34" ht="15" x14ac:dyDescent="0.25">
      <c r="A38" s="146">
        <v>45627</v>
      </c>
      <c r="B38" s="281">
        <v>4.4400000000000004</v>
      </c>
      <c r="C38" s="271">
        <v>4.4400000000000004</v>
      </c>
      <c r="D38" s="276">
        <v>4.4400000000000004</v>
      </c>
      <c r="E38" s="191">
        <v>5.9189999999999996</v>
      </c>
      <c r="F38" s="191">
        <v>5.069</v>
      </c>
      <c r="G38" s="191">
        <v>7.6429999999999998</v>
      </c>
      <c r="H38" s="191">
        <v>6.6340000000000003</v>
      </c>
      <c r="I38" s="191">
        <v>6.3079999999999998</v>
      </c>
      <c r="J38" s="191">
        <v>5.0430000000000001</v>
      </c>
      <c r="K38" s="191">
        <v>5.0960000000000001</v>
      </c>
      <c r="L38" s="191">
        <v>3.97</v>
      </c>
      <c r="M38" s="191">
        <v>3.972</v>
      </c>
      <c r="N38" s="191">
        <v>2.8860000000000001</v>
      </c>
      <c r="O38" s="191">
        <v>3.9460000000000002</v>
      </c>
      <c r="P38" s="191">
        <v>3.7639999999999998</v>
      </c>
      <c r="Q38" s="191">
        <v>4.6829999999999998</v>
      </c>
      <c r="R38" s="191">
        <v>4.9539999999999997</v>
      </c>
      <c r="S38" s="191">
        <v>4.149</v>
      </c>
      <c r="T38" s="191">
        <v>5.9390000000000001</v>
      </c>
      <c r="U38" s="191">
        <v>5.2009999999999996</v>
      </c>
      <c r="V38" s="191">
        <v>4.6379999999999999</v>
      </c>
      <c r="W38" s="191">
        <v>5.827</v>
      </c>
      <c r="X38" s="191">
        <v>3.4180000000000001</v>
      </c>
      <c r="Y38" s="191">
        <v>4.05</v>
      </c>
      <c r="Z38" s="191">
        <v>5.4589999999999996</v>
      </c>
      <c r="AA38" s="191">
        <v>4.5919999999999996</v>
      </c>
      <c r="AB38" s="191">
        <v>4.157</v>
      </c>
      <c r="AC38" s="191">
        <v>6.0629999999999997</v>
      </c>
      <c r="AD38" s="191">
        <v>3.7570000000000001</v>
      </c>
      <c r="AE38" s="192">
        <v>5.516</v>
      </c>
      <c r="AF38" s="191">
        <v>4.83</v>
      </c>
      <c r="AG38" s="191">
        <v>4.0209999999999999</v>
      </c>
      <c r="AH38" s="191">
        <v>5.1360000000000001</v>
      </c>
    </row>
    <row r="39" spans="1:34" ht="15" x14ac:dyDescent="0.25">
      <c r="A39" s="146">
        <v>45658</v>
      </c>
      <c r="B39" s="281">
        <v>4.66</v>
      </c>
      <c r="C39" s="271">
        <v>4.66</v>
      </c>
      <c r="D39" s="276">
        <v>4.66</v>
      </c>
      <c r="E39" s="191">
        <v>5.3419999999999996</v>
      </c>
      <c r="F39" s="191">
        <v>4.5149999999999997</v>
      </c>
      <c r="G39" s="191">
        <v>6.5970000000000004</v>
      </c>
      <c r="H39" s="191">
        <v>5.6429999999999998</v>
      </c>
      <c r="I39" s="191">
        <v>5.6859999999999999</v>
      </c>
      <c r="J39" s="191">
        <v>4.2519999999999998</v>
      </c>
      <c r="K39" s="191">
        <v>4.6859999999999999</v>
      </c>
      <c r="L39" s="191">
        <v>3.6459999999999999</v>
      </c>
      <c r="M39" s="191">
        <v>3.524</v>
      </c>
      <c r="N39" s="191">
        <v>2.6469999999999998</v>
      </c>
      <c r="O39" s="191">
        <v>3.536</v>
      </c>
      <c r="P39" s="191">
        <v>3.4</v>
      </c>
      <c r="Q39" s="191">
        <v>4.0919999999999996</v>
      </c>
      <c r="R39" s="191">
        <v>4.3040000000000003</v>
      </c>
      <c r="S39" s="191">
        <v>3.5950000000000002</v>
      </c>
      <c r="T39" s="191">
        <v>5.3289999999999997</v>
      </c>
      <c r="U39" s="191">
        <v>4.6520000000000001</v>
      </c>
      <c r="V39" s="191">
        <v>4.0709999999999997</v>
      </c>
      <c r="W39" s="191">
        <v>5.35</v>
      </c>
      <c r="X39" s="191">
        <v>3.113</v>
      </c>
      <c r="Y39" s="191">
        <v>3.6840000000000002</v>
      </c>
      <c r="Z39" s="191">
        <v>4.83</v>
      </c>
      <c r="AA39" s="191">
        <v>4.2119999999999997</v>
      </c>
      <c r="AB39" s="191">
        <v>3.7309999999999999</v>
      </c>
      <c r="AC39" s="191">
        <v>5.1210000000000004</v>
      </c>
      <c r="AD39" s="191">
        <v>3.4039999999999999</v>
      </c>
      <c r="AE39" s="192">
        <v>5.0149999999999997</v>
      </c>
      <c r="AF39" s="191">
        <v>4.4429999999999996</v>
      </c>
      <c r="AG39" s="191">
        <v>3.5110000000000001</v>
      </c>
      <c r="AH39" s="191">
        <v>4.6139999999999999</v>
      </c>
    </row>
    <row r="40" spans="1:34" ht="15" x14ac:dyDescent="0.25">
      <c r="A40" s="146">
        <v>45689</v>
      </c>
      <c r="B40" s="281">
        <v>3.95</v>
      </c>
      <c r="C40" s="271">
        <v>3.95</v>
      </c>
      <c r="D40" s="276">
        <v>3.95</v>
      </c>
      <c r="E40" s="191">
        <v>4.4340000000000002</v>
      </c>
      <c r="F40" s="191">
        <v>3.835</v>
      </c>
      <c r="G40" s="191">
        <v>5.3710000000000004</v>
      </c>
      <c r="H40" s="191">
        <v>4.5949999999999998</v>
      </c>
      <c r="I40" s="191">
        <v>4.6680000000000001</v>
      </c>
      <c r="J40" s="191">
        <v>3.54</v>
      </c>
      <c r="K40" s="191">
        <v>3.91</v>
      </c>
      <c r="L40" s="191">
        <v>3.0459999999999998</v>
      </c>
      <c r="M40" s="191">
        <v>2.8919999999999999</v>
      </c>
      <c r="N40" s="191">
        <v>2.3439999999999999</v>
      </c>
      <c r="O40" s="191">
        <v>2.9169999999999998</v>
      </c>
      <c r="P40" s="191">
        <v>2.8079999999999998</v>
      </c>
      <c r="Q40" s="191">
        <v>3.339</v>
      </c>
      <c r="R40" s="191">
        <v>3.585</v>
      </c>
      <c r="S40" s="191">
        <v>2.919</v>
      </c>
      <c r="T40" s="191">
        <v>4.407</v>
      </c>
      <c r="U40" s="191">
        <v>3.8210000000000002</v>
      </c>
      <c r="V40" s="191">
        <v>3.331</v>
      </c>
      <c r="W40" s="191">
        <v>4.3879999999999999</v>
      </c>
      <c r="X40" s="191">
        <v>2.6360000000000001</v>
      </c>
      <c r="Y40" s="191">
        <v>3.0339999999999998</v>
      </c>
      <c r="Z40" s="191">
        <v>4.5659999999999998</v>
      </c>
      <c r="AA40" s="191">
        <v>3.657</v>
      </c>
      <c r="AB40" s="191">
        <v>3.109</v>
      </c>
      <c r="AC40" s="191">
        <v>4.2889999999999997</v>
      </c>
      <c r="AD40" s="191">
        <v>2.839</v>
      </c>
      <c r="AE40" s="192">
        <v>4.1239999999999997</v>
      </c>
      <c r="AF40" s="191">
        <v>3.7080000000000002</v>
      </c>
      <c r="AG40" s="191">
        <v>2.899</v>
      </c>
      <c r="AH40" s="191">
        <v>3.883</v>
      </c>
    </row>
    <row r="41" spans="1:34" ht="15" x14ac:dyDescent="0.25">
      <c r="A41" s="146">
        <v>45717</v>
      </c>
      <c r="B41" s="281">
        <v>4.5999999999999996</v>
      </c>
      <c r="C41" s="271">
        <v>4.5999999999999996</v>
      </c>
      <c r="D41" s="276">
        <v>4.5999999999999996</v>
      </c>
      <c r="E41" s="191">
        <v>5.2750000000000004</v>
      </c>
      <c r="F41" s="191">
        <v>5.2380000000000004</v>
      </c>
      <c r="G41" s="191">
        <v>5.7290000000000001</v>
      </c>
      <c r="H41" s="191">
        <v>5.7649999999999997</v>
      </c>
      <c r="I41" s="191">
        <v>5.2880000000000003</v>
      </c>
      <c r="J41" s="191">
        <v>4.6239999999999997</v>
      </c>
      <c r="K41" s="191">
        <v>4.3129999999999997</v>
      </c>
      <c r="L41" s="191">
        <v>3.5009999999999999</v>
      </c>
      <c r="M41" s="191">
        <v>3.0409999999999999</v>
      </c>
      <c r="N41" s="191">
        <v>2.9449999999999998</v>
      </c>
      <c r="O41" s="191">
        <v>4.9450000000000003</v>
      </c>
      <c r="P41" s="191">
        <v>3.016</v>
      </c>
      <c r="Q41" s="191">
        <v>3.55</v>
      </c>
      <c r="R41" s="191">
        <v>6.0819999999999999</v>
      </c>
      <c r="S41" s="191">
        <v>2.9510000000000001</v>
      </c>
      <c r="T41" s="191">
        <v>5.367</v>
      </c>
      <c r="U41" s="191">
        <v>3.8559999999999999</v>
      </c>
      <c r="V41" s="191">
        <v>3.6579999999999999</v>
      </c>
      <c r="W41" s="191">
        <v>5.5910000000000002</v>
      </c>
      <c r="X41" s="191">
        <v>2.831</v>
      </c>
      <c r="Y41" s="191">
        <v>3.03</v>
      </c>
      <c r="Z41" s="191">
        <v>5.742</v>
      </c>
      <c r="AA41" s="191">
        <v>4.4269999999999996</v>
      </c>
      <c r="AB41" s="191">
        <v>4.9710000000000001</v>
      </c>
      <c r="AC41" s="191">
        <v>4.5199999999999996</v>
      </c>
      <c r="AD41" s="191">
        <v>2.8639999999999999</v>
      </c>
      <c r="AE41" s="192">
        <v>4.5430000000000001</v>
      </c>
      <c r="AF41" s="191">
        <v>3.984</v>
      </c>
      <c r="AG41" s="191">
        <v>3.3530000000000002</v>
      </c>
      <c r="AH41" s="191">
        <v>5.1680000000000001</v>
      </c>
    </row>
    <row r="42" spans="1:34" ht="15" x14ac:dyDescent="0.25">
      <c r="A42" s="146">
        <v>45748</v>
      </c>
      <c r="B42" s="281">
        <v>9.09</v>
      </c>
      <c r="C42" s="271">
        <v>9.09</v>
      </c>
      <c r="D42" s="276">
        <v>9.09</v>
      </c>
      <c r="E42" s="191">
        <v>8.9540000000000006</v>
      </c>
      <c r="F42" s="191">
        <v>6.4809999999999999</v>
      </c>
      <c r="G42" s="191">
        <v>10.124000000000001</v>
      </c>
      <c r="H42" s="191">
        <v>8.1310000000000002</v>
      </c>
      <c r="I42" s="191">
        <v>7.0540000000000003</v>
      </c>
      <c r="J42" s="191">
        <v>6.53</v>
      </c>
      <c r="K42" s="191">
        <v>9.6790000000000003</v>
      </c>
      <c r="L42" s="191">
        <v>7.0659999999999998</v>
      </c>
      <c r="M42" s="191">
        <v>7.3849999999999998</v>
      </c>
      <c r="N42" s="191">
        <v>5.7750000000000004</v>
      </c>
      <c r="O42" s="191">
        <v>10.016</v>
      </c>
      <c r="P42" s="191">
        <v>6.4349999999999996</v>
      </c>
      <c r="Q42" s="191">
        <v>9.2460000000000004</v>
      </c>
      <c r="R42" s="191">
        <v>9.3960000000000008</v>
      </c>
      <c r="S42" s="191">
        <v>3.718</v>
      </c>
      <c r="T42" s="191">
        <v>7.0220000000000002</v>
      </c>
      <c r="U42" s="191">
        <v>7.0810000000000004</v>
      </c>
      <c r="V42" s="191">
        <v>6.5979999999999999</v>
      </c>
      <c r="W42" s="191">
        <v>12.882</v>
      </c>
      <c r="X42" s="191">
        <v>4.8620000000000001</v>
      </c>
      <c r="Y42" s="191">
        <v>5.3620000000000001</v>
      </c>
      <c r="Z42" s="191">
        <v>9.7010000000000005</v>
      </c>
      <c r="AA42" s="191">
        <v>7.218</v>
      </c>
      <c r="AB42" s="191">
        <v>9.7880000000000003</v>
      </c>
      <c r="AC42" s="191">
        <v>7.25</v>
      </c>
      <c r="AD42" s="191">
        <v>6.4870000000000001</v>
      </c>
      <c r="AE42" s="192">
        <v>7.0460000000000003</v>
      </c>
      <c r="AF42" s="191">
        <v>8.7349999999999994</v>
      </c>
      <c r="AG42" s="191">
        <v>4.7329999999999997</v>
      </c>
      <c r="AH42" s="191">
        <v>5.6109999999999998</v>
      </c>
    </row>
    <row r="43" spans="1:34" ht="15" x14ac:dyDescent="0.25">
      <c r="A43" s="146">
        <v>45778</v>
      </c>
      <c r="B43" s="281">
        <v>26.11</v>
      </c>
      <c r="C43" s="271">
        <v>26.11</v>
      </c>
      <c r="D43" s="276">
        <v>26.11</v>
      </c>
      <c r="E43" s="191">
        <v>29.481999999999999</v>
      </c>
      <c r="F43" s="191">
        <v>29.248999999999999</v>
      </c>
      <c r="G43" s="191">
        <v>56.134999999999998</v>
      </c>
      <c r="H43" s="191">
        <v>38.442999999999998</v>
      </c>
      <c r="I43" s="191">
        <v>23.001999999999999</v>
      </c>
      <c r="J43" s="191">
        <v>22.187000000000001</v>
      </c>
      <c r="K43" s="191">
        <v>33.841999999999999</v>
      </c>
      <c r="L43" s="191">
        <v>25.754999999999999</v>
      </c>
      <c r="M43" s="191">
        <v>17.39</v>
      </c>
      <c r="N43" s="191">
        <v>19.817</v>
      </c>
      <c r="O43" s="191">
        <v>27.611999999999998</v>
      </c>
      <c r="P43" s="191">
        <v>24.311</v>
      </c>
      <c r="Q43" s="191">
        <v>31.748000000000001</v>
      </c>
      <c r="R43" s="191">
        <v>29.562999999999999</v>
      </c>
      <c r="S43" s="191">
        <v>24.422999999999998</v>
      </c>
      <c r="T43" s="191">
        <v>37.909999999999997</v>
      </c>
      <c r="U43" s="191">
        <v>16.39</v>
      </c>
      <c r="V43" s="191">
        <v>20.279</v>
      </c>
      <c r="W43" s="191">
        <v>24.597000000000001</v>
      </c>
      <c r="X43" s="191">
        <v>16.364999999999998</v>
      </c>
      <c r="Y43" s="191">
        <v>26.704000000000001</v>
      </c>
      <c r="Z43" s="191">
        <v>19.481000000000002</v>
      </c>
      <c r="AA43" s="191">
        <v>17.259</v>
      </c>
      <c r="AB43" s="191">
        <v>31.498999999999999</v>
      </c>
      <c r="AC43" s="191">
        <v>30.364999999999998</v>
      </c>
      <c r="AD43" s="191">
        <v>20.741</v>
      </c>
      <c r="AE43" s="192">
        <v>26.280999999999999</v>
      </c>
      <c r="AF43" s="191">
        <v>22.242000000000001</v>
      </c>
      <c r="AG43" s="191">
        <v>18.620999999999999</v>
      </c>
      <c r="AH43" s="191">
        <v>17.079999999999998</v>
      </c>
    </row>
    <row r="44" spans="1:34" ht="15" x14ac:dyDescent="0.25">
      <c r="A44" s="146">
        <v>45809</v>
      </c>
      <c r="B44" s="281">
        <v>40.090000000000003</v>
      </c>
      <c r="C44" s="271">
        <v>40.090000000000003</v>
      </c>
      <c r="D44" s="276">
        <v>40.090000000000003</v>
      </c>
      <c r="E44" s="191">
        <v>42.176000000000002</v>
      </c>
      <c r="F44" s="191">
        <v>82.685000000000002</v>
      </c>
      <c r="G44" s="191">
        <v>61.825000000000003</v>
      </c>
      <c r="H44" s="191">
        <v>73.102000000000004</v>
      </c>
      <c r="I44" s="191">
        <v>32.624000000000002</v>
      </c>
      <c r="J44" s="191">
        <v>48.222000000000001</v>
      </c>
      <c r="K44" s="191">
        <v>26.059000000000001</v>
      </c>
      <c r="L44" s="191">
        <v>26.231000000000002</v>
      </c>
      <c r="M44" s="191">
        <v>13.41</v>
      </c>
      <c r="N44" s="191">
        <v>35.034999999999997</v>
      </c>
      <c r="O44" s="191">
        <v>22.196999999999999</v>
      </c>
      <c r="P44" s="191">
        <v>35.683999999999997</v>
      </c>
      <c r="Q44" s="191">
        <v>36.698</v>
      </c>
      <c r="R44" s="191">
        <v>28.274000000000001</v>
      </c>
      <c r="S44" s="191">
        <v>75.168000000000006</v>
      </c>
      <c r="T44" s="191">
        <v>41.750999999999998</v>
      </c>
      <c r="U44" s="191">
        <v>42.261000000000003</v>
      </c>
      <c r="V44" s="191">
        <v>65.58</v>
      </c>
      <c r="W44" s="191">
        <v>11.775</v>
      </c>
      <c r="X44" s="191">
        <v>29.738</v>
      </c>
      <c r="Y44" s="191">
        <v>51.447000000000003</v>
      </c>
      <c r="Z44" s="191">
        <v>51.66</v>
      </c>
      <c r="AA44" s="191">
        <v>42.356999999999999</v>
      </c>
      <c r="AB44" s="191">
        <v>53.552</v>
      </c>
      <c r="AC44" s="191">
        <v>18.850000000000001</v>
      </c>
      <c r="AD44" s="191">
        <v>55.902000000000001</v>
      </c>
      <c r="AE44" s="192">
        <v>33.648000000000003</v>
      </c>
      <c r="AF44" s="191">
        <v>28.338999999999999</v>
      </c>
      <c r="AG44" s="191">
        <v>45.61</v>
      </c>
      <c r="AH44" s="191">
        <v>53.393999999999998</v>
      </c>
    </row>
    <row r="45" spans="1:34" ht="15" x14ac:dyDescent="0.25">
      <c r="A45" s="146">
        <v>45839</v>
      </c>
      <c r="B45" s="281">
        <v>14.86</v>
      </c>
      <c r="C45" s="271">
        <v>14.86</v>
      </c>
      <c r="D45" s="276">
        <v>14.86</v>
      </c>
      <c r="E45" s="191">
        <v>15.797000000000001</v>
      </c>
      <c r="F45" s="191">
        <v>75.269000000000005</v>
      </c>
      <c r="G45" s="191">
        <v>23.9</v>
      </c>
      <c r="H45" s="191">
        <v>27.919</v>
      </c>
      <c r="I45" s="191">
        <v>16.338000000000001</v>
      </c>
      <c r="J45" s="191">
        <v>30.541</v>
      </c>
      <c r="K45" s="191">
        <v>10.882999999999999</v>
      </c>
      <c r="L45" s="191">
        <v>10.289</v>
      </c>
      <c r="M45" s="191">
        <v>6.3140000000000001</v>
      </c>
      <c r="N45" s="191">
        <v>12.484</v>
      </c>
      <c r="O45" s="191">
        <v>9.2129999999999992</v>
      </c>
      <c r="P45" s="191">
        <v>15.250999999999999</v>
      </c>
      <c r="Q45" s="191">
        <v>13.069000000000001</v>
      </c>
      <c r="R45" s="191">
        <v>12.071</v>
      </c>
      <c r="S45" s="191">
        <v>37.488</v>
      </c>
      <c r="T45" s="191">
        <v>22.073</v>
      </c>
      <c r="U45" s="191">
        <v>14.391</v>
      </c>
      <c r="V45" s="191">
        <v>42.776000000000003</v>
      </c>
      <c r="W45" s="191">
        <v>7.3159999999999998</v>
      </c>
      <c r="X45" s="191">
        <v>12.253</v>
      </c>
      <c r="Y45" s="191">
        <v>18.832000000000001</v>
      </c>
      <c r="Z45" s="191">
        <v>18.629000000000001</v>
      </c>
      <c r="AA45" s="191">
        <v>15.414999999999999</v>
      </c>
      <c r="AB45" s="191">
        <v>20.594000000000001</v>
      </c>
      <c r="AC45" s="191">
        <v>8.3420000000000005</v>
      </c>
      <c r="AD45" s="191">
        <v>39.347000000000001</v>
      </c>
      <c r="AE45" s="192">
        <v>12.351000000000001</v>
      </c>
      <c r="AF45" s="191">
        <v>10.946999999999999</v>
      </c>
      <c r="AG45" s="191">
        <v>29.352</v>
      </c>
      <c r="AH45" s="191">
        <v>34.119999999999997</v>
      </c>
    </row>
    <row r="46" spans="1:34" ht="15" x14ac:dyDescent="0.25">
      <c r="A46" s="146">
        <v>45870</v>
      </c>
      <c r="B46" s="281">
        <v>8.24</v>
      </c>
      <c r="C46" s="271">
        <v>8.24</v>
      </c>
      <c r="D46" s="276">
        <v>8.24</v>
      </c>
      <c r="E46" s="191">
        <v>7.8760000000000003</v>
      </c>
      <c r="F46" s="191">
        <v>24.013999999999999</v>
      </c>
      <c r="G46" s="191">
        <v>10.868</v>
      </c>
      <c r="H46" s="191">
        <v>13.547000000000001</v>
      </c>
      <c r="I46" s="191">
        <v>8.4019999999999992</v>
      </c>
      <c r="J46" s="191">
        <v>12.708</v>
      </c>
      <c r="K46" s="191">
        <v>7.133</v>
      </c>
      <c r="L46" s="191">
        <v>7.0629999999999997</v>
      </c>
      <c r="M46" s="191">
        <v>4.37</v>
      </c>
      <c r="N46" s="191">
        <v>6.7610000000000001</v>
      </c>
      <c r="O46" s="191">
        <v>6.0229999999999997</v>
      </c>
      <c r="P46" s="191">
        <v>8.9060000000000006</v>
      </c>
      <c r="Q46" s="191">
        <v>8.1080000000000005</v>
      </c>
      <c r="R46" s="191">
        <v>7.5220000000000002</v>
      </c>
      <c r="S46" s="191">
        <v>13.225</v>
      </c>
      <c r="T46" s="191">
        <v>9.6989999999999998</v>
      </c>
      <c r="U46" s="191">
        <v>9.1219999999999999</v>
      </c>
      <c r="V46" s="191">
        <v>14.972</v>
      </c>
      <c r="W46" s="191">
        <v>5.4649999999999999</v>
      </c>
      <c r="X46" s="191">
        <v>7.6470000000000002</v>
      </c>
      <c r="Y46" s="191">
        <v>9.81</v>
      </c>
      <c r="Z46" s="191">
        <v>8.6460000000000008</v>
      </c>
      <c r="AA46" s="191">
        <v>8.3840000000000003</v>
      </c>
      <c r="AB46" s="191">
        <v>12.073</v>
      </c>
      <c r="AC46" s="191">
        <v>5.6929999999999996</v>
      </c>
      <c r="AD46" s="191">
        <v>13.688000000000001</v>
      </c>
      <c r="AE46" s="192">
        <v>7.452</v>
      </c>
      <c r="AF46" s="191">
        <v>6.7220000000000004</v>
      </c>
      <c r="AG46" s="191">
        <v>12.207000000000001</v>
      </c>
      <c r="AH46" s="191">
        <v>17.395</v>
      </c>
    </row>
    <row r="47" spans="1:34" ht="15" x14ac:dyDescent="0.25">
      <c r="A47" s="146">
        <v>45901</v>
      </c>
      <c r="B47" s="281">
        <v>6.95</v>
      </c>
      <c r="C47" s="271">
        <v>6.95</v>
      </c>
      <c r="D47" s="276">
        <v>6.95</v>
      </c>
      <c r="E47" s="191">
        <v>6.31</v>
      </c>
      <c r="F47" s="191">
        <v>13.837</v>
      </c>
      <c r="G47" s="191">
        <v>8.1969999999999992</v>
      </c>
      <c r="H47" s="191">
        <v>9.1669999999999998</v>
      </c>
      <c r="I47" s="191">
        <v>5.944</v>
      </c>
      <c r="J47" s="191">
        <v>7.8540000000000001</v>
      </c>
      <c r="K47" s="191">
        <v>5.5049999999999999</v>
      </c>
      <c r="L47" s="191">
        <v>5.28</v>
      </c>
      <c r="M47" s="191">
        <v>3.6669999999999998</v>
      </c>
      <c r="N47" s="191">
        <v>7.3</v>
      </c>
      <c r="O47" s="191">
        <v>4.9009999999999998</v>
      </c>
      <c r="P47" s="191">
        <v>5.9279999999999999</v>
      </c>
      <c r="Q47" s="191">
        <v>6.6849999999999996</v>
      </c>
      <c r="R47" s="191">
        <v>6.4279999999999999</v>
      </c>
      <c r="S47" s="191">
        <v>8.375</v>
      </c>
      <c r="T47" s="191">
        <v>6.8</v>
      </c>
      <c r="U47" s="191">
        <v>6.0339999999999998</v>
      </c>
      <c r="V47" s="191">
        <v>8.5239999999999991</v>
      </c>
      <c r="W47" s="191">
        <v>4.798</v>
      </c>
      <c r="X47" s="191">
        <v>6.5419999999999998</v>
      </c>
      <c r="Y47" s="191">
        <v>9.0909999999999993</v>
      </c>
      <c r="Z47" s="191">
        <v>6.5170000000000003</v>
      </c>
      <c r="AA47" s="191">
        <v>6.1269999999999998</v>
      </c>
      <c r="AB47" s="191">
        <v>7.55</v>
      </c>
      <c r="AC47" s="191">
        <v>4.7430000000000003</v>
      </c>
      <c r="AD47" s="191">
        <v>8.0619999999999994</v>
      </c>
      <c r="AE47" s="192">
        <v>7.351</v>
      </c>
      <c r="AF47" s="191">
        <v>5.0650000000000004</v>
      </c>
      <c r="AG47" s="191">
        <v>9.4329999999999998</v>
      </c>
      <c r="AH47" s="191">
        <v>8.5190000000000001</v>
      </c>
    </row>
    <row r="48" spans="1:34" ht="15" x14ac:dyDescent="0.25">
      <c r="A48" s="146">
        <v>45931</v>
      </c>
      <c r="B48" s="281">
        <v>6.15</v>
      </c>
      <c r="C48" s="271">
        <v>6.98</v>
      </c>
      <c r="D48" s="276">
        <v>6.62</v>
      </c>
      <c r="E48" s="191">
        <v>7.2640000000000002</v>
      </c>
      <c r="F48" s="191">
        <v>11.192</v>
      </c>
      <c r="G48" s="191">
        <v>7.9630000000000001</v>
      </c>
      <c r="H48" s="191">
        <v>8.532</v>
      </c>
      <c r="I48" s="191">
        <v>6.6840000000000002</v>
      </c>
      <c r="J48" s="191">
        <v>6.76</v>
      </c>
      <c r="K48" s="191">
        <v>5.0439999999999996</v>
      </c>
      <c r="L48" s="191">
        <v>4.5970000000000004</v>
      </c>
      <c r="M48" s="191">
        <v>4.5979999999999999</v>
      </c>
      <c r="N48" s="191">
        <v>5.5350000000000001</v>
      </c>
      <c r="O48" s="191">
        <v>5.048</v>
      </c>
      <c r="P48" s="191">
        <v>6.63</v>
      </c>
      <c r="Q48" s="191">
        <v>8.6489999999999991</v>
      </c>
      <c r="R48" s="191">
        <v>6.2889999999999997</v>
      </c>
      <c r="S48" s="191">
        <v>7.9509999999999996</v>
      </c>
      <c r="T48" s="191">
        <v>7.3319999999999999</v>
      </c>
      <c r="U48" s="191">
        <v>5.5369999999999999</v>
      </c>
      <c r="V48" s="191">
        <v>7.8490000000000002</v>
      </c>
      <c r="W48" s="191">
        <v>4.3639999999999999</v>
      </c>
      <c r="X48" s="191">
        <v>6.9770000000000003</v>
      </c>
      <c r="Y48" s="191">
        <v>11.004</v>
      </c>
      <c r="Z48" s="191">
        <v>5.5750000000000002</v>
      </c>
      <c r="AA48" s="191">
        <v>5.3310000000000004</v>
      </c>
      <c r="AB48" s="191">
        <v>7.8460000000000001</v>
      </c>
      <c r="AC48" s="191">
        <v>4.7149999999999999</v>
      </c>
      <c r="AD48" s="191">
        <v>6.8040000000000003</v>
      </c>
      <c r="AE48" s="192">
        <v>5.7889999999999997</v>
      </c>
      <c r="AF48" s="191">
        <v>4.7430000000000003</v>
      </c>
      <c r="AG48" s="191">
        <v>7.3120000000000003</v>
      </c>
      <c r="AH48" s="191">
        <v>6.8419999999999996</v>
      </c>
    </row>
    <row r="49" spans="1:1005" ht="15" x14ac:dyDescent="0.25">
      <c r="A49" s="146">
        <v>45962</v>
      </c>
      <c r="B49" s="281">
        <v>4.5</v>
      </c>
      <c r="C49" s="271">
        <v>4.9400000000000004</v>
      </c>
      <c r="D49" s="276">
        <v>4.8099999999999996</v>
      </c>
      <c r="E49" s="191">
        <v>5.8570000000000002</v>
      </c>
      <c r="F49" s="191">
        <v>8.3520000000000003</v>
      </c>
      <c r="G49" s="191">
        <v>7.5369999999999999</v>
      </c>
      <c r="H49" s="191">
        <v>7.0490000000000004</v>
      </c>
      <c r="I49" s="191">
        <v>5.2610000000000001</v>
      </c>
      <c r="J49" s="191">
        <v>5.7320000000000002</v>
      </c>
      <c r="K49" s="191">
        <v>4.2460000000000004</v>
      </c>
      <c r="L49" s="191">
        <v>4.702</v>
      </c>
      <c r="M49" s="191">
        <v>3.2229999999999999</v>
      </c>
      <c r="N49" s="191">
        <v>4.2859999999999996</v>
      </c>
      <c r="O49" s="191">
        <v>4.3390000000000004</v>
      </c>
      <c r="P49" s="191">
        <v>5.7949999999999999</v>
      </c>
      <c r="Q49" s="191">
        <v>6.2110000000000003</v>
      </c>
      <c r="R49" s="191">
        <v>5.2149999999999999</v>
      </c>
      <c r="S49" s="191">
        <v>6.6920000000000002</v>
      </c>
      <c r="T49" s="191">
        <v>6.2510000000000003</v>
      </c>
      <c r="U49" s="191">
        <v>5.5919999999999996</v>
      </c>
      <c r="V49" s="191">
        <v>6.5490000000000004</v>
      </c>
      <c r="W49" s="191">
        <v>3.7189999999999999</v>
      </c>
      <c r="X49" s="191">
        <v>4.7610000000000001</v>
      </c>
      <c r="Y49" s="191">
        <v>7.0419999999999998</v>
      </c>
      <c r="Z49" s="191">
        <v>4.7939999999999996</v>
      </c>
      <c r="AA49" s="191">
        <v>4.524</v>
      </c>
      <c r="AB49" s="191">
        <v>6.5049999999999999</v>
      </c>
      <c r="AC49" s="191">
        <v>4.4039999999999999</v>
      </c>
      <c r="AD49" s="191">
        <v>5.9349999999999996</v>
      </c>
      <c r="AE49" s="192">
        <v>5.0270000000000001</v>
      </c>
      <c r="AF49" s="191">
        <v>4.41</v>
      </c>
      <c r="AG49" s="191">
        <v>5.7779999999999996</v>
      </c>
      <c r="AH49" s="191">
        <v>5.86</v>
      </c>
    </row>
    <row r="50" spans="1:1005" ht="15" x14ac:dyDescent="0.25">
      <c r="A50" s="146">
        <v>45992</v>
      </c>
      <c r="B50" s="281">
        <v>4.4400000000000004</v>
      </c>
      <c r="C50" s="271">
        <v>4.4400000000000004</v>
      </c>
      <c r="D50" s="276">
        <v>4.4400000000000004</v>
      </c>
      <c r="E50" s="191">
        <v>5.048</v>
      </c>
      <c r="F50" s="191">
        <v>7.6769999999999996</v>
      </c>
      <c r="G50" s="191">
        <v>6.6189999999999998</v>
      </c>
      <c r="H50" s="191">
        <v>6.2949999999999999</v>
      </c>
      <c r="I50" s="191">
        <v>5.0789999999999997</v>
      </c>
      <c r="J50" s="191">
        <v>5.1829999999999998</v>
      </c>
      <c r="K50" s="191">
        <v>3.9460000000000002</v>
      </c>
      <c r="L50" s="191">
        <v>3.956</v>
      </c>
      <c r="M50" s="191">
        <v>2.8490000000000002</v>
      </c>
      <c r="N50" s="191">
        <v>3.9020000000000001</v>
      </c>
      <c r="O50" s="191">
        <v>3.7360000000000002</v>
      </c>
      <c r="P50" s="191">
        <v>4.6180000000000003</v>
      </c>
      <c r="Q50" s="191">
        <v>4.944</v>
      </c>
      <c r="R50" s="191">
        <v>4.1639999999999997</v>
      </c>
      <c r="S50" s="191">
        <v>5.9349999999999996</v>
      </c>
      <c r="T50" s="191">
        <v>5.173</v>
      </c>
      <c r="U50" s="191">
        <v>4.673</v>
      </c>
      <c r="V50" s="191">
        <v>5.8410000000000002</v>
      </c>
      <c r="W50" s="191">
        <v>3.3860000000000001</v>
      </c>
      <c r="X50" s="191">
        <v>4.0759999999999996</v>
      </c>
      <c r="Y50" s="191">
        <v>5.4429999999999996</v>
      </c>
      <c r="Z50" s="191">
        <v>4.5419999999999998</v>
      </c>
      <c r="AA50" s="191">
        <v>4.165</v>
      </c>
      <c r="AB50" s="191">
        <v>6.0419999999999998</v>
      </c>
      <c r="AC50" s="191">
        <v>3.738</v>
      </c>
      <c r="AD50" s="191">
        <v>5.5830000000000002</v>
      </c>
      <c r="AE50" s="192">
        <v>4.7949999999999999</v>
      </c>
      <c r="AF50" s="191">
        <v>3.976</v>
      </c>
      <c r="AG50" s="191">
        <v>5.1340000000000003</v>
      </c>
      <c r="AH50" s="191">
        <v>5.2889999999999997</v>
      </c>
    </row>
    <row r="51" spans="1:1005" ht="15" x14ac:dyDescent="0.25">
      <c r="A51" s="146">
        <v>46023</v>
      </c>
      <c r="B51" s="281">
        <v>4.66</v>
      </c>
      <c r="C51" s="271">
        <v>4.66</v>
      </c>
      <c r="D51" s="276">
        <v>4.66</v>
      </c>
      <c r="E51" s="191">
        <v>4.4969999999999999</v>
      </c>
      <c r="F51" s="191">
        <v>6.6139999999999999</v>
      </c>
      <c r="G51" s="191">
        <v>5.6310000000000002</v>
      </c>
      <c r="H51" s="191">
        <v>5.6740000000000004</v>
      </c>
      <c r="I51" s="191">
        <v>4.2839999999999998</v>
      </c>
      <c r="J51" s="191">
        <v>4.7560000000000002</v>
      </c>
      <c r="K51" s="191">
        <v>3.625</v>
      </c>
      <c r="L51" s="191">
        <v>3.51</v>
      </c>
      <c r="M51" s="191">
        <v>2.613</v>
      </c>
      <c r="N51" s="191">
        <v>3.4950000000000001</v>
      </c>
      <c r="O51" s="191">
        <v>3.3740000000000001</v>
      </c>
      <c r="P51" s="191">
        <v>4.0330000000000004</v>
      </c>
      <c r="Q51" s="191">
        <v>4.2960000000000003</v>
      </c>
      <c r="R51" s="191">
        <v>3.5979999999999999</v>
      </c>
      <c r="S51" s="191">
        <v>5.3259999999999996</v>
      </c>
      <c r="T51" s="191">
        <v>4.6260000000000003</v>
      </c>
      <c r="U51" s="191">
        <v>4.1020000000000003</v>
      </c>
      <c r="V51" s="191">
        <v>5.3570000000000002</v>
      </c>
      <c r="W51" s="191">
        <v>3.0840000000000001</v>
      </c>
      <c r="X51" s="191">
        <v>3.7080000000000002</v>
      </c>
      <c r="Y51" s="191">
        <v>4.8159999999999998</v>
      </c>
      <c r="Z51" s="191">
        <v>4.16</v>
      </c>
      <c r="AA51" s="191">
        <v>3.7389999999999999</v>
      </c>
      <c r="AB51" s="191">
        <v>5.1029999999999998</v>
      </c>
      <c r="AC51" s="191">
        <v>3.387</v>
      </c>
      <c r="AD51" s="191">
        <v>5.0709999999999997</v>
      </c>
      <c r="AE51" s="192">
        <v>4.4109999999999996</v>
      </c>
      <c r="AF51" s="191">
        <v>3.4710000000000001</v>
      </c>
      <c r="AG51" s="191">
        <v>4.6130000000000004</v>
      </c>
      <c r="AH51" s="191">
        <v>4.7489999999999997</v>
      </c>
    </row>
    <row r="52" spans="1:1005" ht="15" x14ac:dyDescent="0.25">
      <c r="A52" s="146">
        <v>46054</v>
      </c>
      <c r="B52" s="281">
        <v>3.95</v>
      </c>
      <c r="C52" s="271">
        <v>3.95</v>
      </c>
      <c r="D52" s="276">
        <v>3.95</v>
      </c>
      <c r="E52" s="191">
        <v>3.82</v>
      </c>
      <c r="F52" s="191">
        <v>5.3819999999999997</v>
      </c>
      <c r="G52" s="191">
        <v>4.585</v>
      </c>
      <c r="H52" s="191">
        <v>4.6580000000000004</v>
      </c>
      <c r="I52" s="191">
        <v>3.5659999999999998</v>
      </c>
      <c r="J52" s="191">
        <v>3.9750000000000001</v>
      </c>
      <c r="K52" s="191">
        <v>3.028</v>
      </c>
      <c r="L52" s="191">
        <v>2.88</v>
      </c>
      <c r="M52" s="191">
        <v>2.3159999999999998</v>
      </c>
      <c r="N52" s="191">
        <v>2.8820000000000001</v>
      </c>
      <c r="O52" s="191">
        <v>2.7869999999999999</v>
      </c>
      <c r="P52" s="191">
        <v>3.29</v>
      </c>
      <c r="Q52" s="191">
        <v>3.577</v>
      </c>
      <c r="R52" s="191">
        <v>2.92</v>
      </c>
      <c r="S52" s="191">
        <v>4.4039999999999999</v>
      </c>
      <c r="T52" s="191">
        <v>3.7989999999999999</v>
      </c>
      <c r="U52" s="191">
        <v>3.3570000000000002</v>
      </c>
      <c r="V52" s="191">
        <v>4.3929999999999998</v>
      </c>
      <c r="W52" s="191">
        <v>2.6110000000000002</v>
      </c>
      <c r="X52" s="191">
        <v>3.0539999999999998</v>
      </c>
      <c r="Y52" s="191">
        <v>4.5540000000000003</v>
      </c>
      <c r="Z52" s="191">
        <v>3.5979999999999999</v>
      </c>
      <c r="AA52" s="191">
        <v>3.1150000000000002</v>
      </c>
      <c r="AB52" s="191">
        <v>4.274</v>
      </c>
      <c r="AC52" s="191">
        <v>2.8250000000000002</v>
      </c>
      <c r="AD52" s="191">
        <v>4.1689999999999996</v>
      </c>
      <c r="AE52" s="192">
        <v>3.6819999999999999</v>
      </c>
      <c r="AF52" s="191">
        <v>2.8660000000000001</v>
      </c>
      <c r="AG52" s="191">
        <v>3.8820000000000001</v>
      </c>
      <c r="AH52" s="191">
        <v>3.9340000000000002</v>
      </c>
    </row>
    <row r="53" spans="1:1005" ht="15" x14ac:dyDescent="0.25">
      <c r="A53" s="146">
        <v>46082</v>
      </c>
      <c r="B53" s="281">
        <v>4.5999999999999996</v>
      </c>
      <c r="C53" s="271">
        <v>4.5999999999999996</v>
      </c>
      <c r="D53" s="276">
        <v>4.5999999999999996</v>
      </c>
      <c r="E53" s="191">
        <v>5.2210000000000001</v>
      </c>
      <c r="F53" s="191">
        <v>5.7140000000000004</v>
      </c>
      <c r="G53" s="191">
        <v>5.7539999999999996</v>
      </c>
      <c r="H53" s="191">
        <v>5.2779999999999996</v>
      </c>
      <c r="I53" s="191">
        <v>4.6529999999999996</v>
      </c>
      <c r="J53" s="191">
        <v>4.327</v>
      </c>
      <c r="K53" s="191">
        <v>3.4830000000000001</v>
      </c>
      <c r="L53" s="191">
        <v>3.03</v>
      </c>
      <c r="M53" s="191">
        <v>2.915</v>
      </c>
      <c r="N53" s="191">
        <v>4.7649999999999997</v>
      </c>
      <c r="O53" s="191">
        <v>2.9950000000000001</v>
      </c>
      <c r="P53" s="191">
        <v>3.5</v>
      </c>
      <c r="Q53" s="191">
        <v>6.0720000000000001</v>
      </c>
      <c r="R53" s="191">
        <v>2.952</v>
      </c>
      <c r="S53" s="191">
        <v>5.3639999999999999</v>
      </c>
      <c r="T53" s="191">
        <v>3.835</v>
      </c>
      <c r="U53" s="191">
        <v>3.6840000000000002</v>
      </c>
      <c r="V53" s="191">
        <v>5.45</v>
      </c>
      <c r="W53" s="191">
        <v>2.806</v>
      </c>
      <c r="X53" s="191">
        <v>3.05</v>
      </c>
      <c r="Y53" s="191">
        <v>5.7290000000000001</v>
      </c>
      <c r="Z53" s="191">
        <v>4.3769999999999998</v>
      </c>
      <c r="AA53" s="191">
        <v>4.9790000000000001</v>
      </c>
      <c r="AB53" s="191">
        <v>4.5049999999999999</v>
      </c>
      <c r="AC53" s="191">
        <v>2.8490000000000002</v>
      </c>
      <c r="AD53" s="191">
        <v>4.5430000000000001</v>
      </c>
      <c r="AE53" s="192">
        <v>3.9569999999999999</v>
      </c>
      <c r="AF53" s="191">
        <v>3.3180000000000001</v>
      </c>
      <c r="AG53" s="191">
        <v>5.1680000000000001</v>
      </c>
      <c r="AH53" s="191">
        <v>3.9460000000000002</v>
      </c>
    </row>
    <row r="54" spans="1:1005" ht="15" x14ac:dyDescent="0.25">
      <c r="A54" s="146">
        <v>46113</v>
      </c>
      <c r="B54" s="281">
        <v>9.09</v>
      </c>
      <c r="C54" s="271">
        <v>9.09</v>
      </c>
      <c r="D54" s="276">
        <v>9.09</v>
      </c>
      <c r="E54" s="191">
        <v>6.4649999999999999</v>
      </c>
      <c r="F54" s="191">
        <v>10.031000000000001</v>
      </c>
      <c r="G54" s="191">
        <v>8.1180000000000003</v>
      </c>
      <c r="H54" s="191">
        <v>7.0419999999999998</v>
      </c>
      <c r="I54" s="191">
        <v>6.5609999999999999</v>
      </c>
      <c r="J54" s="191">
        <v>9.2449999999999992</v>
      </c>
      <c r="K54" s="191">
        <v>7.0449999999999999</v>
      </c>
      <c r="L54" s="191">
        <v>7.3719999999999999</v>
      </c>
      <c r="M54" s="191">
        <v>5.7430000000000003</v>
      </c>
      <c r="N54" s="191">
        <v>9.8689999999999998</v>
      </c>
      <c r="O54" s="191">
        <v>6.4130000000000003</v>
      </c>
      <c r="P54" s="191">
        <v>9.1809999999999992</v>
      </c>
      <c r="Q54" s="191">
        <v>9.3859999999999992</v>
      </c>
      <c r="R54" s="191">
        <v>3.569</v>
      </c>
      <c r="S54" s="191">
        <v>7.0190000000000001</v>
      </c>
      <c r="T54" s="191">
        <v>7.0549999999999997</v>
      </c>
      <c r="U54" s="191">
        <v>6.6289999999999996</v>
      </c>
      <c r="V54" s="191">
        <v>12.662000000000001</v>
      </c>
      <c r="W54" s="191">
        <v>4.8360000000000003</v>
      </c>
      <c r="X54" s="191">
        <v>5.3840000000000003</v>
      </c>
      <c r="Y54" s="191">
        <v>9.6869999999999994</v>
      </c>
      <c r="Z54" s="191">
        <v>7.0179999999999998</v>
      </c>
      <c r="AA54" s="191">
        <v>9.7970000000000006</v>
      </c>
      <c r="AB54" s="191">
        <v>7.234</v>
      </c>
      <c r="AC54" s="191">
        <v>6.47</v>
      </c>
      <c r="AD54" s="191">
        <v>6.859</v>
      </c>
      <c r="AE54" s="192">
        <v>8.7059999999999995</v>
      </c>
      <c r="AF54" s="191">
        <v>4.6980000000000004</v>
      </c>
      <c r="AG54" s="191">
        <v>5.61</v>
      </c>
      <c r="AH54" s="191">
        <v>4.7329999999999997</v>
      </c>
    </row>
    <row r="55" spans="1:1005" ht="15" x14ac:dyDescent="0.25">
      <c r="A55" s="146">
        <v>46143</v>
      </c>
      <c r="B55" s="281">
        <v>26.11</v>
      </c>
      <c r="C55" s="271">
        <v>26.11</v>
      </c>
      <c r="D55" s="276">
        <v>26.11</v>
      </c>
      <c r="E55" s="191">
        <v>29.207999999999998</v>
      </c>
      <c r="F55" s="191">
        <v>54.747999999999998</v>
      </c>
      <c r="G55" s="191">
        <v>38.414999999999999</v>
      </c>
      <c r="H55" s="191">
        <v>22.988</v>
      </c>
      <c r="I55" s="191">
        <v>22.236000000000001</v>
      </c>
      <c r="J55" s="191">
        <v>32.981999999999999</v>
      </c>
      <c r="K55" s="191">
        <v>25.725000000000001</v>
      </c>
      <c r="L55" s="191">
        <v>17.376999999999999</v>
      </c>
      <c r="M55" s="191">
        <v>19.77</v>
      </c>
      <c r="N55" s="191">
        <v>27.177</v>
      </c>
      <c r="O55" s="191">
        <v>24.268000000000001</v>
      </c>
      <c r="P55" s="191">
        <v>31.677</v>
      </c>
      <c r="Q55" s="191">
        <v>29.548999999999999</v>
      </c>
      <c r="R55" s="191">
        <v>22.981999999999999</v>
      </c>
      <c r="S55" s="191">
        <v>37.905000000000001</v>
      </c>
      <c r="T55" s="191">
        <v>16.361000000000001</v>
      </c>
      <c r="U55" s="191">
        <v>20.324000000000002</v>
      </c>
      <c r="V55" s="191">
        <v>24.529</v>
      </c>
      <c r="W55" s="191">
        <v>16.331</v>
      </c>
      <c r="X55" s="191">
        <v>26.736000000000001</v>
      </c>
      <c r="Y55" s="191">
        <v>19.465</v>
      </c>
      <c r="Z55" s="191">
        <v>16.489000000000001</v>
      </c>
      <c r="AA55" s="191">
        <v>31.512</v>
      </c>
      <c r="AB55" s="191">
        <v>30.347000000000001</v>
      </c>
      <c r="AC55" s="191">
        <v>20.707000000000001</v>
      </c>
      <c r="AD55" s="191">
        <v>25.135999999999999</v>
      </c>
      <c r="AE55" s="192">
        <v>22.213000000000001</v>
      </c>
      <c r="AF55" s="191">
        <v>18.556000000000001</v>
      </c>
      <c r="AG55" s="191">
        <v>17.079000000000001</v>
      </c>
      <c r="AH55" s="191">
        <v>35.130000000000003</v>
      </c>
    </row>
    <row r="56" spans="1:1005" ht="15" x14ac:dyDescent="0.25">
      <c r="A56" s="146">
        <v>46174</v>
      </c>
      <c r="B56" s="281">
        <v>40.090000000000003</v>
      </c>
      <c r="C56" s="271">
        <v>40.090000000000003</v>
      </c>
      <c r="D56" s="276">
        <v>40.090000000000003</v>
      </c>
      <c r="E56" s="191">
        <v>82.649000000000001</v>
      </c>
      <c r="F56" s="191">
        <v>62.212000000000003</v>
      </c>
      <c r="G56" s="191">
        <v>73.087000000000003</v>
      </c>
      <c r="H56" s="191">
        <v>32.615000000000002</v>
      </c>
      <c r="I56" s="191">
        <v>48.234000000000002</v>
      </c>
      <c r="J56" s="191">
        <v>27.233000000000001</v>
      </c>
      <c r="K56" s="191">
        <v>26.210999999999999</v>
      </c>
      <c r="L56" s="191">
        <v>13.4</v>
      </c>
      <c r="M56" s="191">
        <v>34.999000000000002</v>
      </c>
      <c r="N56" s="191">
        <v>22.445</v>
      </c>
      <c r="O56" s="191">
        <v>35.646999999999998</v>
      </c>
      <c r="P56" s="191">
        <v>36.652000000000001</v>
      </c>
      <c r="Q56" s="191">
        <v>28.265000000000001</v>
      </c>
      <c r="R56" s="191">
        <v>74.566999999999993</v>
      </c>
      <c r="S56" s="191">
        <v>41.747</v>
      </c>
      <c r="T56" s="191">
        <v>42.238999999999997</v>
      </c>
      <c r="U56" s="191">
        <v>65.599000000000004</v>
      </c>
      <c r="V56" s="191">
        <v>12.009</v>
      </c>
      <c r="W56" s="191">
        <v>29.710999999999999</v>
      </c>
      <c r="X56" s="191">
        <v>51.465000000000003</v>
      </c>
      <c r="Y56" s="191">
        <v>51.64</v>
      </c>
      <c r="Z56" s="191">
        <v>42.268999999999998</v>
      </c>
      <c r="AA56" s="191">
        <v>53.555999999999997</v>
      </c>
      <c r="AB56" s="191">
        <v>18.838999999999999</v>
      </c>
      <c r="AC56" s="191">
        <v>55.868000000000002</v>
      </c>
      <c r="AD56" s="191">
        <v>34.482999999999997</v>
      </c>
      <c r="AE56" s="192">
        <v>28.315999999999999</v>
      </c>
      <c r="AF56" s="191">
        <v>45.561999999999998</v>
      </c>
      <c r="AG56" s="191">
        <v>53.384</v>
      </c>
      <c r="AH56" s="191">
        <v>82.744</v>
      </c>
    </row>
    <row r="57" spans="1:1005" ht="15" x14ac:dyDescent="0.25">
      <c r="A57" s="146">
        <v>46204</v>
      </c>
      <c r="B57" s="281">
        <v>14.86</v>
      </c>
      <c r="C57" s="271">
        <v>14.86</v>
      </c>
      <c r="D57" s="276">
        <v>14.86</v>
      </c>
      <c r="E57" s="191">
        <v>75.257999999999996</v>
      </c>
      <c r="F57" s="191">
        <v>24.692</v>
      </c>
      <c r="G57" s="191">
        <v>27.913</v>
      </c>
      <c r="H57" s="191">
        <v>16.331</v>
      </c>
      <c r="I57" s="191">
        <v>30.553999999999998</v>
      </c>
      <c r="J57" s="191">
        <v>11.069000000000001</v>
      </c>
      <c r="K57" s="191">
        <v>10.278</v>
      </c>
      <c r="L57" s="191">
        <v>6.3070000000000004</v>
      </c>
      <c r="M57" s="191">
        <v>12.467000000000001</v>
      </c>
      <c r="N57" s="191">
        <v>9.327</v>
      </c>
      <c r="O57" s="191">
        <v>15.236000000000001</v>
      </c>
      <c r="P57" s="191">
        <v>13.039</v>
      </c>
      <c r="Q57" s="191">
        <v>12.067</v>
      </c>
      <c r="R57" s="191">
        <v>39.198</v>
      </c>
      <c r="S57" s="191">
        <v>22.071000000000002</v>
      </c>
      <c r="T57" s="191">
        <v>14.378</v>
      </c>
      <c r="U57" s="191">
        <v>42.787999999999997</v>
      </c>
      <c r="V57" s="191">
        <v>7.3460000000000001</v>
      </c>
      <c r="W57" s="191">
        <v>12.236000000000001</v>
      </c>
      <c r="X57" s="191">
        <v>18.844000000000001</v>
      </c>
      <c r="Y57" s="191">
        <v>18.622</v>
      </c>
      <c r="Z57" s="191">
        <v>15.807</v>
      </c>
      <c r="AA57" s="191">
        <v>20.597999999999999</v>
      </c>
      <c r="AB57" s="191">
        <v>8.3330000000000002</v>
      </c>
      <c r="AC57" s="191">
        <v>39.335999999999999</v>
      </c>
      <c r="AD57" s="191">
        <v>12.621</v>
      </c>
      <c r="AE57" s="192">
        <v>10.93</v>
      </c>
      <c r="AF57" s="191">
        <v>29.327000000000002</v>
      </c>
      <c r="AG57" s="191">
        <v>34.118000000000002</v>
      </c>
      <c r="AH57" s="191">
        <v>44.624000000000002</v>
      </c>
    </row>
    <row r="58" spans="1:1005" ht="15" x14ac:dyDescent="0.25">
      <c r="A58" s="146">
        <v>46235</v>
      </c>
      <c r="B58" s="281">
        <v>8.24</v>
      </c>
      <c r="C58" s="271">
        <v>8.24</v>
      </c>
      <c r="D58" s="276">
        <v>8.24</v>
      </c>
      <c r="E58" s="191">
        <v>24.009</v>
      </c>
      <c r="F58" s="191">
        <v>11.021000000000001</v>
      </c>
      <c r="G58" s="191">
        <v>13.542999999999999</v>
      </c>
      <c r="H58" s="191">
        <v>8.3970000000000002</v>
      </c>
      <c r="I58" s="191">
        <v>12.721</v>
      </c>
      <c r="J58" s="191">
        <v>7.23</v>
      </c>
      <c r="K58" s="191">
        <v>7.0540000000000003</v>
      </c>
      <c r="L58" s="191">
        <v>4.3630000000000004</v>
      </c>
      <c r="M58" s="191">
        <v>6.7480000000000002</v>
      </c>
      <c r="N58" s="191">
        <v>6.0519999999999996</v>
      </c>
      <c r="O58" s="191">
        <v>8.8949999999999996</v>
      </c>
      <c r="P58" s="191">
        <v>8.0820000000000007</v>
      </c>
      <c r="Q58" s="191">
        <v>7.5179999999999998</v>
      </c>
      <c r="R58" s="191">
        <v>13.516</v>
      </c>
      <c r="S58" s="191">
        <v>9.6969999999999992</v>
      </c>
      <c r="T58" s="191">
        <v>9.11</v>
      </c>
      <c r="U58" s="191">
        <v>14.983000000000001</v>
      </c>
      <c r="V58" s="191">
        <v>5.476</v>
      </c>
      <c r="W58" s="191">
        <v>7.6340000000000003</v>
      </c>
      <c r="X58" s="191">
        <v>9.8209999999999997</v>
      </c>
      <c r="Y58" s="191">
        <v>8.64</v>
      </c>
      <c r="Z58" s="191">
        <v>8.4209999999999994</v>
      </c>
      <c r="AA58" s="191">
        <v>12.077</v>
      </c>
      <c r="AB58" s="191">
        <v>5.6859999999999999</v>
      </c>
      <c r="AC58" s="191">
        <v>13.682</v>
      </c>
      <c r="AD58" s="191">
        <v>7.548</v>
      </c>
      <c r="AE58" s="192">
        <v>6.7080000000000002</v>
      </c>
      <c r="AF58" s="191">
        <v>12.188000000000001</v>
      </c>
      <c r="AG58" s="191">
        <v>17.395</v>
      </c>
      <c r="AH58" s="191">
        <v>18.312999999999999</v>
      </c>
    </row>
    <row r="59" spans="1:1005" ht="15" x14ac:dyDescent="0.25">
      <c r="A59" s="146">
        <v>46266</v>
      </c>
      <c r="B59" s="281">
        <v>6.95</v>
      </c>
      <c r="C59" s="271">
        <v>6.95</v>
      </c>
      <c r="D59" s="276">
        <v>6.95</v>
      </c>
      <c r="E59" s="191">
        <v>13.833</v>
      </c>
      <c r="F59" s="191">
        <v>8.2159999999999993</v>
      </c>
      <c r="G59" s="191">
        <v>9.1639999999999997</v>
      </c>
      <c r="H59" s="191">
        <v>5.94</v>
      </c>
      <c r="I59" s="191">
        <v>7.8659999999999997</v>
      </c>
      <c r="J59" s="191">
        <v>5.5519999999999996</v>
      </c>
      <c r="K59" s="191">
        <v>5.2720000000000002</v>
      </c>
      <c r="L59" s="191">
        <v>3.661</v>
      </c>
      <c r="M59" s="191">
        <v>7.2869999999999999</v>
      </c>
      <c r="N59" s="191">
        <v>4.8810000000000002</v>
      </c>
      <c r="O59" s="191">
        <v>5.92</v>
      </c>
      <c r="P59" s="191">
        <v>6.6619999999999999</v>
      </c>
      <c r="Q59" s="191">
        <v>6.4249999999999998</v>
      </c>
      <c r="R59" s="191">
        <v>8.4359999999999999</v>
      </c>
      <c r="S59" s="191">
        <v>6.798</v>
      </c>
      <c r="T59" s="191">
        <v>6.024</v>
      </c>
      <c r="U59" s="191">
        <v>8.5340000000000007</v>
      </c>
      <c r="V59" s="191">
        <v>4.8140000000000001</v>
      </c>
      <c r="W59" s="191">
        <v>6.53</v>
      </c>
      <c r="X59" s="191">
        <v>9.1010000000000009</v>
      </c>
      <c r="Y59" s="191">
        <v>6.5119999999999996</v>
      </c>
      <c r="Z59" s="191">
        <v>6.1369999999999996</v>
      </c>
      <c r="AA59" s="191">
        <v>7.5529999999999999</v>
      </c>
      <c r="AB59" s="191">
        <v>4.7359999999999998</v>
      </c>
      <c r="AC59" s="191">
        <v>8.0570000000000004</v>
      </c>
      <c r="AD59" s="191">
        <v>7.3540000000000001</v>
      </c>
      <c r="AE59" s="192">
        <v>5.0529999999999999</v>
      </c>
      <c r="AF59" s="191">
        <v>9.4169999999999998</v>
      </c>
      <c r="AG59" s="191">
        <v>8.52</v>
      </c>
      <c r="AH59" s="191">
        <v>10.487</v>
      </c>
    </row>
    <row r="60" spans="1:1005" ht="15" x14ac:dyDescent="0.25">
      <c r="A60" s="146">
        <v>46296</v>
      </c>
      <c r="B60" s="281">
        <v>6.15</v>
      </c>
      <c r="C60" s="271">
        <v>6.98</v>
      </c>
      <c r="D60" s="276">
        <v>6.62</v>
      </c>
      <c r="E60" s="191">
        <v>11.188000000000001</v>
      </c>
      <c r="F60" s="191">
        <v>8.0090000000000003</v>
      </c>
      <c r="G60" s="191">
        <v>8.5289999999999999</v>
      </c>
      <c r="H60" s="191">
        <v>6.68</v>
      </c>
      <c r="I60" s="191">
        <v>6.7709999999999999</v>
      </c>
      <c r="J60" s="191">
        <v>5.1029999999999998</v>
      </c>
      <c r="K60" s="191">
        <v>4.59</v>
      </c>
      <c r="L60" s="191">
        <v>4.593</v>
      </c>
      <c r="M60" s="191">
        <v>5.5229999999999997</v>
      </c>
      <c r="N60" s="191">
        <v>5.0650000000000004</v>
      </c>
      <c r="O60" s="191">
        <v>6.6219999999999999</v>
      </c>
      <c r="P60" s="191">
        <v>8.6259999999999994</v>
      </c>
      <c r="Q60" s="191">
        <v>6.2859999999999996</v>
      </c>
      <c r="R60" s="191">
        <v>7.9790000000000001</v>
      </c>
      <c r="S60" s="191">
        <v>7.3310000000000004</v>
      </c>
      <c r="T60" s="191">
        <v>5.5270000000000001</v>
      </c>
      <c r="U60" s="191">
        <v>7.8570000000000002</v>
      </c>
      <c r="V60" s="191">
        <v>4.3819999999999997</v>
      </c>
      <c r="W60" s="191">
        <v>6.9660000000000002</v>
      </c>
      <c r="X60" s="191">
        <v>11.013999999999999</v>
      </c>
      <c r="Y60" s="191">
        <v>5.5709999999999997</v>
      </c>
      <c r="Z60" s="191">
        <v>5.3230000000000004</v>
      </c>
      <c r="AA60" s="191">
        <v>7.8490000000000002</v>
      </c>
      <c r="AB60" s="191">
        <v>4.7080000000000002</v>
      </c>
      <c r="AC60" s="191">
        <v>6.8</v>
      </c>
      <c r="AD60" s="191">
        <v>5.8540000000000001</v>
      </c>
      <c r="AE60" s="192">
        <v>4.7320000000000002</v>
      </c>
      <c r="AF60" s="191">
        <v>7.2969999999999997</v>
      </c>
      <c r="AG60" s="191">
        <v>6.843</v>
      </c>
      <c r="AH60" s="191">
        <v>8.92</v>
      </c>
    </row>
    <row r="61" spans="1:1005" ht="15" x14ac:dyDescent="0.25">
      <c r="A61" s="146">
        <v>46327</v>
      </c>
      <c r="B61" s="281">
        <v>4.5</v>
      </c>
      <c r="C61" s="271">
        <v>4.9400000000000004</v>
      </c>
      <c r="D61" s="276">
        <v>4.8099999999999996</v>
      </c>
      <c r="E61" s="191">
        <v>8.3480000000000008</v>
      </c>
      <c r="F61" s="191">
        <v>7.5529999999999999</v>
      </c>
      <c r="G61" s="191">
        <v>7.0469999999999997</v>
      </c>
      <c r="H61" s="191">
        <v>5.2569999999999997</v>
      </c>
      <c r="I61" s="191">
        <v>5.742</v>
      </c>
      <c r="J61" s="191">
        <v>4.282</v>
      </c>
      <c r="K61" s="191">
        <v>4.6950000000000003</v>
      </c>
      <c r="L61" s="191">
        <v>3.2189999999999999</v>
      </c>
      <c r="M61" s="191">
        <v>4.2770000000000001</v>
      </c>
      <c r="N61" s="191">
        <v>4.3600000000000003</v>
      </c>
      <c r="O61" s="191">
        <v>5.7880000000000003</v>
      </c>
      <c r="P61" s="191">
        <v>6.1909999999999998</v>
      </c>
      <c r="Q61" s="191">
        <v>5.2119999999999997</v>
      </c>
      <c r="R61" s="191">
        <v>6.75</v>
      </c>
      <c r="S61" s="191">
        <v>6.25</v>
      </c>
      <c r="T61" s="191">
        <v>5.5830000000000002</v>
      </c>
      <c r="U61" s="191">
        <v>6.5570000000000004</v>
      </c>
      <c r="V61" s="191">
        <v>3.7389999999999999</v>
      </c>
      <c r="W61" s="191">
        <v>4.7519999999999998</v>
      </c>
      <c r="X61" s="191">
        <v>7.0490000000000004</v>
      </c>
      <c r="Y61" s="191">
        <v>4.7910000000000004</v>
      </c>
      <c r="Z61" s="191">
        <v>4.5129999999999999</v>
      </c>
      <c r="AA61" s="191">
        <v>6.508</v>
      </c>
      <c r="AB61" s="191">
        <v>4.399</v>
      </c>
      <c r="AC61" s="191">
        <v>5.93</v>
      </c>
      <c r="AD61" s="191">
        <v>5.0529999999999999</v>
      </c>
      <c r="AE61" s="192">
        <v>4.399</v>
      </c>
      <c r="AF61" s="191">
        <v>5.7649999999999997</v>
      </c>
      <c r="AG61" s="191">
        <v>5.8609999999999998</v>
      </c>
      <c r="AH61" s="191">
        <v>7.5309999999999997</v>
      </c>
    </row>
    <row r="62" spans="1:1005" ht="15" x14ac:dyDescent="0.25">
      <c r="A62" s="146">
        <v>46357</v>
      </c>
      <c r="B62" s="281">
        <v>4.4400000000000004</v>
      </c>
      <c r="C62" s="271">
        <v>4.4400000000000004</v>
      </c>
      <c r="D62" s="276">
        <v>4.4400000000000004</v>
      </c>
      <c r="E62" s="191">
        <v>7.6740000000000004</v>
      </c>
      <c r="F62" s="191">
        <v>6.6740000000000004</v>
      </c>
      <c r="G62" s="191">
        <v>6.2919999999999998</v>
      </c>
      <c r="H62" s="191">
        <v>5.0750000000000002</v>
      </c>
      <c r="I62" s="191">
        <v>5.1920000000000002</v>
      </c>
      <c r="J62" s="191">
        <v>3.9790000000000001</v>
      </c>
      <c r="K62" s="191">
        <v>3.95</v>
      </c>
      <c r="L62" s="191">
        <v>2.8450000000000002</v>
      </c>
      <c r="M62" s="191">
        <v>3.8929999999999998</v>
      </c>
      <c r="N62" s="191">
        <v>3.7450000000000001</v>
      </c>
      <c r="O62" s="191">
        <v>4.6120000000000001</v>
      </c>
      <c r="P62" s="191">
        <v>4.9260000000000002</v>
      </c>
      <c r="Q62" s="191">
        <v>4.1619999999999999</v>
      </c>
      <c r="R62" s="191">
        <v>5.9619999999999997</v>
      </c>
      <c r="S62" s="191">
        <v>5.1719999999999997</v>
      </c>
      <c r="T62" s="191">
        <v>4.665</v>
      </c>
      <c r="U62" s="191">
        <v>5.8479999999999999</v>
      </c>
      <c r="V62" s="191">
        <v>3.3940000000000001</v>
      </c>
      <c r="W62" s="191">
        <v>4.0679999999999996</v>
      </c>
      <c r="X62" s="191">
        <v>5.45</v>
      </c>
      <c r="Y62" s="191">
        <v>4.5389999999999997</v>
      </c>
      <c r="Z62" s="191">
        <v>4.1479999999999997</v>
      </c>
      <c r="AA62" s="191">
        <v>6.0449999999999999</v>
      </c>
      <c r="AB62" s="191">
        <v>3.7330000000000001</v>
      </c>
      <c r="AC62" s="191">
        <v>5.5789999999999997</v>
      </c>
      <c r="AD62" s="191">
        <v>4.8090000000000002</v>
      </c>
      <c r="AE62" s="192">
        <v>3.9660000000000002</v>
      </c>
      <c r="AF62" s="191">
        <v>5.1219999999999999</v>
      </c>
      <c r="AG62" s="191">
        <v>5.29</v>
      </c>
      <c r="AH62" s="191">
        <v>6.8739999999999997</v>
      </c>
    </row>
    <row r="63" spans="1:1005" ht="15" x14ac:dyDescent="0.25">
      <c r="A63" s="146">
        <v>46388</v>
      </c>
      <c r="B63" s="281">
        <v>4.66</v>
      </c>
      <c r="C63" s="271">
        <v>4.66</v>
      </c>
      <c r="D63" s="276">
        <v>4.66</v>
      </c>
      <c r="E63" s="191">
        <v>6.6120000000000001</v>
      </c>
      <c r="F63" s="191">
        <v>5.6509999999999998</v>
      </c>
      <c r="G63" s="191">
        <v>5.6710000000000003</v>
      </c>
      <c r="H63" s="191">
        <v>4.2809999999999997</v>
      </c>
      <c r="I63" s="191">
        <v>4.7640000000000002</v>
      </c>
      <c r="J63" s="191">
        <v>3.6549999999999998</v>
      </c>
      <c r="K63" s="191">
        <v>3.5049999999999999</v>
      </c>
      <c r="L63" s="191">
        <v>2.609</v>
      </c>
      <c r="M63" s="191">
        <v>3.4870000000000001</v>
      </c>
      <c r="N63" s="191">
        <v>3.3759999999999999</v>
      </c>
      <c r="O63" s="191">
        <v>4.0270000000000001</v>
      </c>
      <c r="P63" s="191">
        <v>4.28</v>
      </c>
      <c r="Q63" s="191">
        <v>3.5960000000000001</v>
      </c>
      <c r="R63" s="191">
        <v>5.3419999999999996</v>
      </c>
      <c r="S63" s="191">
        <v>4.625</v>
      </c>
      <c r="T63" s="191">
        <v>4.0949999999999998</v>
      </c>
      <c r="U63" s="191">
        <v>5.3639999999999999</v>
      </c>
      <c r="V63" s="191">
        <v>3.0910000000000002</v>
      </c>
      <c r="W63" s="191">
        <v>3.7</v>
      </c>
      <c r="X63" s="191">
        <v>4.8220000000000001</v>
      </c>
      <c r="Y63" s="191">
        <v>4.157</v>
      </c>
      <c r="Z63" s="191">
        <v>3.722</v>
      </c>
      <c r="AA63" s="191">
        <v>5.1050000000000004</v>
      </c>
      <c r="AB63" s="191">
        <v>3.3820000000000001</v>
      </c>
      <c r="AC63" s="191">
        <v>5.0670000000000002</v>
      </c>
      <c r="AD63" s="191">
        <v>4.444</v>
      </c>
      <c r="AE63" s="192">
        <v>3.4620000000000002</v>
      </c>
      <c r="AF63" s="191">
        <v>4.6020000000000003</v>
      </c>
      <c r="AG63" s="191">
        <v>4.75</v>
      </c>
      <c r="AH63" s="191">
        <v>6.09</v>
      </c>
    </row>
    <row r="64" spans="1:1005" ht="15" x14ac:dyDescent="0.25">
      <c r="A64" s="146">
        <v>46419</v>
      </c>
      <c r="B64" s="281">
        <v>3.95</v>
      </c>
      <c r="C64" s="271">
        <v>3.95</v>
      </c>
      <c r="D64" s="276">
        <v>3.95</v>
      </c>
      <c r="E64" s="191">
        <v>5.3819999999999997</v>
      </c>
      <c r="F64" s="191">
        <v>4.585</v>
      </c>
      <c r="G64" s="191">
        <v>4.6580000000000004</v>
      </c>
      <c r="H64" s="191">
        <v>3.5659999999999998</v>
      </c>
      <c r="I64" s="191">
        <v>3.9750000000000001</v>
      </c>
      <c r="J64" s="191">
        <v>3.028</v>
      </c>
      <c r="K64" s="191">
        <v>2.88</v>
      </c>
      <c r="L64" s="191">
        <v>2.3159999999999998</v>
      </c>
      <c r="M64" s="191">
        <v>2.8820000000000001</v>
      </c>
      <c r="N64" s="191">
        <v>2.7869999999999999</v>
      </c>
      <c r="O64" s="191">
        <v>3.29</v>
      </c>
      <c r="P64" s="191">
        <v>3.577</v>
      </c>
      <c r="Q64" s="191">
        <v>2.92</v>
      </c>
      <c r="R64" s="191">
        <v>4.4039999999999999</v>
      </c>
      <c r="S64" s="191">
        <v>3.7989999999999999</v>
      </c>
      <c r="T64" s="191">
        <v>3.3570000000000002</v>
      </c>
      <c r="U64" s="191">
        <v>4.3929999999999998</v>
      </c>
      <c r="V64" s="191">
        <v>2.6110000000000002</v>
      </c>
      <c r="W64" s="191">
        <v>3.0539999999999998</v>
      </c>
      <c r="X64" s="191">
        <v>4.5540000000000003</v>
      </c>
      <c r="Y64" s="191">
        <v>3.5979999999999999</v>
      </c>
      <c r="Z64" s="191">
        <v>3.1150000000000002</v>
      </c>
      <c r="AA64" s="191">
        <v>4.274</v>
      </c>
      <c r="AB64" s="191">
        <v>2.8250000000000002</v>
      </c>
      <c r="AC64" s="191">
        <v>4.1689999999999996</v>
      </c>
      <c r="AD64" s="191">
        <v>3.6819999999999999</v>
      </c>
      <c r="AE64" s="192">
        <v>2.8660000000000001</v>
      </c>
      <c r="AF64" s="191">
        <v>3.8820000000000001</v>
      </c>
      <c r="AG64" s="191">
        <v>3.9340000000000002</v>
      </c>
      <c r="AH64" s="191">
        <v>3.9340000000000002</v>
      </c>
      <c r="ALQ64" s="167" t="e">
        <v>#N/A</v>
      </c>
    </row>
    <row r="65" spans="1:1005" ht="15" x14ac:dyDescent="0.25">
      <c r="A65" s="146">
        <v>46447</v>
      </c>
      <c r="B65" s="281">
        <v>4.5999999999999996</v>
      </c>
      <c r="C65" s="271">
        <v>4.5999999999999996</v>
      </c>
      <c r="D65" s="276">
        <v>4.5999999999999996</v>
      </c>
      <c r="E65" s="191">
        <v>5.7140000000000004</v>
      </c>
      <c r="F65" s="191">
        <v>5.7539999999999996</v>
      </c>
      <c r="G65" s="191">
        <v>5.2779999999999996</v>
      </c>
      <c r="H65" s="191">
        <v>4.6529999999999996</v>
      </c>
      <c r="I65" s="191">
        <v>4.327</v>
      </c>
      <c r="J65" s="191">
        <v>3.4830000000000001</v>
      </c>
      <c r="K65" s="191">
        <v>3.03</v>
      </c>
      <c r="L65" s="191">
        <v>2.915</v>
      </c>
      <c r="M65" s="191">
        <v>4.7649999999999997</v>
      </c>
      <c r="N65" s="191">
        <v>2.9950000000000001</v>
      </c>
      <c r="O65" s="191">
        <v>3.5</v>
      </c>
      <c r="P65" s="191">
        <v>6.0720000000000001</v>
      </c>
      <c r="Q65" s="191">
        <v>2.952</v>
      </c>
      <c r="R65" s="191">
        <v>5.3639999999999999</v>
      </c>
      <c r="S65" s="191">
        <v>3.835</v>
      </c>
      <c r="T65" s="191">
        <v>3.6840000000000002</v>
      </c>
      <c r="U65" s="191">
        <v>5.45</v>
      </c>
      <c r="V65" s="191">
        <v>2.806</v>
      </c>
      <c r="W65" s="191">
        <v>3.05</v>
      </c>
      <c r="X65" s="191">
        <v>5.7290000000000001</v>
      </c>
      <c r="Y65" s="191">
        <v>4.3769999999999998</v>
      </c>
      <c r="Z65" s="191">
        <v>4.9790000000000001</v>
      </c>
      <c r="AA65" s="191">
        <v>4.5049999999999999</v>
      </c>
      <c r="AB65" s="191">
        <v>2.8490000000000002</v>
      </c>
      <c r="AC65" s="191">
        <v>4.5430000000000001</v>
      </c>
      <c r="AD65" s="191">
        <v>3.9569999999999999</v>
      </c>
      <c r="AE65" s="192">
        <v>3.3180000000000001</v>
      </c>
      <c r="AF65" s="191">
        <v>5.1680000000000001</v>
      </c>
      <c r="AG65" s="191">
        <v>3.9460000000000002</v>
      </c>
      <c r="AH65" s="191">
        <v>3.9460000000000002</v>
      </c>
      <c r="ALQ65" s="167" t="e">
        <v>#N/A</v>
      </c>
    </row>
    <row r="66" spans="1:1005" ht="15" x14ac:dyDescent="0.25">
      <c r="A66" s="146">
        <v>46478</v>
      </c>
      <c r="B66" s="281">
        <v>9.09</v>
      </c>
      <c r="C66" s="271">
        <v>9.09</v>
      </c>
      <c r="D66" s="276">
        <v>9.09</v>
      </c>
      <c r="E66" s="191">
        <v>10.031000000000001</v>
      </c>
      <c r="F66" s="191">
        <v>8.1180000000000003</v>
      </c>
      <c r="G66" s="191">
        <v>7.0419999999999998</v>
      </c>
      <c r="H66" s="191">
        <v>6.5609999999999999</v>
      </c>
      <c r="I66" s="191">
        <v>9.2449999999999992</v>
      </c>
      <c r="J66" s="191">
        <v>7.0449999999999999</v>
      </c>
      <c r="K66" s="191">
        <v>7.3719999999999999</v>
      </c>
      <c r="L66" s="191">
        <v>5.7430000000000003</v>
      </c>
      <c r="M66" s="191">
        <v>9.8689999999999998</v>
      </c>
      <c r="N66" s="191">
        <v>6.4130000000000003</v>
      </c>
      <c r="O66" s="191">
        <v>9.1809999999999992</v>
      </c>
      <c r="P66" s="191">
        <v>9.3859999999999992</v>
      </c>
      <c r="Q66" s="191">
        <v>3.569</v>
      </c>
      <c r="R66" s="191">
        <v>7.0190000000000001</v>
      </c>
      <c r="S66" s="191">
        <v>7.0549999999999997</v>
      </c>
      <c r="T66" s="191">
        <v>6.6289999999999996</v>
      </c>
      <c r="U66" s="191">
        <v>12.662000000000001</v>
      </c>
      <c r="V66" s="191">
        <v>4.8360000000000003</v>
      </c>
      <c r="W66" s="191">
        <v>5.3840000000000003</v>
      </c>
      <c r="X66" s="191">
        <v>9.6869999999999994</v>
      </c>
      <c r="Y66" s="191">
        <v>7.0179999999999998</v>
      </c>
      <c r="Z66" s="191">
        <v>9.7970000000000006</v>
      </c>
      <c r="AA66" s="191">
        <v>7.234</v>
      </c>
      <c r="AB66" s="191">
        <v>6.47</v>
      </c>
      <c r="AC66" s="191">
        <v>6.859</v>
      </c>
      <c r="AD66" s="191">
        <v>8.7059999999999995</v>
      </c>
      <c r="AE66" s="192">
        <v>4.6980000000000004</v>
      </c>
      <c r="AF66" s="191">
        <v>5.61</v>
      </c>
      <c r="AG66" s="191">
        <v>4.7329999999999997</v>
      </c>
      <c r="AH66" s="191">
        <v>4.7329999999999997</v>
      </c>
      <c r="ALQ66" s="167" t="e">
        <v>#N/A</v>
      </c>
    </row>
    <row r="67" spans="1:1005" ht="15" x14ac:dyDescent="0.25">
      <c r="A67" s="146">
        <v>46508</v>
      </c>
      <c r="B67" s="281">
        <v>26.11</v>
      </c>
      <c r="C67" s="271">
        <v>26.11</v>
      </c>
      <c r="D67" s="276">
        <v>26.11</v>
      </c>
      <c r="E67" s="191">
        <v>54.747999999999998</v>
      </c>
      <c r="F67" s="191">
        <v>38.414999999999999</v>
      </c>
      <c r="G67" s="191">
        <v>22.988</v>
      </c>
      <c r="H67" s="191">
        <v>22.236000000000001</v>
      </c>
      <c r="I67" s="191">
        <v>32.981999999999999</v>
      </c>
      <c r="J67" s="191">
        <v>25.725000000000001</v>
      </c>
      <c r="K67" s="191">
        <v>17.376999999999999</v>
      </c>
      <c r="L67" s="191">
        <v>19.77</v>
      </c>
      <c r="M67" s="191">
        <v>27.177</v>
      </c>
      <c r="N67" s="191">
        <v>24.268000000000001</v>
      </c>
      <c r="O67" s="191">
        <v>31.677</v>
      </c>
      <c r="P67" s="191">
        <v>29.548999999999999</v>
      </c>
      <c r="Q67" s="191">
        <v>22.981999999999999</v>
      </c>
      <c r="R67" s="191">
        <v>37.905000000000001</v>
      </c>
      <c r="S67" s="191">
        <v>16.361000000000001</v>
      </c>
      <c r="T67" s="191">
        <v>20.324000000000002</v>
      </c>
      <c r="U67" s="191">
        <v>24.529</v>
      </c>
      <c r="V67" s="191">
        <v>16.331</v>
      </c>
      <c r="W67" s="191">
        <v>26.736000000000001</v>
      </c>
      <c r="X67" s="191">
        <v>19.465</v>
      </c>
      <c r="Y67" s="191">
        <v>16.489000000000001</v>
      </c>
      <c r="Z67" s="191">
        <v>31.512</v>
      </c>
      <c r="AA67" s="191">
        <v>30.347000000000001</v>
      </c>
      <c r="AB67" s="191">
        <v>20.707000000000001</v>
      </c>
      <c r="AC67" s="191">
        <v>25.135999999999999</v>
      </c>
      <c r="AD67" s="191">
        <v>22.213000000000001</v>
      </c>
      <c r="AE67" s="192">
        <v>18.556000000000001</v>
      </c>
      <c r="AF67" s="191">
        <v>17.079000000000001</v>
      </c>
      <c r="AG67" s="191">
        <v>35.130000000000003</v>
      </c>
      <c r="AH67" s="191">
        <v>35.130000000000003</v>
      </c>
      <c r="ALQ67" s="167" t="e">
        <v>#N/A</v>
      </c>
    </row>
    <row r="68" spans="1:1005" ht="15" x14ac:dyDescent="0.25">
      <c r="A68" s="146">
        <v>46539</v>
      </c>
      <c r="B68" s="281">
        <v>40.090000000000003</v>
      </c>
      <c r="C68" s="271">
        <v>40.090000000000003</v>
      </c>
      <c r="D68" s="276">
        <v>40.090000000000003</v>
      </c>
      <c r="E68" s="191">
        <v>62.212000000000003</v>
      </c>
      <c r="F68" s="191">
        <v>73.087000000000003</v>
      </c>
      <c r="G68" s="191">
        <v>32.615000000000002</v>
      </c>
      <c r="H68" s="191">
        <v>48.234000000000002</v>
      </c>
      <c r="I68" s="191">
        <v>27.233000000000001</v>
      </c>
      <c r="J68" s="191">
        <v>26.210999999999999</v>
      </c>
      <c r="K68" s="191">
        <v>13.4</v>
      </c>
      <c r="L68" s="191">
        <v>34.999000000000002</v>
      </c>
      <c r="M68" s="191">
        <v>22.445</v>
      </c>
      <c r="N68" s="191">
        <v>35.646999999999998</v>
      </c>
      <c r="O68" s="191">
        <v>36.652000000000001</v>
      </c>
      <c r="P68" s="191">
        <v>28.265000000000001</v>
      </c>
      <c r="Q68" s="191">
        <v>74.566999999999993</v>
      </c>
      <c r="R68" s="191">
        <v>41.747</v>
      </c>
      <c r="S68" s="191">
        <v>42.238999999999997</v>
      </c>
      <c r="T68" s="191">
        <v>65.599000000000004</v>
      </c>
      <c r="U68" s="191">
        <v>12.009</v>
      </c>
      <c r="V68" s="191">
        <v>29.710999999999999</v>
      </c>
      <c r="W68" s="191">
        <v>51.465000000000003</v>
      </c>
      <c r="X68" s="191">
        <v>51.64</v>
      </c>
      <c r="Y68" s="191">
        <v>42.268999999999998</v>
      </c>
      <c r="Z68" s="191">
        <v>53.555999999999997</v>
      </c>
      <c r="AA68" s="191">
        <v>18.838999999999999</v>
      </c>
      <c r="AB68" s="191">
        <v>55.868000000000002</v>
      </c>
      <c r="AC68" s="191">
        <v>34.482999999999997</v>
      </c>
      <c r="AD68" s="191">
        <v>28.315999999999999</v>
      </c>
      <c r="AE68" s="192">
        <v>45.561999999999998</v>
      </c>
      <c r="AF68" s="191">
        <v>53.384</v>
      </c>
      <c r="AG68" s="191">
        <v>82.744</v>
      </c>
      <c r="AH68" s="191">
        <v>82.744</v>
      </c>
      <c r="ALQ68" s="167" t="e">
        <v>#N/A</v>
      </c>
    </row>
    <row r="69" spans="1:1005" ht="15" x14ac:dyDescent="0.25">
      <c r="A69" s="146">
        <v>46569</v>
      </c>
      <c r="B69" s="281">
        <v>14.86</v>
      </c>
      <c r="C69" s="271">
        <v>14.86</v>
      </c>
      <c r="D69" s="276">
        <v>14.86</v>
      </c>
      <c r="E69" s="191">
        <v>24.692</v>
      </c>
      <c r="F69" s="191">
        <v>27.913</v>
      </c>
      <c r="G69" s="191">
        <v>16.331</v>
      </c>
      <c r="H69" s="191">
        <v>30.553999999999998</v>
      </c>
      <c r="I69" s="191">
        <v>11.069000000000001</v>
      </c>
      <c r="J69" s="191">
        <v>10.278</v>
      </c>
      <c r="K69" s="191">
        <v>6.3070000000000004</v>
      </c>
      <c r="L69" s="191">
        <v>12.467000000000001</v>
      </c>
      <c r="M69" s="191">
        <v>9.327</v>
      </c>
      <c r="N69" s="191">
        <v>15.236000000000001</v>
      </c>
      <c r="O69" s="191">
        <v>13.039</v>
      </c>
      <c r="P69" s="191">
        <v>12.067</v>
      </c>
      <c r="Q69" s="191">
        <v>39.198</v>
      </c>
      <c r="R69" s="191">
        <v>22.071000000000002</v>
      </c>
      <c r="S69" s="191">
        <v>14.378</v>
      </c>
      <c r="T69" s="191">
        <v>42.787999999999997</v>
      </c>
      <c r="U69" s="191">
        <v>7.3460000000000001</v>
      </c>
      <c r="V69" s="191">
        <v>12.236000000000001</v>
      </c>
      <c r="W69" s="191">
        <v>18.844000000000001</v>
      </c>
      <c r="X69" s="191">
        <v>18.622</v>
      </c>
      <c r="Y69" s="191">
        <v>15.807</v>
      </c>
      <c r="Z69" s="191">
        <v>20.597999999999999</v>
      </c>
      <c r="AA69" s="191">
        <v>8.3330000000000002</v>
      </c>
      <c r="AB69" s="191">
        <v>39.335999999999999</v>
      </c>
      <c r="AC69" s="191">
        <v>12.621</v>
      </c>
      <c r="AD69" s="191">
        <v>10.93</v>
      </c>
      <c r="AE69" s="192">
        <v>29.327000000000002</v>
      </c>
      <c r="AF69" s="191">
        <v>34.118000000000002</v>
      </c>
      <c r="AG69" s="191">
        <v>44.624000000000002</v>
      </c>
      <c r="AH69" s="191">
        <v>44.624000000000002</v>
      </c>
      <c r="ALQ69" s="167" t="e">
        <v>#N/A</v>
      </c>
    </row>
    <row r="70" spans="1:1005" ht="15" x14ac:dyDescent="0.25">
      <c r="A70" s="146">
        <v>46600</v>
      </c>
      <c r="B70" s="281">
        <v>8.24</v>
      </c>
      <c r="C70" s="271">
        <v>8.24</v>
      </c>
      <c r="D70" s="276">
        <v>8.24</v>
      </c>
      <c r="E70" s="191">
        <v>11.021000000000001</v>
      </c>
      <c r="F70" s="191">
        <v>13.542999999999999</v>
      </c>
      <c r="G70" s="191">
        <v>8.3970000000000002</v>
      </c>
      <c r="H70" s="191">
        <v>12.721</v>
      </c>
      <c r="I70" s="191">
        <v>7.23</v>
      </c>
      <c r="J70" s="191">
        <v>7.0540000000000003</v>
      </c>
      <c r="K70" s="191">
        <v>4.3630000000000004</v>
      </c>
      <c r="L70" s="191">
        <v>6.7480000000000002</v>
      </c>
      <c r="M70" s="191">
        <v>6.0519999999999996</v>
      </c>
      <c r="N70" s="191">
        <v>8.8949999999999996</v>
      </c>
      <c r="O70" s="191">
        <v>8.0820000000000007</v>
      </c>
      <c r="P70" s="191">
        <v>7.5179999999999998</v>
      </c>
      <c r="Q70" s="191">
        <v>13.516</v>
      </c>
      <c r="R70" s="191">
        <v>9.6969999999999992</v>
      </c>
      <c r="S70" s="191">
        <v>9.11</v>
      </c>
      <c r="T70" s="191">
        <v>14.983000000000001</v>
      </c>
      <c r="U70" s="191">
        <v>5.476</v>
      </c>
      <c r="V70" s="191">
        <v>7.6340000000000003</v>
      </c>
      <c r="W70" s="191">
        <v>9.8209999999999997</v>
      </c>
      <c r="X70" s="191">
        <v>8.64</v>
      </c>
      <c r="Y70" s="191">
        <v>8.4209999999999994</v>
      </c>
      <c r="Z70" s="191">
        <v>12.077</v>
      </c>
      <c r="AA70" s="191">
        <v>5.6859999999999999</v>
      </c>
      <c r="AB70" s="191">
        <v>13.682</v>
      </c>
      <c r="AC70" s="191">
        <v>7.548</v>
      </c>
      <c r="AD70" s="191">
        <v>6.7080000000000002</v>
      </c>
      <c r="AE70" s="192">
        <v>12.188000000000001</v>
      </c>
      <c r="AF70" s="191">
        <v>17.395</v>
      </c>
      <c r="AG70" s="191">
        <v>18.312999999999999</v>
      </c>
      <c r="AH70" s="191">
        <v>18.312999999999999</v>
      </c>
      <c r="ALQ70" s="167" t="e">
        <v>#N/A</v>
      </c>
    </row>
    <row r="71" spans="1:1005" ht="15" x14ac:dyDescent="0.25">
      <c r="A71" s="146">
        <v>46631</v>
      </c>
      <c r="B71" s="281">
        <v>6.95</v>
      </c>
      <c r="C71" s="271">
        <v>6.95</v>
      </c>
      <c r="D71" s="276">
        <v>6.95</v>
      </c>
      <c r="E71" s="191">
        <v>8.2159999999999993</v>
      </c>
      <c r="F71" s="191">
        <v>9.1639999999999997</v>
      </c>
      <c r="G71" s="191">
        <v>5.94</v>
      </c>
      <c r="H71" s="191">
        <v>7.8659999999999997</v>
      </c>
      <c r="I71" s="191">
        <v>5.5519999999999996</v>
      </c>
      <c r="J71" s="191">
        <v>5.2720000000000002</v>
      </c>
      <c r="K71" s="191">
        <v>3.661</v>
      </c>
      <c r="L71" s="191">
        <v>7.2869999999999999</v>
      </c>
      <c r="M71" s="191">
        <v>4.8810000000000002</v>
      </c>
      <c r="N71" s="191">
        <v>5.92</v>
      </c>
      <c r="O71" s="191">
        <v>6.6619999999999999</v>
      </c>
      <c r="P71" s="191">
        <v>6.4249999999999998</v>
      </c>
      <c r="Q71" s="191">
        <v>8.4359999999999999</v>
      </c>
      <c r="R71" s="191">
        <v>6.798</v>
      </c>
      <c r="S71" s="191">
        <v>6.024</v>
      </c>
      <c r="T71" s="191">
        <v>8.5340000000000007</v>
      </c>
      <c r="U71" s="191">
        <v>4.8140000000000001</v>
      </c>
      <c r="V71" s="191">
        <v>6.53</v>
      </c>
      <c r="W71" s="191">
        <v>9.1010000000000009</v>
      </c>
      <c r="X71" s="191">
        <v>6.5119999999999996</v>
      </c>
      <c r="Y71" s="191">
        <v>6.1369999999999996</v>
      </c>
      <c r="Z71" s="191">
        <v>7.5529999999999999</v>
      </c>
      <c r="AA71" s="191">
        <v>4.7359999999999998</v>
      </c>
      <c r="AB71" s="191">
        <v>8.0570000000000004</v>
      </c>
      <c r="AC71" s="191">
        <v>7.3540000000000001</v>
      </c>
      <c r="AD71" s="191">
        <v>5.0529999999999999</v>
      </c>
      <c r="AE71" s="192">
        <v>9.4169999999999998</v>
      </c>
      <c r="AF71" s="191">
        <v>8.52</v>
      </c>
      <c r="AG71" s="191">
        <v>10.487</v>
      </c>
      <c r="AH71" s="191">
        <v>10.487</v>
      </c>
      <c r="ALQ71" s="167" t="e">
        <v>#N/A</v>
      </c>
    </row>
    <row r="72" spans="1:1005" ht="15" x14ac:dyDescent="0.25">
      <c r="A72" s="146"/>
      <c r="B72" s="281"/>
      <c r="C72" s="271"/>
      <c r="D72" s="276"/>
      <c r="ALQ72" s="167" t="e">
        <v>#N/A</v>
      </c>
    </row>
    <row r="73" spans="1:1005" ht="15" x14ac:dyDescent="0.25">
      <c r="A73" s="146"/>
      <c r="B73" s="281"/>
      <c r="C73" s="271"/>
      <c r="D73" s="276"/>
    </row>
    <row r="74" spans="1:1005" ht="15" x14ac:dyDescent="0.25">
      <c r="A74" s="146"/>
      <c r="B74" s="281"/>
      <c r="C74" s="271"/>
      <c r="D74" s="276"/>
    </row>
    <row r="75" spans="1:1005" ht="15" x14ac:dyDescent="0.25">
      <c r="A75" s="146"/>
      <c r="B75" s="281"/>
      <c r="C75" s="271"/>
      <c r="D75" s="276"/>
    </row>
    <row r="76" spans="1:1005" ht="15" x14ac:dyDescent="0.25">
      <c r="A76" s="146"/>
      <c r="B76" s="281"/>
      <c r="C76" s="271"/>
      <c r="D76" s="276"/>
    </row>
    <row r="77" spans="1:1005" ht="15" x14ac:dyDescent="0.25">
      <c r="A77" s="146"/>
      <c r="B77" s="281"/>
      <c r="C77" s="271"/>
      <c r="D77" s="276"/>
    </row>
    <row r="78" spans="1:1005" ht="15" x14ac:dyDescent="0.25">
      <c r="A78" s="146"/>
      <c r="B78" s="281"/>
      <c r="C78" s="271"/>
      <c r="D78" s="276"/>
    </row>
    <row r="79" spans="1:1005" ht="15" x14ac:dyDescent="0.25">
      <c r="A79" s="146"/>
      <c r="B79" s="281"/>
      <c r="C79" s="271"/>
      <c r="D79" s="276"/>
    </row>
    <row r="80" spans="1:1005" ht="15" x14ac:dyDescent="0.25">
      <c r="A80" s="146"/>
      <c r="B80" s="281"/>
      <c r="C80" s="271"/>
      <c r="D80" s="276"/>
    </row>
    <row r="81" spans="1:4" ht="12.75" customHeight="1" x14ac:dyDescent="0.25">
      <c r="A81" s="146"/>
      <c r="B81" s="289"/>
      <c r="C81" s="261"/>
      <c r="D81" s="27"/>
    </row>
    <row r="82" spans="1:4" ht="12.75" customHeight="1" x14ac:dyDescent="0.25">
      <c r="A82" s="146"/>
      <c r="B82" s="289"/>
      <c r="C82" s="261"/>
      <c r="D82" s="27"/>
    </row>
    <row r="83" spans="1:4" ht="12.75" customHeight="1" x14ac:dyDescent="0.25">
      <c r="A83" s="146"/>
      <c r="B83" s="289"/>
      <c r="C83" s="261"/>
      <c r="D83" s="27"/>
    </row>
    <row r="84" spans="1:4" ht="12.75" customHeight="1" x14ac:dyDescent="0.25">
      <c r="A84" s="146"/>
      <c r="B84" s="289"/>
      <c r="C84" s="261"/>
      <c r="D84" s="27"/>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4"/>
  <sheetViews>
    <sheetView workbookViewId="0">
      <selection activeCell="D4" sqref="D4"/>
    </sheetView>
  </sheetViews>
  <sheetFormatPr defaultColWidth="18.7109375" defaultRowHeight="12.75" customHeight="1" x14ac:dyDescent="0.25"/>
  <cols>
    <col min="1" max="1" width="7.5703125" style="162" customWidth="1"/>
    <col min="2" max="4" width="7.5703125" style="282"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1" s="162" customFormat="1" ht="15" x14ac:dyDescent="0.25">
      <c r="A1" s="34"/>
      <c r="B1" s="322"/>
      <c r="C1" s="322"/>
      <c r="D1" s="322"/>
      <c r="E1" s="322"/>
      <c r="F1" s="322"/>
      <c r="G1" s="322"/>
      <c r="H1" s="322"/>
      <c r="I1" s="322"/>
      <c r="J1" s="322"/>
      <c r="K1" s="322"/>
      <c r="L1" s="322"/>
      <c r="M1" s="322"/>
      <c r="N1" s="322"/>
      <c r="O1" s="322"/>
      <c r="P1" s="322"/>
      <c r="Q1" s="322"/>
      <c r="R1" s="322"/>
      <c r="S1" s="322"/>
      <c r="T1" s="322"/>
      <c r="U1" s="322"/>
      <c r="V1" s="322"/>
      <c r="W1" s="322"/>
      <c r="X1" s="322"/>
      <c r="Y1" s="322"/>
      <c r="Z1" s="322"/>
      <c r="AA1" s="322"/>
      <c r="AB1" s="322"/>
      <c r="AC1" s="322"/>
      <c r="AD1" s="322"/>
      <c r="AE1" s="322"/>
      <c r="AF1" s="322"/>
      <c r="AG1" s="322"/>
      <c r="AH1" s="322"/>
    </row>
    <row r="2" spans="1:51" s="162" customFormat="1" ht="15" x14ac:dyDescent="0.25">
      <c r="A2" s="34"/>
      <c r="B2" s="155" t="s">
        <v>45</v>
      </c>
      <c r="C2" s="155" t="s">
        <v>46</v>
      </c>
      <c r="D2" s="155" t="s">
        <v>47</v>
      </c>
      <c r="E2" s="155">
        <v>1991</v>
      </c>
      <c r="F2" s="155">
        <v>1992</v>
      </c>
      <c r="G2" s="155">
        <v>1993</v>
      </c>
      <c r="H2" s="155">
        <v>1994</v>
      </c>
      <c r="I2" s="155">
        <v>1995</v>
      </c>
      <c r="J2" s="155">
        <v>1996</v>
      </c>
      <c r="K2" s="155">
        <v>1997</v>
      </c>
      <c r="L2" s="155">
        <v>1998</v>
      </c>
      <c r="M2" s="155">
        <v>1999</v>
      </c>
      <c r="N2" s="155">
        <v>2000</v>
      </c>
      <c r="O2" s="155">
        <v>2001</v>
      </c>
      <c r="P2" s="155">
        <v>2002</v>
      </c>
      <c r="Q2" s="155">
        <v>2003</v>
      </c>
      <c r="R2" s="155">
        <v>2004</v>
      </c>
      <c r="S2" s="155">
        <v>2005</v>
      </c>
      <c r="T2" s="155">
        <v>2006</v>
      </c>
      <c r="U2" s="155">
        <v>2007</v>
      </c>
      <c r="V2" s="155">
        <v>2008</v>
      </c>
      <c r="W2" s="155">
        <v>2009</v>
      </c>
      <c r="X2" s="155">
        <v>2010</v>
      </c>
      <c r="Y2" s="155">
        <v>2011</v>
      </c>
      <c r="Z2" s="155">
        <v>2012</v>
      </c>
      <c r="AA2" s="155">
        <v>2013</v>
      </c>
      <c r="AB2" s="155">
        <v>2014</v>
      </c>
      <c r="AC2" s="155">
        <v>2015</v>
      </c>
      <c r="AD2" s="155">
        <v>2016</v>
      </c>
      <c r="AE2" s="155">
        <v>2017</v>
      </c>
      <c r="AF2" s="155">
        <v>2018</v>
      </c>
      <c r="AG2" s="155">
        <v>2019</v>
      </c>
      <c r="AH2" s="155">
        <v>2020</v>
      </c>
    </row>
    <row r="3" spans="1:51" s="162" customFormat="1" ht="15" x14ac:dyDescent="0.25">
      <c r="A3" s="35"/>
      <c r="B3" s="33" t="s">
        <v>63</v>
      </c>
      <c r="C3" s="33" t="s">
        <v>64</v>
      </c>
      <c r="D3" s="33" t="s">
        <v>65</v>
      </c>
      <c r="E3" s="33" t="s">
        <v>66</v>
      </c>
      <c r="F3" s="33" t="s">
        <v>67</v>
      </c>
      <c r="G3" s="33" t="s">
        <v>68</v>
      </c>
      <c r="H3" s="33" t="s">
        <v>69</v>
      </c>
      <c r="I3" s="33" t="s">
        <v>70</v>
      </c>
      <c r="J3" s="33" t="s">
        <v>71</v>
      </c>
      <c r="K3" s="33" t="s">
        <v>72</v>
      </c>
      <c r="L3" s="33" t="s">
        <v>73</v>
      </c>
      <c r="M3" s="33" t="s">
        <v>74</v>
      </c>
      <c r="N3" s="33" t="s">
        <v>75</v>
      </c>
      <c r="O3" s="33" t="s">
        <v>76</v>
      </c>
      <c r="P3" s="33" t="s">
        <v>77</v>
      </c>
      <c r="Q3" s="33" t="s">
        <v>78</v>
      </c>
      <c r="R3" s="33" t="s">
        <v>79</v>
      </c>
      <c r="S3" s="33" t="s">
        <v>80</v>
      </c>
      <c r="T3" s="33" t="s">
        <v>81</v>
      </c>
      <c r="U3" s="33" t="s">
        <v>82</v>
      </c>
      <c r="V3" s="33" t="s">
        <v>83</v>
      </c>
      <c r="W3" s="33" t="s">
        <v>84</v>
      </c>
      <c r="X3" s="33" t="s">
        <v>85</v>
      </c>
      <c r="Y3" s="33" t="s">
        <v>86</v>
      </c>
      <c r="Z3" s="33" t="s">
        <v>87</v>
      </c>
      <c r="AA3" s="33" t="s">
        <v>88</v>
      </c>
      <c r="AB3" s="33" t="s">
        <v>89</v>
      </c>
      <c r="AC3" s="33" t="s">
        <v>90</v>
      </c>
      <c r="AD3" s="33" t="s">
        <v>91</v>
      </c>
      <c r="AE3" s="33" t="s">
        <v>92</v>
      </c>
      <c r="AF3" s="33" t="s">
        <v>93</v>
      </c>
      <c r="AG3" s="33" t="s">
        <v>94</v>
      </c>
      <c r="AH3" s="33" t="s">
        <v>95</v>
      </c>
    </row>
    <row r="4" spans="1:51" ht="14.45" customHeight="1" x14ac:dyDescent="0.25">
      <c r="A4" s="294">
        <v>44593</v>
      </c>
      <c r="B4" s="292">
        <v>3</v>
      </c>
      <c r="C4" s="293">
        <v>4</v>
      </c>
      <c r="D4" s="273">
        <v>3.2</v>
      </c>
      <c r="E4" s="108">
        <v>3.5049999999999999</v>
      </c>
      <c r="F4" s="108">
        <v>3.1040000000000001</v>
      </c>
      <c r="G4" s="108">
        <v>3.0569999999999999</v>
      </c>
      <c r="H4" s="108">
        <v>3.0449999999999999</v>
      </c>
      <c r="I4" s="108">
        <v>4.0119999999999996</v>
      </c>
      <c r="J4" s="108">
        <v>4.141</v>
      </c>
      <c r="K4" s="108">
        <v>3.1880000000000002</v>
      </c>
      <c r="L4" s="108">
        <v>3.0430000000000001</v>
      </c>
      <c r="M4" s="108">
        <v>3.2690000000000001</v>
      </c>
      <c r="N4" s="108">
        <v>3.4159999999999999</v>
      </c>
      <c r="O4" s="108">
        <v>3.2010000000000001</v>
      </c>
      <c r="P4" s="108">
        <v>3.1120000000000001</v>
      </c>
      <c r="Q4" s="108">
        <v>3.1989999999999998</v>
      </c>
      <c r="R4" s="108">
        <v>3.1509999999999998</v>
      </c>
      <c r="S4" s="108">
        <v>3.218</v>
      </c>
      <c r="T4" s="108">
        <v>3.19</v>
      </c>
      <c r="U4" s="108">
        <v>3.47</v>
      </c>
      <c r="V4" s="108">
        <v>3.0369999999999999</v>
      </c>
      <c r="W4" s="108">
        <v>3.2610000000000001</v>
      </c>
      <c r="X4" s="108">
        <v>3.0230000000000001</v>
      </c>
      <c r="Y4" s="108">
        <v>3.125</v>
      </c>
      <c r="Z4" s="108">
        <v>3.0489999999999999</v>
      </c>
      <c r="AA4" s="108">
        <v>3.09</v>
      </c>
      <c r="AB4" s="108">
        <v>3.3980000000000001</v>
      </c>
      <c r="AC4" s="108">
        <v>4.0510000000000002</v>
      </c>
      <c r="AD4" s="108">
        <v>3.9159999999999999</v>
      </c>
      <c r="AE4" s="108">
        <v>3.847</v>
      </c>
      <c r="AF4" s="108">
        <v>3.548</v>
      </c>
      <c r="AG4" s="108">
        <v>3.0739999999999998</v>
      </c>
      <c r="AH4" s="109">
        <v>3.2029999999999998</v>
      </c>
      <c r="AI4" s="130"/>
      <c r="AJ4" s="130"/>
      <c r="AK4" s="130"/>
      <c r="AL4" s="130"/>
      <c r="AM4" s="130"/>
      <c r="AN4" s="130"/>
      <c r="AO4" s="130"/>
      <c r="AP4" s="130"/>
      <c r="AQ4" s="130"/>
      <c r="AR4" s="130"/>
      <c r="AS4" s="130"/>
      <c r="AT4" s="130"/>
      <c r="AU4" s="130"/>
      <c r="AV4" s="130"/>
      <c r="AW4" s="130"/>
      <c r="AX4" s="130"/>
      <c r="AY4" s="130"/>
    </row>
    <row r="5" spans="1:51" ht="14.45" customHeight="1" x14ac:dyDescent="0.25">
      <c r="A5" s="294">
        <v>44621</v>
      </c>
      <c r="B5" s="280">
        <v>3.6</v>
      </c>
      <c r="C5" s="270">
        <v>8</v>
      </c>
      <c r="D5" s="274">
        <v>5</v>
      </c>
      <c r="E5" s="108">
        <v>3.9689999999999999</v>
      </c>
      <c r="F5" s="108">
        <v>4.6310000000000002</v>
      </c>
      <c r="G5" s="108">
        <v>5.1150000000000002</v>
      </c>
      <c r="H5" s="108">
        <v>6.2610000000000001</v>
      </c>
      <c r="I5" s="108">
        <v>7.6280000000000001</v>
      </c>
      <c r="J5" s="108">
        <v>5.28</v>
      </c>
      <c r="K5" s="108">
        <v>8.2739999999999991</v>
      </c>
      <c r="L5" s="108">
        <v>4.8499999999999996</v>
      </c>
      <c r="M5" s="108">
        <v>5.6050000000000004</v>
      </c>
      <c r="N5" s="108">
        <v>4.492</v>
      </c>
      <c r="O5" s="108">
        <v>5.6210000000000004</v>
      </c>
      <c r="P5" s="108">
        <v>4.524</v>
      </c>
      <c r="Q5" s="108">
        <v>5.0229999999999997</v>
      </c>
      <c r="R5" s="108">
        <v>10.63</v>
      </c>
      <c r="S5" s="108">
        <v>4.6079999999999997</v>
      </c>
      <c r="T5" s="108">
        <v>4.57</v>
      </c>
      <c r="U5" s="108">
        <v>8.4939999999999998</v>
      </c>
      <c r="V5" s="108">
        <v>4.194</v>
      </c>
      <c r="W5" s="108">
        <v>5.8079999999999998</v>
      </c>
      <c r="X5" s="108">
        <v>3.79</v>
      </c>
      <c r="Y5" s="108">
        <v>4.8220000000000001</v>
      </c>
      <c r="Z5" s="108">
        <v>5.3639999999999999</v>
      </c>
      <c r="AA5" s="108">
        <v>4.7610000000000001</v>
      </c>
      <c r="AB5" s="108">
        <v>4.9770000000000003</v>
      </c>
      <c r="AC5" s="108">
        <v>7.8810000000000002</v>
      </c>
      <c r="AD5" s="108">
        <v>5.992</v>
      </c>
      <c r="AE5" s="108">
        <v>9.266</v>
      </c>
      <c r="AF5" s="108">
        <v>4.8280000000000003</v>
      </c>
      <c r="AG5" s="108">
        <v>4.1509999999999998</v>
      </c>
      <c r="AH5" s="109">
        <v>4.8650000000000002</v>
      </c>
      <c r="AI5" s="130"/>
      <c r="AJ5" s="130"/>
      <c r="AK5" s="130"/>
      <c r="AL5" s="130"/>
      <c r="AM5" s="130"/>
      <c r="AN5" s="130"/>
      <c r="AO5" s="130"/>
      <c r="AP5" s="130"/>
      <c r="AQ5" s="130"/>
      <c r="AR5" s="130"/>
      <c r="AS5" s="130"/>
      <c r="AT5" s="130"/>
      <c r="AU5" s="130"/>
      <c r="AV5" s="130"/>
      <c r="AW5" s="130"/>
      <c r="AX5" s="130"/>
      <c r="AY5" s="130"/>
    </row>
    <row r="6" spans="1:51" ht="14.45" customHeight="1" x14ac:dyDescent="0.25">
      <c r="A6" s="294">
        <v>44652</v>
      </c>
      <c r="B6" s="280">
        <v>11</v>
      </c>
      <c r="C6" s="270">
        <v>21</v>
      </c>
      <c r="D6" s="274">
        <v>15</v>
      </c>
      <c r="E6" s="108">
        <v>7.681</v>
      </c>
      <c r="F6" s="108">
        <v>26.285</v>
      </c>
      <c r="G6" s="108">
        <v>12.259</v>
      </c>
      <c r="H6" s="108">
        <v>23.821000000000002</v>
      </c>
      <c r="I6" s="108">
        <v>11.305</v>
      </c>
      <c r="J6" s="108">
        <v>15.57</v>
      </c>
      <c r="K6" s="108">
        <v>15.42</v>
      </c>
      <c r="L6" s="108">
        <v>9.093</v>
      </c>
      <c r="M6" s="108">
        <v>10.159000000000001</v>
      </c>
      <c r="N6" s="108">
        <v>25.856000000000002</v>
      </c>
      <c r="O6" s="108">
        <v>25.016999999999999</v>
      </c>
      <c r="P6" s="108">
        <v>21.847000000000001</v>
      </c>
      <c r="Q6" s="108">
        <v>14.689</v>
      </c>
      <c r="R6" s="108">
        <v>33.761000000000003</v>
      </c>
      <c r="S6" s="108">
        <v>13.629</v>
      </c>
      <c r="T6" s="108">
        <v>20.663</v>
      </c>
      <c r="U6" s="108">
        <v>18.983000000000001</v>
      </c>
      <c r="V6" s="108">
        <v>9.25</v>
      </c>
      <c r="W6" s="108">
        <v>12.946</v>
      </c>
      <c r="X6" s="108">
        <v>12.811999999999999</v>
      </c>
      <c r="Y6" s="108">
        <v>11.516999999999999</v>
      </c>
      <c r="Z6" s="108">
        <v>27.867000000000001</v>
      </c>
      <c r="AA6" s="108">
        <v>10.64</v>
      </c>
      <c r="AB6" s="108">
        <v>12.914</v>
      </c>
      <c r="AC6" s="108">
        <v>15.311</v>
      </c>
      <c r="AD6" s="108">
        <v>12.871</v>
      </c>
      <c r="AE6" s="108">
        <v>20.37</v>
      </c>
      <c r="AF6" s="108">
        <v>17.768000000000001</v>
      </c>
      <c r="AG6" s="108">
        <v>21.149000000000001</v>
      </c>
      <c r="AH6" s="109">
        <v>12.288</v>
      </c>
      <c r="AI6" s="130"/>
      <c r="AJ6" s="130"/>
      <c r="AK6" s="130"/>
      <c r="AL6" s="130"/>
      <c r="AM6" s="130"/>
      <c r="AN6" s="130"/>
      <c r="AO6" s="130"/>
      <c r="AP6" s="130"/>
      <c r="AQ6" s="130"/>
      <c r="AR6" s="130"/>
      <c r="AS6" s="130"/>
      <c r="AT6" s="130"/>
      <c r="AU6" s="130"/>
      <c r="AV6" s="130"/>
      <c r="AW6" s="130"/>
      <c r="AX6" s="130"/>
      <c r="AY6" s="130"/>
    </row>
    <row r="7" spans="1:51" ht="14.45" customHeight="1" x14ac:dyDescent="0.25">
      <c r="A7" s="294">
        <v>44682</v>
      </c>
      <c r="B7" s="280">
        <v>43.71</v>
      </c>
      <c r="C7" s="270">
        <v>80.66</v>
      </c>
      <c r="D7" s="274">
        <v>60</v>
      </c>
      <c r="E7" s="108">
        <v>46.988</v>
      </c>
      <c r="F7" s="108">
        <v>73.08</v>
      </c>
      <c r="G7" s="108">
        <v>69.995999999999995</v>
      </c>
      <c r="H7" s="108">
        <v>71.116</v>
      </c>
      <c r="I7" s="108">
        <v>45.500999999999998</v>
      </c>
      <c r="J7" s="108">
        <v>66.343000000000004</v>
      </c>
      <c r="K7" s="108">
        <v>61.162999999999997</v>
      </c>
      <c r="L7" s="108">
        <v>54.012999999999998</v>
      </c>
      <c r="M7" s="108">
        <v>54.24</v>
      </c>
      <c r="N7" s="108">
        <v>79.414000000000001</v>
      </c>
      <c r="O7" s="108">
        <v>95.061000000000007</v>
      </c>
      <c r="P7" s="108">
        <v>39.402999999999999</v>
      </c>
      <c r="Q7" s="108">
        <v>63.52</v>
      </c>
      <c r="R7" s="108">
        <v>71.093000000000004</v>
      </c>
      <c r="S7" s="108">
        <v>63.286000000000001</v>
      </c>
      <c r="T7" s="108">
        <v>70.183999999999997</v>
      </c>
      <c r="U7" s="108">
        <v>69.84</v>
      </c>
      <c r="V7" s="108">
        <v>50.86</v>
      </c>
      <c r="W7" s="108">
        <v>73.296000000000006</v>
      </c>
      <c r="X7" s="108">
        <v>42.631</v>
      </c>
      <c r="Y7" s="108">
        <v>45.027999999999999</v>
      </c>
      <c r="Z7" s="108">
        <v>56.188000000000002</v>
      </c>
      <c r="AA7" s="108">
        <v>49.179000000000002</v>
      </c>
      <c r="AB7" s="108">
        <v>53.442</v>
      </c>
      <c r="AC7" s="108">
        <v>47.018999999999998</v>
      </c>
      <c r="AD7" s="108">
        <v>42.9</v>
      </c>
      <c r="AE7" s="108">
        <v>45.881999999999998</v>
      </c>
      <c r="AF7" s="108">
        <v>61.91</v>
      </c>
      <c r="AG7" s="108">
        <v>65.802000000000007</v>
      </c>
      <c r="AH7" s="109">
        <v>58.837000000000003</v>
      </c>
      <c r="AI7" s="130"/>
      <c r="AJ7" s="130"/>
      <c r="AK7" s="130"/>
      <c r="AL7" s="130"/>
      <c r="AM7" s="130"/>
      <c r="AN7" s="130"/>
      <c r="AO7" s="130"/>
      <c r="AP7" s="130"/>
      <c r="AQ7" s="130"/>
      <c r="AR7" s="130"/>
      <c r="AS7" s="130"/>
      <c r="AT7" s="130"/>
      <c r="AU7" s="130"/>
      <c r="AV7" s="130"/>
      <c r="AW7" s="130"/>
      <c r="AX7" s="130"/>
      <c r="AY7" s="130"/>
    </row>
    <row r="8" spans="1:51" ht="14.45" customHeight="1" x14ac:dyDescent="0.25">
      <c r="A8" s="294">
        <v>44713</v>
      </c>
      <c r="B8" s="280">
        <v>39.61</v>
      </c>
      <c r="C8" s="270">
        <v>73.09</v>
      </c>
      <c r="D8" s="274">
        <v>52</v>
      </c>
      <c r="E8" s="108">
        <v>74.069000000000003</v>
      </c>
      <c r="F8" s="108">
        <v>41.185000000000002</v>
      </c>
      <c r="G8" s="108">
        <v>77.724000000000004</v>
      </c>
      <c r="H8" s="108">
        <v>66.361000000000004</v>
      </c>
      <c r="I8" s="108">
        <v>99.066000000000003</v>
      </c>
      <c r="J8" s="108">
        <v>39.338999999999999</v>
      </c>
      <c r="K8" s="108">
        <v>62.149000000000001</v>
      </c>
      <c r="L8" s="108">
        <v>59.145000000000003</v>
      </c>
      <c r="M8" s="108">
        <v>92.025999999999996</v>
      </c>
      <c r="N8" s="108">
        <v>56.460999999999999</v>
      </c>
      <c r="O8" s="108">
        <v>45.408000000000001</v>
      </c>
      <c r="P8" s="108">
        <v>22.411999999999999</v>
      </c>
      <c r="Q8" s="108">
        <v>52.063000000000002</v>
      </c>
      <c r="R8" s="108">
        <v>31.132999999999999</v>
      </c>
      <c r="S8" s="108">
        <v>51.936999999999998</v>
      </c>
      <c r="T8" s="108">
        <v>42.389000000000003</v>
      </c>
      <c r="U8" s="108">
        <v>47.753999999999998</v>
      </c>
      <c r="V8" s="108">
        <v>57.600999999999999</v>
      </c>
      <c r="W8" s="108">
        <v>35.420999999999999</v>
      </c>
      <c r="X8" s="108">
        <v>49.38</v>
      </c>
      <c r="Y8" s="108">
        <v>82.846000000000004</v>
      </c>
      <c r="Z8" s="108">
        <v>23.716000000000001</v>
      </c>
      <c r="AA8" s="108">
        <v>34.213999999999999</v>
      </c>
      <c r="AB8" s="108">
        <v>59.731000000000002</v>
      </c>
      <c r="AC8" s="108">
        <v>100.00700000000001</v>
      </c>
      <c r="AD8" s="108">
        <v>56.084000000000003</v>
      </c>
      <c r="AE8" s="108">
        <v>42.03</v>
      </c>
      <c r="AF8" s="108">
        <v>25.373999999999999</v>
      </c>
      <c r="AG8" s="108">
        <v>126.85899999999999</v>
      </c>
      <c r="AH8" s="109">
        <v>34.5</v>
      </c>
      <c r="AI8" s="130"/>
      <c r="AJ8" s="130"/>
      <c r="AK8" s="130"/>
      <c r="AL8" s="130"/>
      <c r="AM8" s="130"/>
      <c r="AN8" s="130"/>
      <c r="AO8" s="130"/>
      <c r="AP8" s="130"/>
      <c r="AQ8" s="130"/>
      <c r="AR8" s="130"/>
      <c r="AS8" s="130"/>
      <c r="AT8" s="130"/>
      <c r="AU8" s="130"/>
      <c r="AV8" s="130"/>
      <c r="AW8" s="130"/>
      <c r="AX8" s="130"/>
      <c r="AY8" s="130"/>
    </row>
    <row r="9" spans="1:51" ht="14.45" customHeight="1" x14ac:dyDescent="0.25">
      <c r="A9" s="294">
        <v>44743</v>
      </c>
      <c r="B9" s="280">
        <v>13.68</v>
      </c>
      <c r="C9" s="270">
        <v>25.25</v>
      </c>
      <c r="D9" s="274">
        <v>15</v>
      </c>
      <c r="E9" s="108">
        <v>22.966999999999999</v>
      </c>
      <c r="F9" s="108">
        <v>16.021999999999998</v>
      </c>
      <c r="G9" s="108">
        <v>22.138000000000002</v>
      </c>
      <c r="H9" s="108">
        <v>15.053000000000001</v>
      </c>
      <c r="I9" s="108">
        <v>59.067999999999998</v>
      </c>
      <c r="J9" s="108">
        <v>14.946999999999999</v>
      </c>
      <c r="K9" s="108">
        <v>15.813000000000001</v>
      </c>
      <c r="L9" s="108">
        <v>26.033000000000001</v>
      </c>
      <c r="M9" s="108">
        <v>56.14</v>
      </c>
      <c r="N9" s="108">
        <v>13.045</v>
      </c>
      <c r="O9" s="108">
        <v>13.391</v>
      </c>
      <c r="P9" s="108">
        <v>7.5229999999999997</v>
      </c>
      <c r="Q9" s="108">
        <v>13.452</v>
      </c>
      <c r="R9" s="108">
        <v>12.832000000000001</v>
      </c>
      <c r="S9" s="108">
        <v>15.250999999999999</v>
      </c>
      <c r="T9" s="108">
        <v>16.718</v>
      </c>
      <c r="U9" s="108">
        <v>16.023</v>
      </c>
      <c r="V9" s="108">
        <v>17.504000000000001</v>
      </c>
      <c r="W9" s="108">
        <v>11.971</v>
      </c>
      <c r="X9" s="108">
        <v>12.339</v>
      </c>
      <c r="Y9" s="108">
        <v>21.527000000000001</v>
      </c>
      <c r="Z9" s="108">
        <v>10.726000000000001</v>
      </c>
      <c r="AA9" s="108">
        <v>11.59</v>
      </c>
      <c r="AB9" s="108">
        <v>14.372999999999999</v>
      </c>
      <c r="AC9" s="108">
        <v>24.913</v>
      </c>
      <c r="AD9" s="108">
        <v>12.602</v>
      </c>
      <c r="AE9" s="108">
        <v>11.651999999999999</v>
      </c>
      <c r="AF9" s="108">
        <v>8.7639999999999993</v>
      </c>
      <c r="AG9" s="108">
        <v>46.676000000000002</v>
      </c>
      <c r="AH9" s="109">
        <v>10.619</v>
      </c>
      <c r="AI9" s="130"/>
      <c r="AJ9" s="130"/>
      <c r="AK9" s="130"/>
      <c r="AL9" s="130"/>
      <c r="AM9" s="130"/>
      <c r="AN9" s="130"/>
      <c r="AO9" s="130"/>
      <c r="AP9" s="130"/>
      <c r="AQ9" s="130"/>
      <c r="AR9" s="130"/>
      <c r="AS9" s="130"/>
      <c r="AT9" s="130"/>
      <c r="AU9" s="130"/>
      <c r="AV9" s="130"/>
      <c r="AW9" s="130"/>
      <c r="AX9" s="130"/>
      <c r="AY9" s="130"/>
    </row>
    <row r="10" spans="1:51" ht="14.45" customHeight="1" x14ac:dyDescent="0.25">
      <c r="A10" s="294">
        <v>44774</v>
      </c>
      <c r="B10" s="280">
        <v>10.57</v>
      </c>
      <c r="C10" s="270">
        <v>18.88</v>
      </c>
      <c r="D10" s="274">
        <v>10</v>
      </c>
      <c r="E10" s="108">
        <v>10.746</v>
      </c>
      <c r="F10" s="108">
        <v>13.835000000000001</v>
      </c>
      <c r="G10" s="108">
        <v>12.03</v>
      </c>
      <c r="H10" s="108">
        <v>8.6969999999999992</v>
      </c>
      <c r="I10" s="108">
        <v>17.806000000000001</v>
      </c>
      <c r="J10" s="108">
        <v>7.5309999999999997</v>
      </c>
      <c r="K10" s="108">
        <v>15.41</v>
      </c>
      <c r="L10" s="108">
        <v>11.919</v>
      </c>
      <c r="M10" s="108">
        <v>39.823</v>
      </c>
      <c r="N10" s="108">
        <v>7.8810000000000002</v>
      </c>
      <c r="O10" s="108">
        <v>17.873000000000001</v>
      </c>
      <c r="P10" s="108">
        <v>5.1539999999999999</v>
      </c>
      <c r="Q10" s="108">
        <v>9.8079999999999998</v>
      </c>
      <c r="R10" s="108">
        <v>6.1820000000000004</v>
      </c>
      <c r="S10" s="108">
        <v>11.787000000000001</v>
      </c>
      <c r="T10" s="108">
        <v>11.579000000000001</v>
      </c>
      <c r="U10" s="108">
        <v>25.413</v>
      </c>
      <c r="V10" s="108">
        <v>8.8710000000000004</v>
      </c>
      <c r="W10" s="108">
        <v>5.6349999999999998</v>
      </c>
      <c r="X10" s="108">
        <v>9.8689999999999998</v>
      </c>
      <c r="Y10" s="108">
        <v>9.6679999999999993</v>
      </c>
      <c r="Z10" s="108">
        <v>6.3159999999999998</v>
      </c>
      <c r="AA10" s="108">
        <v>9.9559999999999995</v>
      </c>
      <c r="AB10" s="108">
        <v>10.044</v>
      </c>
      <c r="AC10" s="108">
        <v>11.028</v>
      </c>
      <c r="AD10" s="108">
        <v>10.260999999999999</v>
      </c>
      <c r="AE10" s="108">
        <v>7.7720000000000002</v>
      </c>
      <c r="AF10" s="108">
        <v>5.0039999999999996</v>
      </c>
      <c r="AG10" s="108">
        <v>11.321999999999999</v>
      </c>
      <c r="AH10" s="109">
        <v>6.3490000000000002</v>
      </c>
      <c r="AI10" s="130"/>
      <c r="AJ10" s="130"/>
      <c r="AK10" s="130"/>
      <c r="AL10" s="130"/>
      <c r="AM10" s="130"/>
      <c r="AN10" s="130"/>
      <c r="AO10" s="130"/>
      <c r="AP10" s="130"/>
      <c r="AQ10" s="130"/>
      <c r="AR10" s="130"/>
      <c r="AS10" s="130"/>
      <c r="AT10" s="130"/>
      <c r="AU10" s="130"/>
      <c r="AV10" s="130"/>
      <c r="AW10" s="130"/>
      <c r="AX10" s="130"/>
      <c r="AY10" s="130"/>
    </row>
    <row r="11" spans="1:51" ht="14.45" customHeight="1" x14ac:dyDescent="0.25">
      <c r="A11" s="294">
        <v>44805</v>
      </c>
      <c r="B11" s="280">
        <v>11.37</v>
      </c>
      <c r="C11" s="270">
        <v>19.72</v>
      </c>
      <c r="D11" s="274">
        <v>10</v>
      </c>
      <c r="E11" s="108">
        <v>25.681999999999999</v>
      </c>
      <c r="F11" s="108">
        <v>12.071999999999999</v>
      </c>
      <c r="G11" s="108">
        <v>15.669</v>
      </c>
      <c r="H11" s="108">
        <v>14.151</v>
      </c>
      <c r="I11" s="108">
        <v>11.837</v>
      </c>
      <c r="J11" s="108">
        <v>7.9160000000000004</v>
      </c>
      <c r="K11" s="108">
        <v>20.515000000000001</v>
      </c>
      <c r="L11" s="108">
        <v>9.8350000000000009</v>
      </c>
      <c r="M11" s="108">
        <v>26.637</v>
      </c>
      <c r="N11" s="108">
        <v>7.5209999999999999</v>
      </c>
      <c r="O11" s="108">
        <v>8.7100000000000009</v>
      </c>
      <c r="P11" s="108">
        <v>10.164999999999999</v>
      </c>
      <c r="Q11" s="108">
        <v>20.562999999999999</v>
      </c>
      <c r="R11" s="108">
        <v>14.896000000000001</v>
      </c>
      <c r="S11" s="108">
        <v>8.7739999999999991</v>
      </c>
      <c r="T11" s="108">
        <v>12.499000000000001</v>
      </c>
      <c r="U11" s="108">
        <v>16.623999999999999</v>
      </c>
      <c r="V11" s="108">
        <v>10.302</v>
      </c>
      <c r="W11" s="108">
        <v>5.7430000000000003</v>
      </c>
      <c r="X11" s="108">
        <v>8.2970000000000006</v>
      </c>
      <c r="Y11" s="108">
        <v>7.6529999999999996</v>
      </c>
      <c r="Z11" s="108">
        <v>5.2759999999999998</v>
      </c>
      <c r="AA11" s="108">
        <v>28.22</v>
      </c>
      <c r="AB11" s="108">
        <v>13.071</v>
      </c>
      <c r="AC11" s="108">
        <v>8.8740000000000006</v>
      </c>
      <c r="AD11" s="108">
        <v>8.9019999999999992</v>
      </c>
      <c r="AE11" s="108">
        <v>5.367</v>
      </c>
      <c r="AF11" s="108">
        <v>4.41</v>
      </c>
      <c r="AG11" s="108">
        <v>6.7190000000000003</v>
      </c>
      <c r="AH11" s="109">
        <v>5.415</v>
      </c>
      <c r="AI11" s="130"/>
      <c r="AJ11" s="130"/>
      <c r="AK11" s="130"/>
      <c r="AL11" s="130"/>
      <c r="AM11" s="130"/>
      <c r="AN11" s="130"/>
      <c r="AO11" s="130"/>
      <c r="AP11" s="130"/>
      <c r="AQ11" s="130"/>
      <c r="AR11" s="130"/>
      <c r="AS11" s="130"/>
      <c r="AT11" s="130"/>
      <c r="AU11" s="130"/>
      <c r="AV11" s="130"/>
      <c r="AW11" s="130"/>
      <c r="AX11" s="130"/>
      <c r="AY11" s="130"/>
    </row>
    <row r="12" spans="1:51" ht="14.45" customHeight="1" x14ac:dyDescent="0.25">
      <c r="A12" s="294">
        <v>44835</v>
      </c>
      <c r="B12" s="280">
        <v>9.84</v>
      </c>
      <c r="C12" s="270">
        <v>16.600000000000001</v>
      </c>
      <c r="D12" s="274">
        <v>9.77</v>
      </c>
      <c r="E12" s="108">
        <v>10.412000000000001</v>
      </c>
      <c r="F12" s="108">
        <v>7.11</v>
      </c>
      <c r="G12" s="108">
        <v>9.3000000000000007</v>
      </c>
      <c r="H12" s="108">
        <v>11.298999999999999</v>
      </c>
      <c r="I12" s="108">
        <v>11.275</v>
      </c>
      <c r="J12" s="108">
        <v>12.657</v>
      </c>
      <c r="K12" s="108">
        <v>25.475999999999999</v>
      </c>
      <c r="L12" s="108">
        <v>9.2189999999999994</v>
      </c>
      <c r="M12" s="108">
        <v>11.984999999999999</v>
      </c>
      <c r="N12" s="108">
        <v>7.8230000000000004</v>
      </c>
      <c r="O12" s="108">
        <v>6.4989999999999997</v>
      </c>
      <c r="P12" s="108">
        <v>10.952</v>
      </c>
      <c r="Q12" s="108">
        <v>10.067</v>
      </c>
      <c r="R12" s="108">
        <v>20.218</v>
      </c>
      <c r="S12" s="108">
        <v>17.888000000000002</v>
      </c>
      <c r="T12" s="108">
        <v>34.523000000000003</v>
      </c>
      <c r="U12" s="108">
        <v>15.69</v>
      </c>
      <c r="V12" s="108">
        <v>8.1229999999999993</v>
      </c>
      <c r="W12" s="108">
        <v>6.444</v>
      </c>
      <c r="X12" s="108">
        <v>11.185</v>
      </c>
      <c r="Y12" s="108">
        <v>10.199</v>
      </c>
      <c r="Z12" s="108">
        <v>4.62</v>
      </c>
      <c r="AA12" s="108">
        <v>17.472000000000001</v>
      </c>
      <c r="AB12" s="108">
        <v>22.832999999999998</v>
      </c>
      <c r="AC12" s="108">
        <v>9.2989999999999995</v>
      </c>
      <c r="AD12" s="108">
        <v>8.8620000000000001</v>
      </c>
      <c r="AE12" s="108">
        <v>6.4930000000000003</v>
      </c>
      <c r="AF12" s="108">
        <v>5.2919999999999998</v>
      </c>
      <c r="AG12" s="108">
        <v>5.9160000000000004</v>
      </c>
      <c r="AH12" s="109">
        <v>4.8</v>
      </c>
      <c r="AI12" s="130"/>
      <c r="AJ12" s="130"/>
      <c r="AK12" s="130"/>
      <c r="AL12" s="130"/>
      <c r="AM12" s="130"/>
      <c r="AN12" s="130"/>
      <c r="AO12" s="130"/>
      <c r="AP12" s="130"/>
      <c r="AQ12" s="130"/>
      <c r="AR12" s="130"/>
      <c r="AS12" s="130"/>
      <c r="AT12" s="130"/>
      <c r="AU12" s="130"/>
      <c r="AV12" s="130"/>
      <c r="AW12" s="130"/>
      <c r="AX12" s="130"/>
      <c r="AY12" s="130"/>
    </row>
    <row r="13" spans="1:51" ht="14.45" customHeight="1" x14ac:dyDescent="0.25">
      <c r="A13" s="294">
        <v>44866</v>
      </c>
      <c r="B13" s="280">
        <v>7.88</v>
      </c>
      <c r="C13" s="270">
        <v>9.07</v>
      </c>
      <c r="D13" s="274">
        <v>7.8</v>
      </c>
      <c r="E13" s="108">
        <v>6.4779999999999998</v>
      </c>
      <c r="F13" s="108">
        <v>5.444</v>
      </c>
      <c r="G13" s="108">
        <v>6.3289999999999997</v>
      </c>
      <c r="H13" s="108">
        <v>8.2609999999999992</v>
      </c>
      <c r="I13" s="108">
        <v>8.1609999999999996</v>
      </c>
      <c r="J13" s="108">
        <v>7.9569999999999999</v>
      </c>
      <c r="K13" s="108">
        <v>10.978999999999999</v>
      </c>
      <c r="L13" s="108">
        <v>7.875</v>
      </c>
      <c r="M13" s="108">
        <v>6.9790000000000001</v>
      </c>
      <c r="N13" s="108">
        <v>6.0620000000000003</v>
      </c>
      <c r="O13" s="108">
        <v>5.58</v>
      </c>
      <c r="P13" s="108">
        <v>6.524</v>
      </c>
      <c r="Q13" s="108">
        <v>6.1710000000000003</v>
      </c>
      <c r="R13" s="108">
        <v>10.917999999999999</v>
      </c>
      <c r="S13" s="108">
        <v>12.173999999999999</v>
      </c>
      <c r="T13" s="108">
        <v>14.215</v>
      </c>
      <c r="U13" s="108">
        <v>8.0739999999999998</v>
      </c>
      <c r="V13" s="108">
        <v>7.3330000000000002</v>
      </c>
      <c r="W13" s="108">
        <v>6.1349999999999998</v>
      </c>
      <c r="X13" s="108">
        <v>8.3170000000000002</v>
      </c>
      <c r="Y13" s="108">
        <v>7.6920000000000002</v>
      </c>
      <c r="Z13" s="108">
        <v>4.0359999999999996</v>
      </c>
      <c r="AA13" s="108">
        <v>9.0169999999999995</v>
      </c>
      <c r="AB13" s="108">
        <v>10.489000000000001</v>
      </c>
      <c r="AC13" s="108">
        <v>7.0049999999999999</v>
      </c>
      <c r="AD13" s="108">
        <v>5.548</v>
      </c>
      <c r="AE13" s="108">
        <v>5.0309999999999997</v>
      </c>
      <c r="AF13" s="108">
        <v>4.8719999999999999</v>
      </c>
      <c r="AG13" s="108">
        <v>5.2809999999999997</v>
      </c>
      <c r="AH13" s="109">
        <v>4.9080000000000004</v>
      </c>
      <c r="AI13" s="130"/>
      <c r="AJ13" s="130"/>
      <c r="AK13" s="130"/>
      <c r="AL13" s="130"/>
      <c r="AM13" s="130"/>
      <c r="AN13" s="130"/>
      <c r="AO13" s="130"/>
      <c r="AP13" s="130"/>
      <c r="AQ13" s="130"/>
      <c r="AR13" s="130"/>
      <c r="AS13" s="130"/>
      <c r="AT13" s="130"/>
      <c r="AU13" s="130"/>
      <c r="AV13" s="130"/>
      <c r="AW13" s="130"/>
      <c r="AX13" s="130"/>
      <c r="AY13" s="130"/>
    </row>
    <row r="14" spans="1:51" ht="14.45" customHeight="1" x14ac:dyDescent="0.25">
      <c r="A14" s="294">
        <v>44896</v>
      </c>
      <c r="B14" s="280">
        <v>6.43</v>
      </c>
      <c r="C14" s="270">
        <v>6.38</v>
      </c>
      <c r="D14" s="274">
        <v>6.72</v>
      </c>
      <c r="E14" s="108">
        <v>5.306</v>
      </c>
      <c r="F14" s="108">
        <v>4.7919999999999998</v>
      </c>
      <c r="G14" s="108">
        <v>5.36</v>
      </c>
      <c r="H14" s="108">
        <v>5.7510000000000003</v>
      </c>
      <c r="I14" s="108">
        <v>6.6619999999999999</v>
      </c>
      <c r="J14" s="108">
        <v>5.9569999999999999</v>
      </c>
      <c r="K14" s="108">
        <v>6.649</v>
      </c>
      <c r="L14" s="108">
        <v>6.883</v>
      </c>
      <c r="M14" s="108">
        <v>5.7110000000000003</v>
      </c>
      <c r="N14" s="108">
        <v>5.056</v>
      </c>
      <c r="O14" s="108">
        <v>4.7779999999999996</v>
      </c>
      <c r="P14" s="108">
        <v>5.0590000000000002</v>
      </c>
      <c r="Q14" s="108">
        <v>5.274</v>
      </c>
      <c r="R14" s="108">
        <v>6.7530000000000001</v>
      </c>
      <c r="S14" s="108">
        <v>7.1390000000000002</v>
      </c>
      <c r="T14" s="108">
        <v>8.0449999999999999</v>
      </c>
      <c r="U14" s="108">
        <v>6.1360000000000001</v>
      </c>
      <c r="V14" s="108">
        <v>5.6929999999999996</v>
      </c>
      <c r="W14" s="108">
        <v>4.5209999999999999</v>
      </c>
      <c r="X14" s="108">
        <v>5.3630000000000004</v>
      </c>
      <c r="Y14" s="108">
        <v>5.82</v>
      </c>
      <c r="Z14" s="108">
        <v>3.944</v>
      </c>
      <c r="AA14" s="108">
        <v>6.1029999999999998</v>
      </c>
      <c r="AB14" s="108">
        <v>6.8369999999999997</v>
      </c>
      <c r="AC14" s="108">
        <v>5.6</v>
      </c>
      <c r="AD14" s="108">
        <v>4.5229999999999997</v>
      </c>
      <c r="AE14" s="108">
        <v>4.7519999999999998</v>
      </c>
      <c r="AF14" s="108">
        <v>3.9580000000000002</v>
      </c>
      <c r="AG14" s="108">
        <v>5.0229999999999997</v>
      </c>
      <c r="AH14" s="109">
        <v>4.6020000000000003</v>
      </c>
      <c r="AI14" s="130"/>
      <c r="AJ14" s="130"/>
      <c r="AK14" s="130"/>
      <c r="AL14" s="130"/>
      <c r="AM14" s="130"/>
      <c r="AN14" s="130"/>
      <c r="AO14" s="130"/>
      <c r="AP14" s="130"/>
      <c r="AQ14" s="130"/>
      <c r="AR14" s="130"/>
      <c r="AS14" s="130"/>
      <c r="AT14" s="130"/>
      <c r="AU14" s="130"/>
      <c r="AV14" s="130"/>
      <c r="AW14" s="130"/>
      <c r="AX14" s="130"/>
      <c r="AY14" s="130"/>
    </row>
    <row r="15" spans="1:51" ht="14.45" customHeight="1" x14ac:dyDescent="0.25">
      <c r="A15" s="294">
        <v>44927</v>
      </c>
      <c r="B15" s="280">
        <v>5.9</v>
      </c>
      <c r="C15" s="270">
        <v>5.58</v>
      </c>
      <c r="D15" s="274">
        <v>5.9</v>
      </c>
      <c r="E15" s="108">
        <v>4.6310000000000002</v>
      </c>
      <c r="F15" s="108">
        <v>4.2649999999999997</v>
      </c>
      <c r="G15" s="108">
        <v>4.8899999999999997</v>
      </c>
      <c r="H15" s="108">
        <v>4.8780000000000001</v>
      </c>
      <c r="I15" s="108">
        <v>5.4359999999999999</v>
      </c>
      <c r="J15" s="108">
        <v>4.742</v>
      </c>
      <c r="K15" s="108">
        <v>5.3079999999999998</v>
      </c>
      <c r="L15" s="108">
        <v>5.3360000000000003</v>
      </c>
      <c r="M15" s="108">
        <v>5.2220000000000004</v>
      </c>
      <c r="N15" s="108">
        <v>4.577</v>
      </c>
      <c r="O15" s="108">
        <v>4.3410000000000002</v>
      </c>
      <c r="P15" s="108">
        <v>4.2160000000000002</v>
      </c>
      <c r="Q15" s="108">
        <v>4.54</v>
      </c>
      <c r="R15" s="108">
        <v>5.9169999999999998</v>
      </c>
      <c r="S15" s="108">
        <v>5.5469999999999997</v>
      </c>
      <c r="T15" s="108">
        <v>5.9429999999999996</v>
      </c>
      <c r="U15" s="108">
        <v>4.9969999999999999</v>
      </c>
      <c r="V15" s="108">
        <v>4.4740000000000002</v>
      </c>
      <c r="W15" s="108">
        <v>3.8319999999999999</v>
      </c>
      <c r="X15" s="108">
        <v>4.3339999999999996</v>
      </c>
      <c r="Y15" s="108">
        <v>5.266</v>
      </c>
      <c r="Z15" s="108">
        <v>3.5819999999999999</v>
      </c>
      <c r="AA15" s="108">
        <v>5.0570000000000004</v>
      </c>
      <c r="AB15" s="108">
        <v>5.6769999999999996</v>
      </c>
      <c r="AC15" s="108">
        <v>4.702</v>
      </c>
      <c r="AD15" s="108">
        <v>4.0620000000000003</v>
      </c>
      <c r="AE15" s="108">
        <v>4.0279999999999996</v>
      </c>
      <c r="AF15" s="108">
        <v>3.5139999999999998</v>
      </c>
      <c r="AG15" s="108">
        <v>4.6619999999999999</v>
      </c>
      <c r="AH15" s="109">
        <v>4.4580000000000002</v>
      </c>
      <c r="AI15" s="130"/>
      <c r="AJ15" s="130"/>
      <c r="AK15" s="130"/>
      <c r="AL15" s="130"/>
      <c r="AM15" s="130"/>
      <c r="AN15" s="130"/>
      <c r="AO15" s="130"/>
      <c r="AP15" s="130"/>
      <c r="AQ15" s="130"/>
      <c r="AR15" s="130"/>
      <c r="AS15" s="130"/>
      <c r="AT15" s="130"/>
      <c r="AU15" s="130"/>
      <c r="AV15" s="130"/>
      <c r="AW15" s="130"/>
      <c r="AX15" s="130"/>
      <c r="AY15" s="130"/>
    </row>
    <row r="16" spans="1:51" ht="14.45" customHeight="1" x14ac:dyDescent="0.25">
      <c r="A16" s="294">
        <v>44958</v>
      </c>
      <c r="B16" s="280">
        <v>5.27</v>
      </c>
      <c r="C16" s="270">
        <v>5.18</v>
      </c>
      <c r="D16" s="274">
        <v>5.43</v>
      </c>
      <c r="E16" s="108">
        <v>4.0949999999999998</v>
      </c>
      <c r="F16" s="108">
        <v>3.5249999999999999</v>
      </c>
      <c r="G16" s="108">
        <v>4.0659999999999998</v>
      </c>
      <c r="H16" s="108">
        <v>5.4660000000000002</v>
      </c>
      <c r="I16" s="108">
        <v>5.7160000000000002</v>
      </c>
      <c r="J16" s="108">
        <v>3.83</v>
      </c>
      <c r="K16" s="108">
        <v>4.2709999999999999</v>
      </c>
      <c r="L16" s="108">
        <v>4.5979999999999999</v>
      </c>
      <c r="M16" s="108">
        <v>4.7510000000000003</v>
      </c>
      <c r="N16" s="108">
        <v>3.7519999999999998</v>
      </c>
      <c r="O16" s="108">
        <v>3.75</v>
      </c>
      <c r="P16" s="108">
        <v>4.0469999999999997</v>
      </c>
      <c r="Q16" s="108">
        <v>3.85</v>
      </c>
      <c r="R16" s="108">
        <v>4.88</v>
      </c>
      <c r="S16" s="108">
        <v>4.431</v>
      </c>
      <c r="T16" s="108">
        <v>5.7880000000000003</v>
      </c>
      <c r="U16" s="108">
        <v>3.923</v>
      </c>
      <c r="V16" s="108">
        <v>3.8730000000000002</v>
      </c>
      <c r="W16" s="108">
        <v>3.1379999999999999</v>
      </c>
      <c r="X16" s="108">
        <v>3.556</v>
      </c>
      <c r="Y16" s="108">
        <v>4</v>
      </c>
      <c r="Z16" s="108">
        <v>3.16</v>
      </c>
      <c r="AA16" s="108">
        <v>4.8780000000000001</v>
      </c>
      <c r="AB16" s="108">
        <v>6.6639999999999997</v>
      </c>
      <c r="AC16" s="108">
        <v>5.25</v>
      </c>
      <c r="AD16" s="108">
        <v>4.0060000000000002</v>
      </c>
      <c r="AE16" s="108">
        <v>3.6949999999999998</v>
      </c>
      <c r="AF16" s="108">
        <v>2.9089999999999998</v>
      </c>
      <c r="AG16" s="108">
        <v>3.9809999999999999</v>
      </c>
      <c r="AH16" s="109">
        <v>3.722</v>
      </c>
      <c r="AI16" s="130"/>
      <c r="AJ16" s="130"/>
      <c r="AK16" s="130"/>
      <c r="AL16" s="130"/>
      <c r="AM16" s="130"/>
      <c r="AN16" s="130"/>
      <c r="AO16" s="130"/>
      <c r="AP16" s="130"/>
      <c r="AQ16" s="130"/>
      <c r="AR16" s="130"/>
      <c r="AS16" s="130"/>
      <c r="AT16" s="130"/>
      <c r="AU16" s="130"/>
      <c r="AV16" s="130"/>
      <c r="AW16" s="130"/>
      <c r="AX16" s="130"/>
      <c r="AY16" s="130"/>
    </row>
    <row r="17" spans="1:51" ht="14.45" customHeight="1" x14ac:dyDescent="0.25">
      <c r="A17" s="294">
        <v>44986</v>
      </c>
      <c r="B17" s="280">
        <v>7.87</v>
      </c>
      <c r="C17" s="270">
        <v>10.9</v>
      </c>
      <c r="D17" s="274">
        <v>9.6999999999999993</v>
      </c>
      <c r="E17" s="108">
        <v>5.7869999999999999</v>
      </c>
      <c r="F17" s="108">
        <v>5.5709999999999997</v>
      </c>
      <c r="G17" s="108">
        <v>7.97</v>
      </c>
      <c r="H17" s="108">
        <v>10.731</v>
      </c>
      <c r="I17" s="108">
        <v>6.5339999999999998</v>
      </c>
      <c r="J17" s="108">
        <v>12.369</v>
      </c>
      <c r="K17" s="108">
        <v>6.7930000000000001</v>
      </c>
      <c r="L17" s="108">
        <v>7.5579999999999998</v>
      </c>
      <c r="M17" s="108">
        <v>5.9039999999999999</v>
      </c>
      <c r="N17" s="108">
        <v>7.04</v>
      </c>
      <c r="O17" s="108">
        <v>4.907</v>
      </c>
      <c r="P17" s="108">
        <v>5.7830000000000004</v>
      </c>
      <c r="Q17" s="108">
        <v>12.166</v>
      </c>
      <c r="R17" s="108">
        <v>8.5570000000000004</v>
      </c>
      <c r="S17" s="108">
        <v>5.7869999999999999</v>
      </c>
      <c r="T17" s="108">
        <v>16.919</v>
      </c>
      <c r="U17" s="108">
        <v>4.8579999999999997</v>
      </c>
      <c r="V17" s="108">
        <v>6.8879999999999999</v>
      </c>
      <c r="W17" s="108">
        <v>3.532</v>
      </c>
      <c r="X17" s="108">
        <v>5.4359999999999999</v>
      </c>
      <c r="Y17" s="108">
        <v>7.5389999999999997</v>
      </c>
      <c r="Z17" s="108">
        <v>4.3410000000000002</v>
      </c>
      <c r="AA17" s="108">
        <v>7.657</v>
      </c>
      <c r="AB17" s="108">
        <v>11.791</v>
      </c>
      <c r="AC17" s="108">
        <v>8.1820000000000004</v>
      </c>
      <c r="AD17" s="108">
        <v>10.532999999999999</v>
      </c>
      <c r="AE17" s="108">
        <v>4.3140000000000001</v>
      </c>
      <c r="AF17" s="108">
        <v>3.6269999999999998</v>
      </c>
      <c r="AG17" s="108">
        <v>5.649</v>
      </c>
      <c r="AH17" s="109">
        <v>4.6980000000000004</v>
      </c>
      <c r="AI17" s="130"/>
      <c r="AJ17" s="130"/>
      <c r="AK17" s="130"/>
      <c r="AL17" s="130"/>
      <c r="AM17" s="130"/>
      <c r="AN17" s="130"/>
      <c r="AO17" s="130"/>
      <c r="AP17" s="130"/>
      <c r="AQ17" s="130"/>
      <c r="AR17" s="130"/>
      <c r="AS17" s="130"/>
      <c r="AT17" s="130"/>
      <c r="AU17" s="130"/>
      <c r="AV17" s="130"/>
      <c r="AW17" s="130"/>
      <c r="AX17" s="130"/>
      <c r="AY17" s="130"/>
    </row>
    <row r="18" spans="1:51" ht="14.45" customHeight="1" x14ac:dyDescent="0.25">
      <c r="A18" s="294">
        <v>45017</v>
      </c>
      <c r="B18" s="280">
        <v>19.489999999999998</v>
      </c>
      <c r="C18" s="270">
        <v>27.78</v>
      </c>
      <c r="D18" s="274">
        <v>23.48</v>
      </c>
      <c r="E18" s="108">
        <v>30.434000000000001</v>
      </c>
      <c r="F18" s="108">
        <v>15.461</v>
      </c>
      <c r="G18" s="108">
        <v>25.936</v>
      </c>
      <c r="H18" s="108">
        <v>17.474</v>
      </c>
      <c r="I18" s="108">
        <v>17.288</v>
      </c>
      <c r="J18" s="108">
        <v>24.873999999999999</v>
      </c>
      <c r="K18" s="108">
        <v>13.489000000000001</v>
      </c>
      <c r="L18" s="108">
        <v>15.31</v>
      </c>
      <c r="M18" s="108">
        <v>24.751999999999999</v>
      </c>
      <c r="N18" s="108">
        <v>27.734000000000002</v>
      </c>
      <c r="O18" s="108">
        <v>15.848000000000001</v>
      </c>
      <c r="P18" s="108">
        <v>16.306999999999999</v>
      </c>
      <c r="Q18" s="108">
        <v>37.658999999999999</v>
      </c>
      <c r="R18" s="108">
        <v>28.919</v>
      </c>
      <c r="S18" s="108">
        <v>24.041</v>
      </c>
      <c r="T18" s="108">
        <v>25.861999999999998</v>
      </c>
      <c r="U18" s="108">
        <v>13.039</v>
      </c>
      <c r="V18" s="108">
        <v>14.564</v>
      </c>
      <c r="W18" s="108">
        <v>12.948</v>
      </c>
      <c r="X18" s="108">
        <v>14.106999999999999</v>
      </c>
      <c r="Y18" s="108">
        <v>32.554000000000002</v>
      </c>
      <c r="Z18" s="108">
        <v>8.7569999999999997</v>
      </c>
      <c r="AA18" s="108">
        <v>21.224</v>
      </c>
      <c r="AB18" s="108">
        <v>17.928999999999998</v>
      </c>
      <c r="AC18" s="108">
        <v>17.638999999999999</v>
      </c>
      <c r="AD18" s="108">
        <v>25.294</v>
      </c>
      <c r="AE18" s="108">
        <v>12.119</v>
      </c>
      <c r="AF18" s="108">
        <v>18.940999999999999</v>
      </c>
      <c r="AG18" s="108">
        <v>12.148</v>
      </c>
      <c r="AH18" s="109">
        <v>15.875999999999999</v>
      </c>
      <c r="AI18" s="130"/>
      <c r="AJ18" s="130"/>
      <c r="AK18" s="130"/>
      <c r="AL18" s="130"/>
      <c r="AM18" s="130"/>
      <c r="AN18" s="130"/>
      <c r="AO18" s="130"/>
      <c r="AP18" s="130"/>
      <c r="AQ18" s="130"/>
      <c r="AR18" s="130"/>
      <c r="AS18" s="130"/>
      <c r="AT18" s="130"/>
      <c r="AU18" s="130"/>
      <c r="AV18" s="130"/>
      <c r="AW18" s="130"/>
      <c r="AX18" s="130"/>
      <c r="AY18" s="130"/>
    </row>
    <row r="19" spans="1:51" ht="14.45" customHeight="1" x14ac:dyDescent="0.25">
      <c r="A19" s="294">
        <v>45047</v>
      </c>
      <c r="B19" s="280">
        <v>56.35</v>
      </c>
      <c r="C19" s="270">
        <v>78.06</v>
      </c>
      <c r="D19" s="274">
        <v>67.98</v>
      </c>
      <c r="E19" s="108">
        <v>84.183999999999997</v>
      </c>
      <c r="F19" s="108">
        <v>88.203999999999994</v>
      </c>
      <c r="G19" s="108">
        <v>73.887</v>
      </c>
      <c r="H19" s="108">
        <v>55.920999999999999</v>
      </c>
      <c r="I19" s="108">
        <v>66.769000000000005</v>
      </c>
      <c r="J19" s="108">
        <v>92.623000000000005</v>
      </c>
      <c r="K19" s="108">
        <v>63.732999999999997</v>
      </c>
      <c r="L19" s="108">
        <v>65.132999999999996</v>
      </c>
      <c r="M19" s="108">
        <v>65.676000000000002</v>
      </c>
      <c r="N19" s="108">
        <v>111.774</v>
      </c>
      <c r="O19" s="108">
        <v>28.54</v>
      </c>
      <c r="P19" s="108">
        <v>61.396000000000001</v>
      </c>
      <c r="Q19" s="108">
        <v>87.561000000000007</v>
      </c>
      <c r="R19" s="108">
        <v>110.047</v>
      </c>
      <c r="S19" s="108">
        <v>66.697000000000003</v>
      </c>
      <c r="T19" s="108">
        <v>79.135999999999996</v>
      </c>
      <c r="U19" s="108">
        <v>74.260000000000005</v>
      </c>
      <c r="V19" s="108">
        <v>92.52</v>
      </c>
      <c r="W19" s="108">
        <v>48.284999999999997</v>
      </c>
      <c r="X19" s="108">
        <v>51.996000000000002</v>
      </c>
      <c r="Y19" s="108">
        <v>65.262</v>
      </c>
      <c r="Z19" s="108">
        <v>41.238999999999997</v>
      </c>
      <c r="AA19" s="108">
        <v>64.343000000000004</v>
      </c>
      <c r="AB19" s="108">
        <v>48.991999999999997</v>
      </c>
      <c r="AC19" s="108">
        <v>51.62</v>
      </c>
      <c r="AD19" s="108">
        <v>60.127000000000002</v>
      </c>
      <c r="AE19" s="108">
        <v>36.253</v>
      </c>
      <c r="AF19" s="108">
        <v>61.805999999999997</v>
      </c>
      <c r="AG19" s="108">
        <v>63.040999999999997</v>
      </c>
      <c r="AH19" s="109">
        <v>48.674999999999997</v>
      </c>
      <c r="AI19" s="130"/>
      <c r="AJ19" s="130"/>
      <c r="AK19" s="130"/>
      <c r="AL19" s="130"/>
      <c r="AM19" s="130"/>
      <c r="AN19" s="130"/>
      <c r="AO19" s="130"/>
      <c r="AP19" s="130"/>
      <c r="AQ19" s="130"/>
      <c r="AR19" s="130"/>
      <c r="AS19" s="130"/>
      <c r="AT19" s="130"/>
      <c r="AU19" s="130"/>
      <c r="AV19" s="130"/>
      <c r="AW19" s="130"/>
      <c r="AX19" s="130"/>
      <c r="AY19" s="130"/>
    </row>
    <row r="20" spans="1:51" ht="14.45" customHeight="1" x14ac:dyDescent="0.25">
      <c r="A20" s="294">
        <v>45078</v>
      </c>
      <c r="B20" s="280">
        <v>39.6</v>
      </c>
      <c r="C20" s="270">
        <v>84</v>
      </c>
      <c r="D20" s="274">
        <v>61.6</v>
      </c>
      <c r="E20" s="108">
        <v>50.584000000000003</v>
      </c>
      <c r="F20" s="108">
        <v>110.72799999999999</v>
      </c>
      <c r="G20" s="108">
        <v>68.747</v>
      </c>
      <c r="H20" s="108">
        <v>126.19199999999999</v>
      </c>
      <c r="I20" s="108">
        <v>35.557000000000002</v>
      </c>
      <c r="J20" s="108">
        <v>122.19799999999999</v>
      </c>
      <c r="K20" s="108">
        <v>58.670999999999999</v>
      </c>
      <c r="L20" s="108">
        <v>106.111</v>
      </c>
      <c r="M20" s="108">
        <v>33.393999999999998</v>
      </c>
      <c r="N20" s="108">
        <v>70.090999999999994</v>
      </c>
      <c r="O20" s="108">
        <v>12.601000000000001</v>
      </c>
      <c r="P20" s="108">
        <v>46.243000000000002</v>
      </c>
      <c r="Q20" s="108">
        <v>50.4</v>
      </c>
      <c r="R20" s="108">
        <v>113.30200000000001</v>
      </c>
      <c r="S20" s="108">
        <v>35.4</v>
      </c>
      <c r="T20" s="108">
        <v>61.707000000000001</v>
      </c>
      <c r="U20" s="108">
        <v>103.726</v>
      </c>
      <c r="V20" s="108">
        <v>51.642000000000003</v>
      </c>
      <c r="W20" s="108">
        <v>65.742999999999995</v>
      </c>
      <c r="X20" s="108">
        <v>97.637</v>
      </c>
      <c r="Y20" s="108">
        <v>32.085000000000001</v>
      </c>
      <c r="Z20" s="108">
        <v>34.588999999999999</v>
      </c>
      <c r="AA20" s="108">
        <v>78.369</v>
      </c>
      <c r="AB20" s="108">
        <v>95.385999999999996</v>
      </c>
      <c r="AC20" s="108">
        <v>80.215999999999994</v>
      </c>
      <c r="AD20" s="108">
        <v>80.853999999999999</v>
      </c>
      <c r="AE20" s="108">
        <v>12.111000000000001</v>
      </c>
      <c r="AF20" s="108">
        <v>129.27199999999999</v>
      </c>
      <c r="AG20" s="108">
        <v>41.978000000000002</v>
      </c>
      <c r="AH20" s="109">
        <v>48.487000000000002</v>
      </c>
      <c r="AI20" s="130"/>
      <c r="AJ20" s="130"/>
      <c r="AK20" s="130"/>
      <c r="AL20" s="130"/>
      <c r="AM20" s="130"/>
      <c r="AN20" s="130"/>
      <c r="AO20" s="130"/>
      <c r="AP20" s="130"/>
      <c r="AQ20" s="130"/>
      <c r="AR20" s="130"/>
      <c r="AS20" s="130"/>
      <c r="AT20" s="130"/>
      <c r="AU20" s="130"/>
      <c r="AV20" s="130"/>
      <c r="AW20" s="130"/>
      <c r="AX20" s="130"/>
      <c r="AY20" s="130"/>
    </row>
    <row r="21" spans="1:51" ht="14.45" customHeight="1" x14ac:dyDescent="0.25">
      <c r="A21" s="294">
        <v>45108</v>
      </c>
      <c r="B21" s="280">
        <v>13.02</v>
      </c>
      <c r="C21" s="270">
        <v>32.64</v>
      </c>
      <c r="D21" s="274">
        <v>21.28</v>
      </c>
      <c r="E21" s="108">
        <v>19.792999999999999</v>
      </c>
      <c r="F21" s="108">
        <v>39.686</v>
      </c>
      <c r="G21" s="108">
        <v>15.603999999999999</v>
      </c>
      <c r="H21" s="108">
        <v>83.433999999999997</v>
      </c>
      <c r="I21" s="108">
        <v>14.335000000000001</v>
      </c>
      <c r="J21" s="108">
        <v>34.561</v>
      </c>
      <c r="K21" s="108">
        <v>26.074000000000002</v>
      </c>
      <c r="L21" s="108">
        <v>74.069999999999993</v>
      </c>
      <c r="M21" s="108">
        <v>9.7309999999999999</v>
      </c>
      <c r="N21" s="108">
        <v>20.794</v>
      </c>
      <c r="O21" s="108">
        <v>5.8810000000000002</v>
      </c>
      <c r="P21" s="108">
        <v>12.448</v>
      </c>
      <c r="Q21" s="108">
        <v>18.72</v>
      </c>
      <c r="R21" s="108">
        <v>40.865000000000002</v>
      </c>
      <c r="S21" s="108">
        <v>15.263</v>
      </c>
      <c r="T21" s="108">
        <v>19.398</v>
      </c>
      <c r="U21" s="108">
        <v>34.33</v>
      </c>
      <c r="V21" s="108">
        <v>16.873000000000001</v>
      </c>
      <c r="W21" s="108">
        <v>15.693</v>
      </c>
      <c r="X21" s="108">
        <v>31.036999999999999</v>
      </c>
      <c r="Y21" s="108">
        <v>12.821999999999999</v>
      </c>
      <c r="Z21" s="108">
        <v>11.731</v>
      </c>
      <c r="AA21" s="108">
        <v>18.285</v>
      </c>
      <c r="AB21" s="108">
        <v>24.303999999999998</v>
      </c>
      <c r="AC21" s="108">
        <v>17.096</v>
      </c>
      <c r="AD21" s="108">
        <v>19.596</v>
      </c>
      <c r="AE21" s="108">
        <v>5.5270000000000001</v>
      </c>
      <c r="AF21" s="108">
        <v>53.853000000000002</v>
      </c>
      <c r="AG21" s="108">
        <v>12.052</v>
      </c>
      <c r="AH21" s="109">
        <v>21.553999999999998</v>
      </c>
      <c r="AI21" s="130"/>
      <c r="AJ21" s="130"/>
      <c r="AK21" s="130"/>
      <c r="AL21" s="130"/>
      <c r="AM21" s="130"/>
      <c r="AN21" s="130"/>
      <c r="AO21" s="130"/>
      <c r="AP21" s="130"/>
      <c r="AQ21" s="130"/>
      <c r="AR21" s="130"/>
      <c r="AS21" s="130"/>
      <c r="AT21" s="130"/>
      <c r="AU21" s="130"/>
      <c r="AV21" s="130"/>
      <c r="AW21" s="130"/>
      <c r="AX21" s="130"/>
      <c r="AY21" s="130"/>
    </row>
    <row r="22" spans="1:51" ht="14.45" customHeight="1" x14ac:dyDescent="0.25">
      <c r="A22" s="294">
        <v>45139</v>
      </c>
      <c r="B22" s="280">
        <v>11.79</v>
      </c>
      <c r="C22" s="270">
        <v>19.899999999999999</v>
      </c>
      <c r="D22" s="274">
        <v>15.48</v>
      </c>
      <c r="E22" s="108">
        <v>16.286000000000001</v>
      </c>
      <c r="F22" s="108">
        <v>15.494</v>
      </c>
      <c r="G22" s="108">
        <v>9.2910000000000004</v>
      </c>
      <c r="H22" s="108">
        <v>23.603000000000002</v>
      </c>
      <c r="I22" s="108">
        <v>7.8710000000000004</v>
      </c>
      <c r="J22" s="108">
        <v>25.777999999999999</v>
      </c>
      <c r="K22" s="108">
        <v>12.786</v>
      </c>
      <c r="L22" s="108">
        <v>44.262999999999998</v>
      </c>
      <c r="M22" s="108">
        <v>7.2549999999999999</v>
      </c>
      <c r="N22" s="108">
        <v>21.643000000000001</v>
      </c>
      <c r="O22" s="108">
        <v>4.7450000000000001</v>
      </c>
      <c r="P22" s="108">
        <v>9.7910000000000004</v>
      </c>
      <c r="Q22" s="108">
        <v>7.9059999999999997</v>
      </c>
      <c r="R22" s="108">
        <v>20.015000000000001</v>
      </c>
      <c r="S22" s="108">
        <v>11.609</v>
      </c>
      <c r="T22" s="108">
        <v>28.780999999999999</v>
      </c>
      <c r="U22" s="108">
        <v>14.334</v>
      </c>
      <c r="V22" s="108">
        <v>7.1239999999999997</v>
      </c>
      <c r="W22" s="108">
        <v>11.928000000000001</v>
      </c>
      <c r="X22" s="108">
        <v>11.909000000000001</v>
      </c>
      <c r="Y22" s="108">
        <v>7.3979999999999997</v>
      </c>
      <c r="Z22" s="108">
        <v>10.372</v>
      </c>
      <c r="AA22" s="108">
        <v>12.275</v>
      </c>
      <c r="AB22" s="108">
        <v>11.427</v>
      </c>
      <c r="AC22" s="108">
        <v>12.582000000000001</v>
      </c>
      <c r="AD22" s="108">
        <v>11.595000000000001</v>
      </c>
      <c r="AE22" s="108">
        <v>4.0389999999999997</v>
      </c>
      <c r="AF22" s="108">
        <v>12.55</v>
      </c>
      <c r="AG22" s="108">
        <v>7.335</v>
      </c>
      <c r="AH22" s="109">
        <v>12.894</v>
      </c>
      <c r="AI22" s="130"/>
      <c r="AJ22" s="130"/>
      <c r="AK22" s="130"/>
      <c r="AL22" s="130"/>
      <c r="AM22" s="130"/>
      <c r="AN22" s="130"/>
      <c r="AO22" s="130"/>
      <c r="AP22" s="130"/>
      <c r="AQ22" s="130"/>
      <c r="AR22" s="130"/>
      <c r="AS22" s="130"/>
      <c r="AT22" s="130"/>
      <c r="AU22" s="130"/>
      <c r="AV22" s="130"/>
      <c r="AW22" s="130"/>
      <c r="AX22" s="130"/>
      <c r="AY22" s="130"/>
    </row>
    <row r="23" spans="1:51" ht="14.45" customHeight="1" x14ac:dyDescent="0.25">
      <c r="A23" s="294">
        <v>45170</v>
      </c>
      <c r="B23" s="280">
        <v>11.48</v>
      </c>
      <c r="C23" s="270">
        <v>19.23</v>
      </c>
      <c r="D23" s="274">
        <v>15.74</v>
      </c>
      <c r="E23" s="108">
        <v>13.199</v>
      </c>
      <c r="F23" s="108">
        <v>19.033000000000001</v>
      </c>
      <c r="G23" s="108">
        <v>14.452999999999999</v>
      </c>
      <c r="H23" s="108">
        <v>13.914</v>
      </c>
      <c r="I23" s="108">
        <v>8.0649999999999995</v>
      </c>
      <c r="J23" s="108">
        <v>24.059000000000001</v>
      </c>
      <c r="K23" s="108">
        <v>10.286</v>
      </c>
      <c r="L23" s="108">
        <v>27.556000000000001</v>
      </c>
      <c r="M23" s="108">
        <v>7.0220000000000002</v>
      </c>
      <c r="N23" s="108">
        <v>9.8819999999999997</v>
      </c>
      <c r="O23" s="108">
        <v>9.2989999999999995</v>
      </c>
      <c r="P23" s="108">
        <v>20.192</v>
      </c>
      <c r="Q23" s="108">
        <v>16.361999999999998</v>
      </c>
      <c r="R23" s="108">
        <v>11.981999999999999</v>
      </c>
      <c r="S23" s="108">
        <v>12.29</v>
      </c>
      <c r="T23" s="108">
        <v>17.635999999999999</v>
      </c>
      <c r="U23" s="108">
        <v>13.241</v>
      </c>
      <c r="V23" s="108">
        <v>6.5679999999999996</v>
      </c>
      <c r="W23" s="108">
        <v>9.0950000000000006</v>
      </c>
      <c r="X23" s="108">
        <v>8.4510000000000005</v>
      </c>
      <c r="Y23" s="108">
        <v>5.819</v>
      </c>
      <c r="Z23" s="108">
        <v>27.561</v>
      </c>
      <c r="AA23" s="108">
        <v>14.419</v>
      </c>
      <c r="AB23" s="108">
        <v>8.9670000000000005</v>
      </c>
      <c r="AC23" s="108">
        <v>10.055</v>
      </c>
      <c r="AD23" s="108">
        <v>6.7370000000000001</v>
      </c>
      <c r="AE23" s="108">
        <v>3.4289999999999998</v>
      </c>
      <c r="AF23" s="108">
        <v>6.98</v>
      </c>
      <c r="AG23" s="108">
        <v>5.9870000000000001</v>
      </c>
      <c r="AH23" s="109">
        <v>7.0919999999999996</v>
      </c>
      <c r="AI23" s="130"/>
      <c r="AJ23" s="130"/>
      <c r="AK23" s="130"/>
      <c r="AL23" s="130"/>
      <c r="AM23" s="130"/>
      <c r="AN23" s="130"/>
      <c r="AO23" s="130"/>
      <c r="AP23" s="130"/>
      <c r="AQ23" s="130"/>
      <c r="AR23" s="130"/>
      <c r="AS23" s="130"/>
      <c r="AT23" s="130"/>
      <c r="AU23" s="130"/>
      <c r="AV23" s="130"/>
      <c r="AW23" s="130"/>
      <c r="AX23" s="130"/>
      <c r="AY23" s="130"/>
    </row>
    <row r="24" spans="1:51" ht="14.45" customHeight="1" x14ac:dyDescent="0.25">
      <c r="A24" s="294">
        <v>45200</v>
      </c>
      <c r="B24" s="280">
        <v>9.98</v>
      </c>
      <c r="C24" s="270">
        <v>16.89</v>
      </c>
      <c r="D24" s="274">
        <v>12.92</v>
      </c>
      <c r="E24" s="108">
        <v>7.8159999999999998</v>
      </c>
      <c r="F24" s="108">
        <v>10.647</v>
      </c>
      <c r="G24" s="108">
        <v>11.56</v>
      </c>
      <c r="H24" s="108">
        <v>12.375</v>
      </c>
      <c r="I24" s="108">
        <v>12.861000000000001</v>
      </c>
      <c r="J24" s="108">
        <v>28.927</v>
      </c>
      <c r="K24" s="108">
        <v>9.7569999999999997</v>
      </c>
      <c r="L24" s="108">
        <v>12.430999999999999</v>
      </c>
      <c r="M24" s="108">
        <v>7.4610000000000003</v>
      </c>
      <c r="N24" s="108">
        <v>7.1859999999999999</v>
      </c>
      <c r="O24" s="108">
        <v>10.265000000000001</v>
      </c>
      <c r="P24" s="108">
        <v>9.9169999999999998</v>
      </c>
      <c r="Q24" s="108">
        <v>21.727</v>
      </c>
      <c r="R24" s="108">
        <v>20.99</v>
      </c>
      <c r="S24" s="108">
        <v>34.381999999999998</v>
      </c>
      <c r="T24" s="108">
        <v>16.405000000000001</v>
      </c>
      <c r="U24" s="108">
        <v>10.013999999999999</v>
      </c>
      <c r="V24" s="108">
        <v>7.2720000000000002</v>
      </c>
      <c r="W24" s="108">
        <v>11.95</v>
      </c>
      <c r="X24" s="108">
        <v>10.959</v>
      </c>
      <c r="Y24" s="108">
        <v>5.0869999999999997</v>
      </c>
      <c r="Z24" s="108">
        <v>17.893000000000001</v>
      </c>
      <c r="AA24" s="108">
        <v>24.349</v>
      </c>
      <c r="AB24" s="108">
        <v>9.4550000000000001</v>
      </c>
      <c r="AC24" s="108">
        <v>9.8699999999999992</v>
      </c>
      <c r="AD24" s="108">
        <v>7.8780000000000001</v>
      </c>
      <c r="AE24" s="108">
        <v>4.2770000000000001</v>
      </c>
      <c r="AF24" s="108">
        <v>6.016</v>
      </c>
      <c r="AG24" s="108">
        <v>5.3369999999999997</v>
      </c>
      <c r="AH24" s="109">
        <v>16.725999999999999</v>
      </c>
      <c r="AI24" s="130"/>
      <c r="AJ24" s="130"/>
      <c r="AK24" s="130"/>
      <c r="AL24" s="130"/>
      <c r="AM24" s="130"/>
      <c r="AN24" s="130"/>
      <c r="AO24" s="130"/>
      <c r="AP24" s="130"/>
      <c r="AQ24" s="130"/>
      <c r="AR24" s="130"/>
      <c r="AS24" s="130"/>
      <c r="AT24" s="130"/>
      <c r="AU24" s="130"/>
      <c r="AV24" s="130"/>
      <c r="AW24" s="130"/>
      <c r="AX24" s="130"/>
      <c r="AY24" s="130"/>
    </row>
    <row r="25" spans="1:51" ht="14.45" customHeight="1" x14ac:dyDescent="0.25">
      <c r="A25" s="294">
        <v>45231</v>
      </c>
      <c r="B25" s="280">
        <v>8.11</v>
      </c>
      <c r="C25" s="270">
        <v>9.39</v>
      </c>
      <c r="D25" s="274">
        <v>8.8699999999999992</v>
      </c>
      <c r="E25" s="108">
        <v>6.01</v>
      </c>
      <c r="F25" s="108">
        <v>7.2510000000000003</v>
      </c>
      <c r="G25" s="108">
        <v>8.4550000000000001</v>
      </c>
      <c r="H25" s="108">
        <v>8.8030000000000008</v>
      </c>
      <c r="I25" s="108">
        <v>8.1300000000000008</v>
      </c>
      <c r="J25" s="108">
        <v>12.545</v>
      </c>
      <c r="K25" s="108">
        <v>8.3780000000000001</v>
      </c>
      <c r="L25" s="108">
        <v>7.2960000000000003</v>
      </c>
      <c r="M25" s="108">
        <v>5.8209999999999997</v>
      </c>
      <c r="N25" s="108">
        <v>6.1449999999999996</v>
      </c>
      <c r="O25" s="108">
        <v>6.1559999999999997</v>
      </c>
      <c r="P25" s="108">
        <v>6.0380000000000003</v>
      </c>
      <c r="Q25" s="108">
        <v>11.797000000000001</v>
      </c>
      <c r="R25" s="108">
        <v>14.129</v>
      </c>
      <c r="S25" s="108">
        <v>14.141999999999999</v>
      </c>
      <c r="T25" s="108">
        <v>8.5030000000000001</v>
      </c>
      <c r="U25" s="108">
        <v>8.7880000000000003</v>
      </c>
      <c r="V25" s="108">
        <v>6.9130000000000003</v>
      </c>
      <c r="W25" s="108">
        <v>8.8130000000000006</v>
      </c>
      <c r="X25" s="108">
        <v>8.19</v>
      </c>
      <c r="Y25" s="108">
        <v>4.4320000000000004</v>
      </c>
      <c r="Z25" s="108">
        <v>9.1579999999999995</v>
      </c>
      <c r="AA25" s="108">
        <v>11.176</v>
      </c>
      <c r="AB25" s="108">
        <v>7.1219999999999999</v>
      </c>
      <c r="AC25" s="108">
        <v>6.2240000000000002</v>
      </c>
      <c r="AD25" s="108">
        <v>6.07</v>
      </c>
      <c r="AE25" s="108">
        <v>4.0119999999999996</v>
      </c>
      <c r="AF25" s="108">
        <v>5.3230000000000004</v>
      </c>
      <c r="AG25" s="108">
        <v>5.4279999999999999</v>
      </c>
      <c r="AH25" s="109">
        <v>10.465</v>
      </c>
      <c r="AI25" s="130"/>
      <c r="AJ25" s="130"/>
      <c r="AK25" s="130"/>
      <c r="AL25" s="130"/>
      <c r="AM25" s="130"/>
      <c r="AN25" s="130"/>
      <c r="AO25" s="130"/>
      <c r="AP25" s="130"/>
      <c r="AQ25" s="130"/>
      <c r="AR25" s="130"/>
      <c r="AS25" s="130"/>
      <c r="AT25" s="130"/>
      <c r="AU25" s="130"/>
      <c r="AV25" s="130"/>
      <c r="AW25" s="130"/>
      <c r="AX25" s="130"/>
      <c r="AY25" s="130"/>
    </row>
    <row r="26" spans="1:51" ht="14.45" customHeight="1" x14ac:dyDescent="0.25">
      <c r="A26" s="294">
        <v>45261</v>
      </c>
      <c r="B26" s="280">
        <v>6.72</v>
      </c>
      <c r="C26" s="270">
        <v>6.72</v>
      </c>
      <c r="D26" s="274">
        <v>6.72</v>
      </c>
      <c r="E26" s="108">
        <v>5.2910000000000004</v>
      </c>
      <c r="F26" s="108">
        <v>6.1</v>
      </c>
      <c r="G26" s="108">
        <v>5.9020000000000001</v>
      </c>
      <c r="H26" s="108">
        <v>7.1970000000000001</v>
      </c>
      <c r="I26" s="108">
        <v>6.109</v>
      </c>
      <c r="J26" s="108">
        <v>7.7990000000000004</v>
      </c>
      <c r="K26" s="108">
        <v>7.2889999999999997</v>
      </c>
      <c r="L26" s="108">
        <v>5.9939999999999998</v>
      </c>
      <c r="M26" s="108">
        <v>4.8449999999999998</v>
      </c>
      <c r="N26" s="108">
        <v>5.2510000000000003</v>
      </c>
      <c r="O26" s="108">
        <v>4.7729999999999997</v>
      </c>
      <c r="P26" s="108">
        <v>5.1449999999999996</v>
      </c>
      <c r="Q26" s="108">
        <v>7.3440000000000003</v>
      </c>
      <c r="R26" s="108">
        <v>8.4849999999999994</v>
      </c>
      <c r="S26" s="108">
        <v>8.0169999999999995</v>
      </c>
      <c r="T26" s="108">
        <v>6.5289999999999999</v>
      </c>
      <c r="U26" s="108">
        <v>6.8780000000000001</v>
      </c>
      <c r="V26" s="108">
        <v>5.1449999999999996</v>
      </c>
      <c r="W26" s="108">
        <v>5.7210000000000001</v>
      </c>
      <c r="X26" s="108">
        <v>6.1989999999999998</v>
      </c>
      <c r="Y26" s="108">
        <v>4.3230000000000004</v>
      </c>
      <c r="Z26" s="108">
        <v>6.1420000000000003</v>
      </c>
      <c r="AA26" s="108">
        <v>7.3890000000000002</v>
      </c>
      <c r="AB26" s="108">
        <v>5.6989999999999998</v>
      </c>
      <c r="AC26" s="108">
        <v>5.1109999999999998</v>
      </c>
      <c r="AD26" s="108">
        <v>5.83</v>
      </c>
      <c r="AE26" s="108">
        <v>3.2109999999999999</v>
      </c>
      <c r="AF26" s="108">
        <v>5.0540000000000003</v>
      </c>
      <c r="AG26" s="108">
        <v>5.0810000000000004</v>
      </c>
      <c r="AH26" s="109">
        <v>6.3170000000000002</v>
      </c>
      <c r="AI26" s="130"/>
      <c r="AJ26" s="130"/>
      <c r="AK26" s="130"/>
      <c r="AL26" s="130"/>
      <c r="AM26" s="130"/>
      <c r="AN26" s="130"/>
      <c r="AO26" s="130"/>
      <c r="AP26" s="130"/>
      <c r="AQ26" s="130"/>
      <c r="AR26" s="130"/>
      <c r="AS26" s="130"/>
      <c r="AT26" s="130"/>
      <c r="AU26" s="130"/>
      <c r="AV26" s="130"/>
      <c r="AW26" s="130"/>
      <c r="AX26" s="130"/>
      <c r="AY26" s="130"/>
    </row>
    <row r="27" spans="1:51" ht="15" x14ac:dyDescent="0.25">
      <c r="A27" s="294">
        <v>45292</v>
      </c>
      <c r="B27" s="280">
        <v>5.9</v>
      </c>
      <c r="C27" s="270">
        <v>5.9</v>
      </c>
      <c r="D27" s="274">
        <v>5.9</v>
      </c>
      <c r="E27" s="108">
        <v>4.7089999999999996</v>
      </c>
      <c r="F27" s="108">
        <v>5.5369999999999999</v>
      </c>
      <c r="G27" s="108">
        <v>5.0110000000000001</v>
      </c>
      <c r="H27" s="108">
        <v>5.9119999999999999</v>
      </c>
      <c r="I27" s="108">
        <v>4.8730000000000002</v>
      </c>
      <c r="J27" s="108">
        <v>6.2789999999999999</v>
      </c>
      <c r="K27" s="108">
        <v>5.6619999999999999</v>
      </c>
      <c r="L27" s="108">
        <v>5.49</v>
      </c>
      <c r="M27" s="108">
        <v>4.3879999999999999</v>
      </c>
      <c r="N27" s="108">
        <v>4.7670000000000003</v>
      </c>
      <c r="O27" s="108">
        <v>3.9750000000000001</v>
      </c>
      <c r="P27" s="108">
        <v>4.4370000000000003</v>
      </c>
      <c r="Q27" s="108">
        <v>6.4790000000000001</v>
      </c>
      <c r="R27" s="108">
        <v>6.6779999999999999</v>
      </c>
      <c r="S27" s="108">
        <v>5.9260000000000002</v>
      </c>
      <c r="T27" s="108">
        <v>5.3310000000000004</v>
      </c>
      <c r="U27" s="108">
        <v>5.4930000000000003</v>
      </c>
      <c r="V27" s="108">
        <v>4.3419999999999996</v>
      </c>
      <c r="W27" s="108">
        <v>4.6369999999999996</v>
      </c>
      <c r="X27" s="108">
        <v>5.6</v>
      </c>
      <c r="Y27" s="108">
        <v>3.923</v>
      </c>
      <c r="Z27" s="108">
        <v>5.0439999999999996</v>
      </c>
      <c r="AA27" s="108">
        <v>6.17</v>
      </c>
      <c r="AB27" s="108">
        <v>4.7869999999999999</v>
      </c>
      <c r="AC27" s="108">
        <v>4.5949999999999998</v>
      </c>
      <c r="AD27" s="108">
        <v>4.8949999999999996</v>
      </c>
      <c r="AE27" s="108">
        <v>2.843</v>
      </c>
      <c r="AF27" s="108">
        <v>4.6870000000000003</v>
      </c>
      <c r="AG27" s="108">
        <v>4.899</v>
      </c>
      <c r="AH27" s="109">
        <v>4.6760000000000002</v>
      </c>
      <c r="AI27" s="130"/>
      <c r="AJ27" s="130"/>
      <c r="AK27" s="130"/>
      <c r="AL27" s="130"/>
      <c r="AM27" s="130"/>
      <c r="AN27" s="130"/>
      <c r="AO27" s="130"/>
      <c r="AP27" s="130"/>
      <c r="AQ27" s="130"/>
      <c r="AR27" s="130"/>
      <c r="AS27" s="130"/>
      <c r="AT27" s="130"/>
      <c r="AU27" s="130"/>
      <c r="AV27" s="130"/>
      <c r="AW27" s="130"/>
      <c r="AX27" s="130"/>
      <c r="AY27" s="130"/>
    </row>
    <row r="28" spans="1:51" ht="14.45" customHeight="1" x14ac:dyDescent="0.25">
      <c r="A28" s="294">
        <v>45323</v>
      </c>
      <c r="B28" s="280">
        <v>5.43</v>
      </c>
      <c r="C28" s="270">
        <v>5.43</v>
      </c>
      <c r="D28" s="274">
        <v>5.43</v>
      </c>
      <c r="E28" s="108">
        <v>4.024</v>
      </c>
      <c r="F28" s="108">
        <v>4.7709999999999999</v>
      </c>
      <c r="G28" s="108">
        <v>5.8819999999999997</v>
      </c>
      <c r="H28" s="108">
        <v>6.4320000000000004</v>
      </c>
      <c r="I28" s="108">
        <v>4.0739999999999998</v>
      </c>
      <c r="J28" s="108">
        <v>5.234</v>
      </c>
      <c r="K28" s="108">
        <v>5.0869999999999997</v>
      </c>
      <c r="L28" s="108">
        <v>5.1619999999999999</v>
      </c>
      <c r="M28" s="108">
        <v>3.722</v>
      </c>
      <c r="N28" s="108">
        <v>4.2560000000000002</v>
      </c>
      <c r="O28" s="108">
        <v>3.9609999999999999</v>
      </c>
      <c r="P28" s="108">
        <v>3.9340000000000002</v>
      </c>
      <c r="Q28" s="108">
        <v>5.508</v>
      </c>
      <c r="R28" s="108">
        <v>5.5380000000000003</v>
      </c>
      <c r="S28" s="108">
        <v>5.9290000000000003</v>
      </c>
      <c r="T28" s="108">
        <v>4.335</v>
      </c>
      <c r="U28" s="108">
        <v>4.952</v>
      </c>
      <c r="V28" s="108">
        <v>3.67</v>
      </c>
      <c r="W28" s="108">
        <v>3.9329999999999998</v>
      </c>
      <c r="X28" s="108">
        <v>4.3979999999999997</v>
      </c>
      <c r="Y28" s="108">
        <v>3.5590000000000002</v>
      </c>
      <c r="Z28" s="108">
        <v>5.0229999999999997</v>
      </c>
      <c r="AA28" s="108">
        <v>7.3979999999999997</v>
      </c>
      <c r="AB28" s="108">
        <v>5.6059999999999999</v>
      </c>
      <c r="AC28" s="108">
        <v>4.6680000000000001</v>
      </c>
      <c r="AD28" s="108">
        <v>4.5709999999999997</v>
      </c>
      <c r="AE28" s="108">
        <v>2.4369999999999998</v>
      </c>
      <c r="AF28" s="108">
        <v>4.1420000000000003</v>
      </c>
      <c r="AG28" s="108">
        <v>4.3250000000000002</v>
      </c>
      <c r="AH28" s="109">
        <v>3.81</v>
      </c>
      <c r="AI28" s="130"/>
      <c r="AJ28" s="130"/>
      <c r="AK28" s="130"/>
      <c r="AL28" s="130"/>
      <c r="AM28" s="130"/>
      <c r="AN28" s="130"/>
      <c r="AO28" s="130"/>
      <c r="AP28" s="130"/>
      <c r="AQ28" s="130"/>
      <c r="AR28" s="130"/>
      <c r="AS28" s="130"/>
      <c r="AT28" s="130"/>
      <c r="AU28" s="130"/>
      <c r="AV28" s="130"/>
      <c r="AW28" s="130"/>
      <c r="AX28" s="130"/>
      <c r="AY28" s="130"/>
    </row>
    <row r="29" spans="1:51" ht="14.45" customHeight="1" x14ac:dyDescent="0.25">
      <c r="A29" s="294">
        <v>45352</v>
      </c>
      <c r="B29" s="280">
        <v>9.6999999999999993</v>
      </c>
      <c r="C29" s="270">
        <v>9.6999999999999993</v>
      </c>
      <c r="D29" s="274">
        <v>9.6999999999999993</v>
      </c>
      <c r="E29" s="108">
        <v>6.2380000000000004</v>
      </c>
      <c r="F29" s="108">
        <v>8.9459999999999997</v>
      </c>
      <c r="G29" s="108">
        <v>10.837</v>
      </c>
      <c r="H29" s="108">
        <v>7.1040000000000001</v>
      </c>
      <c r="I29" s="108">
        <v>12.957000000000001</v>
      </c>
      <c r="J29" s="108">
        <v>8.0730000000000004</v>
      </c>
      <c r="K29" s="108">
        <v>8.0359999999999996</v>
      </c>
      <c r="L29" s="108">
        <v>6.3019999999999996</v>
      </c>
      <c r="M29" s="108">
        <v>6.9130000000000003</v>
      </c>
      <c r="N29" s="108">
        <v>5.3360000000000003</v>
      </c>
      <c r="O29" s="108">
        <v>5.64</v>
      </c>
      <c r="P29" s="108">
        <v>12.193</v>
      </c>
      <c r="Q29" s="108">
        <v>9.25</v>
      </c>
      <c r="R29" s="108">
        <v>6.9219999999999997</v>
      </c>
      <c r="S29" s="108">
        <v>17.161000000000001</v>
      </c>
      <c r="T29" s="108">
        <v>5.3209999999999997</v>
      </c>
      <c r="U29" s="108">
        <v>8.2460000000000004</v>
      </c>
      <c r="V29" s="108">
        <v>3.96</v>
      </c>
      <c r="W29" s="108">
        <v>5.8789999999999996</v>
      </c>
      <c r="X29" s="108">
        <v>8.3810000000000002</v>
      </c>
      <c r="Y29" s="108">
        <v>4.7919999999999998</v>
      </c>
      <c r="Z29" s="108">
        <v>7.7560000000000002</v>
      </c>
      <c r="AA29" s="108">
        <v>13.211</v>
      </c>
      <c r="AB29" s="108">
        <v>8.2309999999999999</v>
      </c>
      <c r="AC29" s="108">
        <v>11.773</v>
      </c>
      <c r="AD29" s="108">
        <v>5.1120000000000001</v>
      </c>
      <c r="AE29" s="108">
        <v>3.05</v>
      </c>
      <c r="AF29" s="108">
        <v>5.6879999999999997</v>
      </c>
      <c r="AG29" s="108">
        <v>5.0510000000000002</v>
      </c>
      <c r="AH29" s="109">
        <v>4.2130000000000001</v>
      </c>
      <c r="AI29" s="130"/>
      <c r="AJ29" s="130"/>
      <c r="AK29" s="130"/>
      <c r="AL29" s="130"/>
      <c r="AM29" s="130"/>
      <c r="AN29" s="130"/>
      <c r="AO29" s="130"/>
      <c r="AP29" s="130"/>
      <c r="AQ29" s="130"/>
      <c r="AR29" s="130"/>
      <c r="AS29" s="130"/>
      <c r="AT29" s="130"/>
      <c r="AU29" s="130"/>
      <c r="AV29" s="130"/>
      <c r="AW29" s="130"/>
      <c r="AX29" s="130"/>
      <c r="AY29" s="130"/>
    </row>
    <row r="30" spans="1:51" ht="14.45" customHeight="1" x14ac:dyDescent="0.25">
      <c r="A30" s="294">
        <v>45383</v>
      </c>
      <c r="B30" s="280">
        <v>23.48</v>
      </c>
      <c r="C30" s="270">
        <v>23.48</v>
      </c>
      <c r="D30" s="274">
        <v>23.48</v>
      </c>
      <c r="E30" s="108">
        <v>17.62</v>
      </c>
      <c r="F30" s="108">
        <v>27.814</v>
      </c>
      <c r="G30" s="108">
        <v>18.673999999999999</v>
      </c>
      <c r="H30" s="108">
        <v>18.571999999999999</v>
      </c>
      <c r="I30" s="108">
        <v>25.591000000000001</v>
      </c>
      <c r="J30" s="108">
        <v>15.349</v>
      </c>
      <c r="K30" s="108">
        <v>16.456</v>
      </c>
      <c r="L30" s="108">
        <v>26.992000000000001</v>
      </c>
      <c r="M30" s="108">
        <v>29.234000000000002</v>
      </c>
      <c r="N30" s="108">
        <v>16.556999999999999</v>
      </c>
      <c r="O30" s="108">
        <v>16.46</v>
      </c>
      <c r="P30" s="108">
        <v>38.164999999999999</v>
      </c>
      <c r="Q30" s="108">
        <v>30.898</v>
      </c>
      <c r="R30" s="108">
        <v>26.777000000000001</v>
      </c>
      <c r="S30" s="108">
        <v>27.271000000000001</v>
      </c>
      <c r="T30" s="108">
        <v>14.2</v>
      </c>
      <c r="U30" s="108">
        <v>17.178999999999998</v>
      </c>
      <c r="V30" s="108">
        <v>13.971</v>
      </c>
      <c r="W30" s="108">
        <v>14.956</v>
      </c>
      <c r="X30" s="108">
        <v>34.055</v>
      </c>
      <c r="Y30" s="108">
        <v>9.5069999999999997</v>
      </c>
      <c r="Z30" s="108">
        <v>21.253</v>
      </c>
      <c r="AA30" s="108">
        <v>18.536000000000001</v>
      </c>
      <c r="AB30" s="108">
        <v>18.216999999999999</v>
      </c>
      <c r="AC30" s="108">
        <v>26.498999999999999</v>
      </c>
      <c r="AD30" s="108">
        <v>13.311999999999999</v>
      </c>
      <c r="AE30" s="108">
        <v>18.966999999999999</v>
      </c>
      <c r="AF30" s="108">
        <v>13.289</v>
      </c>
      <c r="AG30" s="108">
        <v>17.539000000000001</v>
      </c>
      <c r="AH30" s="109">
        <v>9.3659999999999997</v>
      </c>
      <c r="AI30" s="130"/>
      <c r="AJ30" s="130"/>
      <c r="AK30" s="130"/>
      <c r="AL30" s="130"/>
      <c r="AM30" s="130"/>
      <c r="AN30" s="130"/>
      <c r="AO30" s="130"/>
      <c r="AP30" s="130"/>
      <c r="AQ30" s="130"/>
      <c r="AR30" s="130"/>
      <c r="AS30" s="130"/>
      <c r="AT30" s="130"/>
      <c r="AU30" s="130"/>
      <c r="AV30" s="130"/>
      <c r="AW30" s="130"/>
      <c r="AX30" s="130"/>
      <c r="AY30" s="130"/>
    </row>
    <row r="31" spans="1:51" ht="14.45" customHeight="1" x14ac:dyDescent="0.25">
      <c r="A31" s="294">
        <v>45413</v>
      </c>
      <c r="B31" s="280">
        <v>67.98</v>
      </c>
      <c r="C31" s="270">
        <v>67.98</v>
      </c>
      <c r="D31" s="274">
        <v>67.98</v>
      </c>
      <c r="E31" s="108">
        <v>92.963999999999999</v>
      </c>
      <c r="F31" s="108">
        <v>75.641000000000005</v>
      </c>
      <c r="G31" s="108">
        <v>57.4</v>
      </c>
      <c r="H31" s="108">
        <v>68.882000000000005</v>
      </c>
      <c r="I31" s="108">
        <v>94.629000000000005</v>
      </c>
      <c r="J31" s="108">
        <v>66.363</v>
      </c>
      <c r="K31" s="108">
        <v>68.238</v>
      </c>
      <c r="L31" s="108">
        <v>66.789000000000001</v>
      </c>
      <c r="M31" s="108">
        <v>111.53100000000001</v>
      </c>
      <c r="N31" s="108">
        <v>29.146000000000001</v>
      </c>
      <c r="O31" s="108">
        <v>62.996000000000002</v>
      </c>
      <c r="P31" s="108">
        <v>87.472999999999999</v>
      </c>
      <c r="Q31" s="108">
        <v>115.928</v>
      </c>
      <c r="R31" s="108">
        <v>68.731999999999999</v>
      </c>
      <c r="S31" s="108">
        <v>79.733999999999995</v>
      </c>
      <c r="T31" s="108">
        <v>78.552999999999997</v>
      </c>
      <c r="U31" s="108">
        <v>96.953999999999994</v>
      </c>
      <c r="V31" s="108">
        <v>49.707999999999998</v>
      </c>
      <c r="W31" s="108">
        <v>54.857999999999997</v>
      </c>
      <c r="X31" s="108">
        <v>66.37</v>
      </c>
      <c r="Y31" s="108">
        <v>43.17</v>
      </c>
      <c r="Z31" s="108">
        <v>64.322999999999993</v>
      </c>
      <c r="AA31" s="108">
        <v>51.598999999999997</v>
      </c>
      <c r="AB31" s="108">
        <v>53.320999999999998</v>
      </c>
      <c r="AC31" s="108">
        <v>63.228000000000002</v>
      </c>
      <c r="AD31" s="108">
        <v>37.738999999999997</v>
      </c>
      <c r="AE31" s="108">
        <v>58.843000000000004</v>
      </c>
      <c r="AF31" s="108">
        <v>64.361000000000004</v>
      </c>
      <c r="AG31" s="108">
        <v>51.537999999999997</v>
      </c>
      <c r="AH31" s="109">
        <v>62.765000000000001</v>
      </c>
      <c r="AI31" s="130"/>
      <c r="AJ31" s="130"/>
      <c r="AK31" s="130"/>
      <c r="AL31" s="130"/>
      <c r="AM31" s="130"/>
      <c r="AN31" s="130"/>
      <c r="AO31" s="130"/>
      <c r="AP31" s="130"/>
      <c r="AQ31" s="130"/>
      <c r="AR31" s="130"/>
      <c r="AS31" s="130"/>
      <c r="AT31" s="130"/>
      <c r="AU31" s="130"/>
      <c r="AV31" s="130"/>
      <c r="AW31" s="130"/>
      <c r="AX31" s="130"/>
      <c r="AY31" s="130"/>
    </row>
    <row r="32" spans="1:51" ht="14.45" customHeight="1" x14ac:dyDescent="0.25">
      <c r="A32" s="294">
        <v>45444</v>
      </c>
      <c r="B32" s="280">
        <v>61.6</v>
      </c>
      <c r="C32" s="270">
        <v>61.6</v>
      </c>
      <c r="D32" s="274">
        <v>61.6</v>
      </c>
      <c r="E32" s="108">
        <v>109.898</v>
      </c>
      <c r="F32" s="108">
        <v>69.314999999999998</v>
      </c>
      <c r="G32" s="108">
        <v>128.41</v>
      </c>
      <c r="H32" s="108">
        <v>35.67</v>
      </c>
      <c r="I32" s="108">
        <v>122.056</v>
      </c>
      <c r="J32" s="108">
        <v>59.462000000000003</v>
      </c>
      <c r="K32" s="108">
        <v>106.863</v>
      </c>
      <c r="L32" s="108">
        <v>31.861000000000001</v>
      </c>
      <c r="M32" s="108">
        <v>68.358000000000004</v>
      </c>
      <c r="N32" s="108">
        <v>12.885</v>
      </c>
      <c r="O32" s="108">
        <v>43.478999999999999</v>
      </c>
      <c r="P32" s="108">
        <v>51.343000000000004</v>
      </c>
      <c r="Q32" s="108">
        <v>111.405</v>
      </c>
      <c r="R32" s="108">
        <v>36.103000000000002</v>
      </c>
      <c r="S32" s="108">
        <v>60.475999999999999</v>
      </c>
      <c r="T32" s="108">
        <v>102.625</v>
      </c>
      <c r="U32" s="108">
        <v>51.63</v>
      </c>
      <c r="V32" s="108">
        <v>66.494</v>
      </c>
      <c r="W32" s="108">
        <v>98.028999999999996</v>
      </c>
      <c r="X32" s="108">
        <v>31.716999999999999</v>
      </c>
      <c r="Y32" s="108">
        <v>34.323</v>
      </c>
      <c r="Z32" s="108">
        <v>78.394000000000005</v>
      </c>
      <c r="AA32" s="108">
        <v>94.796000000000006</v>
      </c>
      <c r="AB32" s="108">
        <v>79.564999999999998</v>
      </c>
      <c r="AC32" s="108">
        <v>80.715999999999994</v>
      </c>
      <c r="AD32" s="108">
        <v>12.644</v>
      </c>
      <c r="AE32" s="108">
        <v>130.18100000000001</v>
      </c>
      <c r="AF32" s="108">
        <v>40.713999999999999</v>
      </c>
      <c r="AG32" s="108">
        <v>46.625999999999998</v>
      </c>
      <c r="AH32" s="109">
        <v>105.011</v>
      </c>
      <c r="AI32" s="130"/>
      <c r="AJ32" s="130"/>
      <c r="AK32" s="130"/>
      <c r="AL32" s="130"/>
      <c r="AM32" s="130"/>
      <c r="AN32" s="130"/>
      <c r="AO32" s="130"/>
      <c r="AP32" s="130"/>
      <c r="AQ32" s="130"/>
      <c r="AR32" s="130"/>
      <c r="AS32" s="130"/>
      <c r="AT32" s="130"/>
      <c r="AU32" s="130"/>
      <c r="AV32" s="130"/>
      <c r="AW32" s="130"/>
      <c r="AX32" s="130"/>
      <c r="AY32" s="130"/>
    </row>
    <row r="33" spans="1:51" ht="14.45" customHeight="1" x14ac:dyDescent="0.25">
      <c r="A33" s="294">
        <v>45474</v>
      </c>
      <c r="B33" s="280">
        <v>21.28</v>
      </c>
      <c r="C33" s="270">
        <v>21.28</v>
      </c>
      <c r="D33" s="274">
        <v>21.28</v>
      </c>
      <c r="E33" s="108">
        <v>37.494999999999997</v>
      </c>
      <c r="F33" s="108">
        <v>15.827999999999999</v>
      </c>
      <c r="G33" s="108">
        <v>80.742999999999995</v>
      </c>
      <c r="H33" s="108">
        <v>13.85</v>
      </c>
      <c r="I33" s="108">
        <v>34.237000000000002</v>
      </c>
      <c r="J33" s="108">
        <v>26.449000000000002</v>
      </c>
      <c r="K33" s="108">
        <v>72.138999999999996</v>
      </c>
      <c r="L33" s="108">
        <v>9.6140000000000008</v>
      </c>
      <c r="M33" s="108">
        <v>20.05</v>
      </c>
      <c r="N33" s="108">
        <v>6.0540000000000003</v>
      </c>
      <c r="O33" s="108">
        <v>12.493</v>
      </c>
      <c r="P33" s="108">
        <v>17.254000000000001</v>
      </c>
      <c r="Q33" s="108">
        <v>39.078000000000003</v>
      </c>
      <c r="R33" s="108">
        <v>15.75</v>
      </c>
      <c r="S33" s="108">
        <v>19.18</v>
      </c>
      <c r="T33" s="108">
        <v>33.265999999999998</v>
      </c>
      <c r="U33" s="108">
        <v>16.641999999999999</v>
      </c>
      <c r="V33" s="108">
        <v>15.877000000000001</v>
      </c>
      <c r="W33" s="108">
        <v>30.167000000000002</v>
      </c>
      <c r="X33" s="108">
        <v>12.859</v>
      </c>
      <c r="Y33" s="108">
        <v>11.802</v>
      </c>
      <c r="Z33" s="108">
        <v>18.286000000000001</v>
      </c>
      <c r="AA33" s="108">
        <v>23.971</v>
      </c>
      <c r="AB33" s="108">
        <v>16.620999999999999</v>
      </c>
      <c r="AC33" s="108">
        <v>19.506</v>
      </c>
      <c r="AD33" s="108">
        <v>5.8529999999999998</v>
      </c>
      <c r="AE33" s="108">
        <v>50.735999999999997</v>
      </c>
      <c r="AF33" s="108">
        <v>11.839</v>
      </c>
      <c r="AG33" s="108">
        <v>21.846</v>
      </c>
      <c r="AH33" s="109">
        <v>54.808</v>
      </c>
      <c r="AI33" s="130"/>
      <c r="AJ33" s="130"/>
      <c r="AK33" s="130"/>
      <c r="AL33" s="130"/>
      <c r="AM33" s="130"/>
      <c r="AN33" s="130"/>
      <c r="AO33" s="130"/>
      <c r="AP33" s="130"/>
      <c r="AQ33" s="130"/>
      <c r="AR33" s="130"/>
      <c r="AS33" s="130"/>
      <c r="AT33" s="130"/>
      <c r="AU33" s="130"/>
      <c r="AV33" s="130"/>
      <c r="AW33" s="130"/>
      <c r="AX33" s="130"/>
      <c r="AY33" s="130"/>
    </row>
    <row r="34" spans="1:51" ht="14.45" customHeight="1" x14ac:dyDescent="0.25">
      <c r="A34" s="294">
        <v>45505</v>
      </c>
      <c r="B34" s="279">
        <v>15.48</v>
      </c>
      <c r="C34" s="269">
        <v>15.48</v>
      </c>
      <c r="D34" s="274">
        <v>15.48</v>
      </c>
      <c r="E34" s="108">
        <v>16.507000000000001</v>
      </c>
      <c r="F34" s="108">
        <v>9.5060000000000002</v>
      </c>
      <c r="G34" s="108">
        <v>23.213999999999999</v>
      </c>
      <c r="H34" s="108">
        <v>8.0419999999999998</v>
      </c>
      <c r="I34" s="108">
        <v>24.73</v>
      </c>
      <c r="J34" s="108">
        <v>13.039</v>
      </c>
      <c r="K34" s="108">
        <v>44.091999999999999</v>
      </c>
      <c r="L34" s="108">
        <v>7.4029999999999996</v>
      </c>
      <c r="M34" s="108">
        <v>21.623000000000001</v>
      </c>
      <c r="N34" s="108">
        <v>4.9240000000000004</v>
      </c>
      <c r="O34" s="108">
        <v>9.7669999999999995</v>
      </c>
      <c r="P34" s="108">
        <v>7.7629999999999999</v>
      </c>
      <c r="Q34" s="108">
        <v>19.888000000000002</v>
      </c>
      <c r="R34" s="108">
        <v>12.039</v>
      </c>
      <c r="S34" s="108">
        <v>28.756</v>
      </c>
      <c r="T34" s="108">
        <v>14.067</v>
      </c>
      <c r="U34" s="108">
        <v>7.2990000000000004</v>
      </c>
      <c r="V34" s="108">
        <v>12.096</v>
      </c>
      <c r="W34" s="108">
        <v>11.61</v>
      </c>
      <c r="X34" s="108">
        <v>7.4390000000000001</v>
      </c>
      <c r="Y34" s="108">
        <v>10.394</v>
      </c>
      <c r="Z34" s="108">
        <v>12.275</v>
      </c>
      <c r="AA34" s="108">
        <v>11.417999999999999</v>
      </c>
      <c r="AB34" s="108">
        <v>12.682</v>
      </c>
      <c r="AC34" s="108">
        <v>11.291</v>
      </c>
      <c r="AD34" s="108">
        <v>4.3220000000000001</v>
      </c>
      <c r="AE34" s="108">
        <v>12.157</v>
      </c>
      <c r="AF34" s="108">
        <v>7.2380000000000004</v>
      </c>
      <c r="AG34" s="108">
        <v>12.896000000000001</v>
      </c>
      <c r="AH34" s="109">
        <v>32.975000000000001</v>
      </c>
      <c r="AI34" s="130"/>
      <c r="AJ34" s="130"/>
      <c r="AK34" s="130"/>
      <c r="AL34" s="130"/>
      <c r="AM34" s="130"/>
      <c r="AN34" s="130"/>
      <c r="AO34" s="130"/>
      <c r="AP34" s="130"/>
      <c r="AQ34" s="130"/>
      <c r="AR34" s="130"/>
      <c r="AS34" s="130"/>
      <c r="AT34" s="130"/>
      <c r="AU34" s="130"/>
      <c r="AV34" s="130"/>
      <c r="AW34" s="130"/>
      <c r="AX34" s="130"/>
      <c r="AY34" s="130"/>
    </row>
    <row r="35" spans="1:51" ht="14.45" customHeight="1" x14ac:dyDescent="0.25">
      <c r="A35" s="294">
        <v>45536</v>
      </c>
      <c r="B35" s="279">
        <v>15.74</v>
      </c>
      <c r="C35" s="269">
        <v>15.74</v>
      </c>
      <c r="D35" s="274">
        <v>15.74</v>
      </c>
      <c r="E35" s="108">
        <v>17.914000000000001</v>
      </c>
      <c r="F35" s="108">
        <v>14.667</v>
      </c>
      <c r="G35" s="108">
        <v>13.651999999999999</v>
      </c>
      <c r="H35" s="108">
        <v>8.2530000000000001</v>
      </c>
      <c r="I35" s="108">
        <v>24.759</v>
      </c>
      <c r="J35" s="108">
        <v>10.535</v>
      </c>
      <c r="K35" s="108">
        <v>27.135999999999999</v>
      </c>
      <c r="L35" s="108">
        <v>7.02</v>
      </c>
      <c r="M35" s="108">
        <v>9.6750000000000007</v>
      </c>
      <c r="N35" s="108">
        <v>9.5180000000000007</v>
      </c>
      <c r="O35" s="108">
        <v>19.959</v>
      </c>
      <c r="P35" s="108">
        <v>17.244</v>
      </c>
      <c r="Q35" s="108">
        <v>12.023</v>
      </c>
      <c r="R35" s="108">
        <v>12.702</v>
      </c>
      <c r="S35" s="108">
        <v>17.649999999999999</v>
      </c>
      <c r="T35" s="108">
        <v>13.202</v>
      </c>
      <c r="U35" s="108">
        <v>6.82</v>
      </c>
      <c r="V35" s="108">
        <v>9.2370000000000001</v>
      </c>
      <c r="W35" s="108">
        <v>8.4450000000000003</v>
      </c>
      <c r="X35" s="108">
        <v>5.87</v>
      </c>
      <c r="Y35" s="108">
        <v>28.148</v>
      </c>
      <c r="Z35" s="108">
        <v>14.414999999999999</v>
      </c>
      <c r="AA35" s="108">
        <v>9.0210000000000008</v>
      </c>
      <c r="AB35" s="108">
        <v>10.15</v>
      </c>
      <c r="AC35" s="108">
        <v>6.7990000000000004</v>
      </c>
      <c r="AD35" s="108">
        <v>3.7240000000000002</v>
      </c>
      <c r="AE35" s="108">
        <v>6.8490000000000002</v>
      </c>
      <c r="AF35" s="108">
        <v>5.9630000000000001</v>
      </c>
      <c r="AG35" s="108">
        <v>7.1550000000000002</v>
      </c>
      <c r="AH35" s="109">
        <v>31.931999999999999</v>
      </c>
      <c r="AI35" s="130"/>
      <c r="AJ35" s="130"/>
      <c r="AK35" s="130"/>
      <c r="AL35" s="130"/>
      <c r="AM35" s="130"/>
      <c r="AN35" s="130"/>
      <c r="AO35" s="130"/>
      <c r="AP35" s="130"/>
      <c r="AQ35" s="130"/>
      <c r="AR35" s="130"/>
      <c r="AS35" s="130"/>
      <c r="AT35" s="130"/>
      <c r="AU35" s="130"/>
      <c r="AV35" s="130"/>
      <c r="AW35" s="130"/>
      <c r="AX35" s="130"/>
      <c r="AY35" s="130"/>
    </row>
    <row r="36" spans="1:51" ht="15" x14ac:dyDescent="0.25">
      <c r="A36" s="294">
        <v>45566</v>
      </c>
      <c r="B36" s="279">
        <v>9.98</v>
      </c>
      <c r="C36" s="269">
        <v>16.89</v>
      </c>
      <c r="D36" s="276">
        <v>12.92</v>
      </c>
      <c r="E36" s="108">
        <v>10.505000000000001</v>
      </c>
      <c r="F36" s="108">
        <v>11.746</v>
      </c>
      <c r="G36" s="108">
        <v>12.201000000000001</v>
      </c>
      <c r="H36" s="108">
        <v>12.917</v>
      </c>
      <c r="I36" s="108">
        <v>28.094999999999999</v>
      </c>
      <c r="J36" s="108">
        <v>10.054</v>
      </c>
      <c r="K36" s="108">
        <v>12.129</v>
      </c>
      <c r="L36" s="108">
        <v>7.5510000000000002</v>
      </c>
      <c r="M36" s="108">
        <v>7.1289999999999996</v>
      </c>
      <c r="N36" s="108">
        <v>10.468999999999999</v>
      </c>
      <c r="O36" s="108">
        <v>9.6470000000000002</v>
      </c>
      <c r="P36" s="108">
        <v>21.030999999999999</v>
      </c>
      <c r="Q36" s="108">
        <v>21.004999999999999</v>
      </c>
      <c r="R36" s="108">
        <v>34.988999999999997</v>
      </c>
      <c r="S36" s="108">
        <v>16.056000000000001</v>
      </c>
      <c r="T36" s="108">
        <v>10.065</v>
      </c>
      <c r="U36" s="108">
        <v>7.51</v>
      </c>
      <c r="V36" s="108">
        <v>12.093</v>
      </c>
      <c r="W36" s="108">
        <v>11.119</v>
      </c>
      <c r="X36" s="108">
        <v>5.1379999999999999</v>
      </c>
      <c r="Y36" s="108">
        <v>17.518000000000001</v>
      </c>
      <c r="Z36" s="108">
        <v>24.344000000000001</v>
      </c>
      <c r="AA36" s="108">
        <v>9.5549999999999997</v>
      </c>
      <c r="AB36" s="108">
        <v>9.5229999999999997</v>
      </c>
      <c r="AC36" s="108">
        <v>7.9119999999999999</v>
      </c>
      <c r="AD36" s="108">
        <v>4.601</v>
      </c>
      <c r="AE36" s="109">
        <v>5.9260000000000002</v>
      </c>
      <c r="AF36" s="108">
        <v>5.3140000000000001</v>
      </c>
      <c r="AG36" s="108">
        <v>16.960999999999999</v>
      </c>
      <c r="AH36" s="108">
        <v>16.849</v>
      </c>
      <c r="AI36" s="130"/>
      <c r="AJ36" s="130"/>
      <c r="AK36" s="130"/>
      <c r="AL36" s="130"/>
      <c r="AM36" s="130"/>
      <c r="AN36" s="130"/>
      <c r="AO36" s="130"/>
      <c r="AP36" s="130"/>
      <c r="AQ36" s="130"/>
      <c r="AR36" s="130"/>
      <c r="AS36" s="130"/>
      <c r="AT36" s="130"/>
      <c r="AU36" s="130"/>
      <c r="AV36" s="130"/>
      <c r="AW36" s="130"/>
      <c r="AX36" s="130"/>
      <c r="AY36" s="130"/>
    </row>
    <row r="37" spans="1:51" ht="15" x14ac:dyDescent="0.25">
      <c r="A37" s="294">
        <v>45597</v>
      </c>
      <c r="B37" s="281">
        <v>8.11</v>
      </c>
      <c r="C37" s="271">
        <v>9.39</v>
      </c>
      <c r="D37" s="276">
        <v>8.8699999999999992</v>
      </c>
      <c r="E37" s="108">
        <v>7.1349999999999998</v>
      </c>
      <c r="F37" s="108">
        <v>8.6240000000000006</v>
      </c>
      <c r="G37" s="108">
        <v>8.6760000000000002</v>
      </c>
      <c r="H37" s="108">
        <v>8.1929999999999996</v>
      </c>
      <c r="I37" s="108">
        <v>12.276</v>
      </c>
      <c r="J37" s="108">
        <v>8.6790000000000003</v>
      </c>
      <c r="K37" s="108">
        <v>7.2469999999999999</v>
      </c>
      <c r="L37" s="108">
        <v>5.7990000000000004</v>
      </c>
      <c r="M37" s="108">
        <v>6.0739999999999998</v>
      </c>
      <c r="N37" s="108">
        <v>6.3150000000000004</v>
      </c>
      <c r="O37" s="108">
        <v>5.97</v>
      </c>
      <c r="P37" s="108">
        <v>11.542</v>
      </c>
      <c r="Q37" s="108">
        <v>13.856999999999999</v>
      </c>
      <c r="R37" s="108">
        <v>14.436</v>
      </c>
      <c r="S37" s="108">
        <v>8.2989999999999995</v>
      </c>
      <c r="T37" s="108">
        <v>8.6440000000000001</v>
      </c>
      <c r="U37" s="108">
        <v>7.0650000000000004</v>
      </c>
      <c r="V37" s="108">
        <v>8.9209999999999994</v>
      </c>
      <c r="W37" s="108">
        <v>8.0500000000000007</v>
      </c>
      <c r="X37" s="108">
        <v>4.492</v>
      </c>
      <c r="Y37" s="108">
        <v>9.0500000000000007</v>
      </c>
      <c r="Z37" s="108">
        <v>11.172000000000001</v>
      </c>
      <c r="AA37" s="108">
        <v>7.077</v>
      </c>
      <c r="AB37" s="108">
        <v>6.1360000000000001</v>
      </c>
      <c r="AC37" s="108">
        <v>6.1289999999999996</v>
      </c>
      <c r="AD37" s="108">
        <v>4.2869999999999999</v>
      </c>
      <c r="AE37" s="109">
        <v>5.2610000000000001</v>
      </c>
      <c r="AF37" s="108">
        <v>5.4139999999999997</v>
      </c>
      <c r="AG37" s="108">
        <v>10.36</v>
      </c>
      <c r="AH37" s="108">
        <v>9.4990000000000006</v>
      </c>
      <c r="AI37" s="130"/>
      <c r="AJ37" s="130"/>
      <c r="AK37" s="130"/>
      <c r="AL37" s="130"/>
      <c r="AM37" s="130"/>
      <c r="AN37" s="130"/>
      <c r="AO37" s="130"/>
      <c r="AP37" s="130"/>
      <c r="AQ37" s="130"/>
      <c r="AR37" s="130"/>
      <c r="AS37" s="130"/>
      <c r="AT37" s="130"/>
      <c r="AU37" s="130"/>
      <c r="AV37" s="130"/>
      <c r="AW37" s="130"/>
      <c r="AX37" s="130"/>
      <c r="AY37" s="130"/>
    </row>
    <row r="38" spans="1:51" ht="15" x14ac:dyDescent="0.25">
      <c r="A38" s="294">
        <v>45627</v>
      </c>
      <c r="B38" s="281">
        <v>6.72</v>
      </c>
      <c r="C38" s="271">
        <v>6.72</v>
      </c>
      <c r="D38" s="276">
        <v>6.72</v>
      </c>
      <c r="E38" s="108">
        <v>6.0730000000000004</v>
      </c>
      <c r="F38" s="108">
        <v>6.0460000000000003</v>
      </c>
      <c r="G38" s="108">
        <v>7.1109999999999998</v>
      </c>
      <c r="H38" s="108">
        <v>6.1609999999999996</v>
      </c>
      <c r="I38" s="108">
        <v>7.7060000000000004</v>
      </c>
      <c r="J38" s="108">
        <v>7.5170000000000003</v>
      </c>
      <c r="K38" s="108">
        <v>6.0010000000000003</v>
      </c>
      <c r="L38" s="108">
        <v>4.8819999999999997</v>
      </c>
      <c r="M38" s="108">
        <v>5.218</v>
      </c>
      <c r="N38" s="108">
        <v>4.9130000000000003</v>
      </c>
      <c r="O38" s="108">
        <v>5.1100000000000003</v>
      </c>
      <c r="P38" s="108">
        <v>7.39</v>
      </c>
      <c r="Q38" s="108">
        <v>8.3829999999999991</v>
      </c>
      <c r="R38" s="108">
        <v>8.2690000000000001</v>
      </c>
      <c r="S38" s="108">
        <v>6.4690000000000003</v>
      </c>
      <c r="T38" s="108">
        <v>6.8179999999999996</v>
      </c>
      <c r="U38" s="108">
        <v>5.2880000000000003</v>
      </c>
      <c r="V38" s="108">
        <v>5.8150000000000004</v>
      </c>
      <c r="W38" s="108">
        <v>6.1479999999999997</v>
      </c>
      <c r="X38" s="108">
        <v>4.367</v>
      </c>
      <c r="Y38" s="108">
        <v>6.125</v>
      </c>
      <c r="Z38" s="108">
        <v>7.3849999999999998</v>
      </c>
      <c r="AA38" s="108">
        <v>5.7380000000000004</v>
      </c>
      <c r="AB38" s="108">
        <v>5.085</v>
      </c>
      <c r="AC38" s="108">
        <v>5.83</v>
      </c>
      <c r="AD38" s="108">
        <v>3.452</v>
      </c>
      <c r="AE38" s="109">
        <v>4.9950000000000001</v>
      </c>
      <c r="AF38" s="108">
        <v>5.0979999999999999</v>
      </c>
      <c r="AG38" s="108">
        <v>6.306</v>
      </c>
      <c r="AH38" s="108">
        <v>6.9340000000000002</v>
      </c>
      <c r="AI38" s="130"/>
      <c r="AJ38" s="130"/>
      <c r="AK38" s="130"/>
      <c r="AL38" s="130"/>
      <c r="AM38" s="130"/>
      <c r="AN38" s="130"/>
      <c r="AO38" s="130"/>
      <c r="AP38" s="130"/>
      <c r="AQ38" s="130"/>
      <c r="AR38" s="130"/>
      <c r="AS38" s="130"/>
      <c r="AT38" s="130"/>
      <c r="AU38" s="130"/>
      <c r="AV38" s="130"/>
      <c r="AW38" s="130"/>
      <c r="AX38" s="130"/>
      <c r="AY38" s="130"/>
    </row>
    <row r="39" spans="1:51" ht="15" x14ac:dyDescent="0.25">
      <c r="A39" s="294">
        <v>45658</v>
      </c>
      <c r="B39" s="281">
        <v>5.9</v>
      </c>
      <c r="C39" s="271">
        <v>5.9</v>
      </c>
      <c r="D39" s="276">
        <v>5.9</v>
      </c>
      <c r="E39" s="108">
        <v>5.5460000000000003</v>
      </c>
      <c r="F39" s="108">
        <v>5.14</v>
      </c>
      <c r="G39" s="108">
        <v>5.8849999999999998</v>
      </c>
      <c r="H39" s="108">
        <v>4.9569999999999999</v>
      </c>
      <c r="I39" s="108">
        <v>6.258</v>
      </c>
      <c r="J39" s="108">
        <v>5.843</v>
      </c>
      <c r="K39" s="108">
        <v>5.5170000000000003</v>
      </c>
      <c r="L39" s="108">
        <v>4.4290000000000003</v>
      </c>
      <c r="M39" s="108">
        <v>4.7439999999999998</v>
      </c>
      <c r="N39" s="108">
        <v>4.0999999999999996</v>
      </c>
      <c r="O39" s="108">
        <v>4.4109999999999996</v>
      </c>
      <c r="P39" s="108">
        <v>6.2830000000000004</v>
      </c>
      <c r="Q39" s="108">
        <v>6.6440000000000001</v>
      </c>
      <c r="R39" s="108">
        <v>6.1559999999999997</v>
      </c>
      <c r="S39" s="108">
        <v>5.2990000000000004</v>
      </c>
      <c r="T39" s="108">
        <v>5.492</v>
      </c>
      <c r="U39" s="108">
        <v>4.5060000000000002</v>
      </c>
      <c r="V39" s="108">
        <v>4.7210000000000001</v>
      </c>
      <c r="W39" s="108">
        <v>5.601</v>
      </c>
      <c r="X39" s="108">
        <v>3.9809999999999999</v>
      </c>
      <c r="Y39" s="108">
        <v>5.077</v>
      </c>
      <c r="Z39" s="108">
        <v>6.1660000000000004</v>
      </c>
      <c r="AA39" s="108">
        <v>4.8390000000000004</v>
      </c>
      <c r="AB39" s="108">
        <v>4.5910000000000002</v>
      </c>
      <c r="AC39" s="108">
        <v>4.9260000000000002</v>
      </c>
      <c r="AD39" s="108">
        <v>3.0609999999999999</v>
      </c>
      <c r="AE39" s="109">
        <v>4.6340000000000003</v>
      </c>
      <c r="AF39" s="108">
        <v>4.8479999999999999</v>
      </c>
      <c r="AG39" s="108">
        <v>4.734</v>
      </c>
      <c r="AH39" s="108">
        <v>5.8659999999999997</v>
      </c>
      <c r="AI39" s="130"/>
      <c r="AJ39" s="130"/>
      <c r="AK39" s="130"/>
      <c r="AL39" s="130"/>
      <c r="AM39" s="130"/>
      <c r="AN39" s="130"/>
      <c r="AO39" s="130"/>
      <c r="AP39" s="130"/>
      <c r="AQ39" s="130"/>
      <c r="AR39" s="130"/>
      <c r="AS39" s="130"/>
      <c r="AT39" s="130"/>
      <c r="AU39" s="130"/>
      <c r="AV39" s="130"/>
      <c r="AW39" s="130"/>
      <c r="AX39" s="130"/>
      <c r="AY39" s="130"/>
    </row>
    <row r="40" spans="1:51" ht="15" x14ac:dyDescent="0.25">
      <c r="A40" s="294">
        <v>45689</v>
      </c>
      <c r="B40" s="281">
        <v>5.43</v>
      </c>
      <c r="C40" s="271">
        <v>5.43</v>
      </c>
      <c r="D40" s="276">
        <v>5.43</v>
      </c>
      <c r="E40" s="108">
        <v>4.6079999999999997</v>
      </c>
      <c r="F40" s="108">
        <v>5.7460000000000004</v>
      </c>
      <c r="G40" s="108">
        <v>6.2290000000000001</v>
      </c>
      <c r="H40" s="108">
        <v>4.0250000000000004</v>
      </c>
      <c r="I40" s="108">
        <v>5.056</v>
      </c>
      <c r="J40" s="108">
        <v>5.048</v>
      </c>
      <c r="K40" s="108">
        <v>5.0170000000000003</v>
      </c>
      <c r="L40" s="108">
        <v>3.6320000000000001</v>
      </c>
      <c r="M40" s="108">
        <v>4.0940000000000003</v>
      </c>
      <c r="N40" s="108">
        <v>3.9540000000000002</v>
      </c>
      <c r="O40" s="108">
        <v>3.7919999999999998</v>
      </c>
      <c r="P40" s="108">
        <v>5.2380000000000004</v>
      </c>
      <c r="Q40" s="108">
        <v>5.3479999999999999</v>
      </c>
      <c r="R40" s="108">
        <v>5.9589999999999996</v>
      </c>
      <c r="S40" s="108">
        <v>4.1740000000000004</v>
      </c>
      <c r="T40" s="108">
        <v>4.8</v>
      </c>
      <c r="U40" s="108">
        <v>3.6920000000000002</v>
      </c>
      <c r="V40" s="108">
        <v>3.8719999999999999</v>
      </c>
      <c r="W40" s="108">
        <v>4.2610000000000001</v>
      </c>
      <c r="X40" s="108">
        <v>3.4740000000000002</v>
      </c>
      <c r="Y40" s="108">
        <v>4.8940000000000001</v>
      </c>
      <c r="Z40" s="108">
        <v>7.1840000000000002</v>
      </c>
      <c r="AA40" s="108">
        <v>5.5060000000000002</v>
      </c>
      <c r="AB40" s="108">
        <v>4.5220000000000002</v>
      </c>
      <c r="AC40" s="108">
        <v>4.4749999999999996</v>
      </c>
      <c r="AD40" s="108">
        <v>2.5379999999999998</v>
      </c>
      <c r="AE40" s="109">
        <v>3.964</v>
      </c>
      <c r="AF40" s="108">
        <v>4.1820000000000004</v>
      </c>
      <c r="AG40" s="108">
        <v>3.75</v>
      </c>
      <c r="AH40" s="108">
        <v>4.87</v>
      </c>
      <c r="AI40" s="130"/>
      <c r="AJ40" s="130"/>
      <c r="AK40" s="130"/>
      <c r="AL40" s="130"/>
      <c r="AM40" s="130"/>
      <c r="AN40" s="130"/>
      <c r="AO40" s="130"/>
      <c r="AP40" s="130"/>
      <c r="AQ40" s="130"/>
      <c r="AR40" s="130"/>
      <c r="AS40" s="130"/>
      <c r="AT40" s="130"/>
      <c r="AU40" s="130"/>
      <c r="AV40" s="130"/>
      <c r="AW40" s="130"/>
      <c r="AX40" s="130"/>
      <c r="AY40" s="130"/>
    </row>
    <row r="41" spans="1:51" ht="15" x14ac:dyDescent="0.25">
      <c r="A41" s="294">
        <v>45717</v>
      </c>
      <c r="B41" s="281">
        <v>9.6999999999999993</v>
      </c>
      <c r="C41" s="271">
        <v>9.6999999999999993</v>
      </c>
      <c r="D41" s="276">
        <v>9.6999999999999993</v>
      </c>
      <c r="E41" s="108">
        <v>8.9589999999999996</v>
      </c>
      <c r="F41" s="108">
        <v>11.179</v>
      </c>
      <c r="G41" s="108">
        <v>7.09</v>
      </c>
      <c r="H41" s="108">
        <v>13.167999999999999</v>
      </c>
      <c r="I41" s="108">
        <v>8.0570000000000004</v>
      </c>
      <c r="J41" s="108">
        <v>8.1240000000000006</v>
      </c>
      <c r="K41" s="108">
        <v>6.3319999999999999</v>
      </c>
      <c r="L41" s="108">
        <v>6.9690000000000003</v>
      </c>
      <c r="M41" s="108">
        <v>5.3179999999999996</v>
      </c>
      <c r="N41" s="108">
        <v>5.7130000000000001</v>
      </c>
      <c r="O41" s="108">
        <v>12.093999999999999</v>
      </c>
      <c r="P41" s="108">
        <v>9.1649999999999991</v>
      </c>
      <c r="Q41" s="108">
        <v>6.9249999999999998</v>
      </c>
      <c r="R41" s="108">
        <v>17.329000000000001</v>
      </c>
      <c r="S41" s="108">
        <v>5.2939999999999996</v>
      </c>
      <c r="T41" s="108">
        <v>8.2669999999999995</v>
      </c>
      <c r="U41" s="108">
        <v>4.1289999999999996</v>
      </c>
      <c r="V41" s="108">
        <v>5.8680000000000003</v>
      </c>
      <c r="W41" s="108">
        <v>8.3930000000000007</v>
      </c>
      <c r="X41" s="108">
        <v>4.8520000000000003</v>
      </c>
      <c r="Y41" s="108">
        <v>7.6849999999999996</v>
      </c>
      <c r="Z41" s="108">
        <v>12.56</v>
      </c>
      <c r="AA41" s="108">
        <v>8.2989999999999995</v>
      </c>
      <c r="AB41" s="108">
        <v>11.728999999999999</v>
      </c>
      <c r="AC41" s="108">
        <v>5.1769999999999996</v>
      </c>
      <c r="AD41" s="108">
        <v>3.2349999999999999</v>
      </c>
      <c r="AE41" s="109">
        <v>5.6429999999999998</v>
      </c>
      <c r="AF41" s="108">
        <v>5.048</v>
      </c>
      <c r="AG41" s="108">
        <v>4.3040000000000003</v>
      </c>
      <c r="AH41" s="108">
        <v>6.4550000000000001</v>
      </c>
      <c r="AI41" s="130"/>
      <c r="AJ41" s="130"/>
      <c r="AK41" s="130"/>
      <c r="AL41" s="130"/>
      <c r="AM41" s="130"/>
      <c r="AN41" s="130"/>
      <c r="AO41" s="130"/>
      <c r="AP41" s="130"/>
      <c r="AQ41" s="130"/>
      <c r="AR41" s="130"/>
      <c r="AS41" s="130"/>
      <c r="AT41" s="130"/>
      <c r="AU41" s="130"/>
      <c r="AV41" s="130"/>
      <c r="AW41" s="130"/>
      <c r="AX41" s="130"/>
      <c r="AY41" s="130"/>
    </row>
    <row r="42" spans="1:51" ht="15" x14ac:dyDescent="0.25">
      <c r="A42" s="294">
        <v>45748</v>
      </c>
      <c r="B42" s="281">
        <v>23.48</v>
      </c>
      <c r="C42" s="271">
        <v>23.48</v>
      </c>
      <c r="D42" s="276">
        <v>23.48</v>
      </c>
      <c r="E42" s="108">
        <v>27.777000000000001</v>
      </c>
      <c r="F42" s="108">
        <v>18.007000000000001</v>
      </c>
      <c r="G42" s="108">
        <v>18.459</v>
      </c>
      <c r="H42" s="108">
        <v>25.831</v>
      </c>
      <c r="I42" s="108">
        <v>15.259</v>
      </c>
      <c r="J42" s="108">
        <v>16.097000000000001</v>
      </c>
      <c r="K42" s="108">
        <v>26.763000000000002</v>
      </c>
      <c r="L42" s="108">
        <v>29.234000000000002</v>
      </c>
      <c r="M42" s="108">
        <v>16.408000000000001</v>
      </c>
      <c r="N42" s="108">
        <v>16.027999999999999</v>
      </c>
      <c r="O42" s="108">
        <v>37.896999999999998</v>
      </c>
      <c r="P42" s="108">
        <v>30.739000000000001</v>
      </c>
      <c r="Q42" s="108">
        <v>26.678000000000001</v>
      </c>
      <c r="R42" s="108">
        <v>26.186</v>
      </c>
      <c r="S42" s="108">
        <v>14.07</v>
      </c>
      <c r="T42" s="108">
        <v>17.137</v>
      </c>
      <c r="U42" s="108">
        <v>14.28</v>
      </c>
      <c r="V42" s="108">
        <v>14.832000000000001</v>
      </c>
      <c r="W42" s="108">
        <v>34.003999999999998</v>
      </c>
      <c r="X42" s="108">
        <v>9.577</v>
      </c>
      <c r="Y42" s="108">
        <v>21.292000000000002</v>
      </c>
      <c r="Z42" s="108">
        <v>18.558</v>
      </c>
      <c r="AA42" s="108">
        <v>18.207000000000001</v>
      </c>
      <c r="AB42" s="108">
        <v>26.405000000000001</v>
      </c>
      <c r="AC42" s="108">
        <v>13.332000000000001</v>
      </c>
      <c r="AD42" s="108">
        <v>17.95</v>
      </c>
      <c r="AE42" s="109">
        <v>13.192</v>
      </c>
      <c r="AF42" s="108">
        <v>17.521999999999998</v>
      </c>
      <c r="AG42" s="108">
        <v>9.4670000000000005</v>
      </c>
      <c r="AH42" s="108">
        <v>10.975</v>
      </c>
      <c r="AI42" s="130"/>
      <c r="AJ42" s="130"/>
      <c r="AK42" s="130"/>
      <c r="AL42" s="130"/>
      <c r="AM42" s="130"/>
      <c r="AN42" s="130"/>
      <c r="AO42" s="130"/>
      <c r="AP42" s="130"/>
      <c r="AQ42" s="130"/>
      <c r="AR42" s="130"/>
      <c r="AS42" s="130"/>
      <c r="AT42" s="130"/>
      <c r="AU42" s="130"/>
      <c r="AV42" s="130"/>
      <c r="AW42" s="130"/>
      <c r="AX42" s="130"/>
      <c r="AY42" s="130"/>
    </row>
    <row r="43" spans="1:51" ht="15" x14ac:dyDescent="0.25">
      <c r="A43" s="294">
        <v>45778</v>
      </c>
      <c r="B43" s="281">
        <v>67.98</v>
      </c>
      <c r="C43" s="271">
        <v>67.98</v>
      </c>
      <c r="D43" s="276">
        <v>67.98</v>
      </c>
      <c r="E43" s="108">
        <v>75.602000000000004</v>
      </c>
      <c r="F43" s="108">
        <v>56.637999999999998</v>
      </c>
      <c r="G43" s="108">
        <v>68.86</v>
      </c>
      <c r="H43" s="108">
        <v>94.801000000000002</v>
      </c>
      <c r="I43" s="108">
        <v>66.254999999999995</v>
      </c>
      <c r="J43" s="108">
        <v>66.311000000000007</v>
      </c>
      <c r="K43" s="108">
        <v>66.646000000000001</v>
      </c>
      <c r="L43" s="108">
        <v>111.499</v>
      </c>
      <c r="M43" s="108">
        <v>29.079000000000001</v>
      </c>
      <c r="N43" s="108">
        <v>60.540999999999997</v>
      </c>
      <c r="O43" s="108">
        <v>87.301000000000002</v>
      </c>
      <c r="P43" s="108">
        <v>115.83</v>
      </c>
      <c r="Q43" s="108">
        <v>68.688000000000002</v>
      </c>
      <c r="R43" s="108">
        <v>79.361000000000004</v>
      </c>
      <c r="S43" s="108">
        <v>78.316999999999993</v>
      </c>
      <c r="T43" s="108">
        <v>96.944000000000003</v>
      </c>
      <c r="U43" s="108">
        <v>49.923000000000002</v>
      </c>
      <c r="V43" s="108">
        <v>53.271000000000001</v>
      </c>
      <c r="W43" s="108">
        <v>66.343000000000004</v>
      </c>
      <c r="X43" s="108">
        <v>43.115000000000002</v>
      </c>
      <c r="Y43" s="108">
        <v>64.409000000000006</v>
      </c>
      <c r="Z43" s="108">
        <v>49.892000000000003</v>
      </c>
      <c r="AA43" s="108">
        <v>53.371000000000002</v>
      </c>
      <c r="AB43" s="108">
        <v>63.188000000000002</v>
      </c>
      <c r="AC43" s="108">
        <v>37.722000000000001</v>
      </c>
      <c r="AD43" s="108">
        <v>59.796999999999997</v>
      </c>
      <c r="AE43" s="109">
        <v>64.194999999999993</v>
      </c>
      <c r="AF43" s="108">
        <v>51.552999999999997</v>
      </c>
      <c r="AG43" s="108">
        <v>62.923000000000002</v>
      </c>
      <c r="AH43" s="108">
        <v>53.52</v>
      </c>
      <c r="AI43" s="130"/>
      <c r="AJ43" s="130"/>
      <c r="AK43" s="130"/>
      <c r="AL43" s="130"/>
      <c r="AM43" s="130"/>
      <c r="AN43" s="130"/>
      <c r="AO43" s="130"/>
      <c r="AP43" s="130"/>
      <c r="AQ43" s="130"/>
      <c r="AR43" s="130"/>
      <c r="AS43" s="130"/>
      <c r="AT43" s="130"/>
      <c r="AU43" s="130"/>
      <c r="AV43" s="130"/>
      <c r="AW43" s="130"/>
      <c r="AX43" s="130"/>
      <c r="AY43" s="130"/>
    </row>
    <row r="44" spans="1:51" ht="15" x14ac:dyDescent="0.25">
      <c r="A44" s="294">
        <v>45809</v>
      </c>
      <c r="B44" s="281">
        <v>61.6</v>
      </c>
      <c r="C44" s="271">
        <v>61.6</v>
      </c>
      <c r="D44" s="276">
        <v>61.6</v>
      </c>
      <c r="E44" s="108">
        <v>69.263999999999996</v>
      </c>
      <c r="F44" s="108">
        <v>126.541</v>
      </c>
      <c r="G44" s="108">
        <v>35.652000000000001</v>
      </c>
      <c r="H44" s="108">
        <v>122.06</v>
      </c>
      <c r="I44" s="108">
        <v>59.415999999999997</v>
      </c>
      <c r="J44" s="108">
        <v>106.465</v>
      </c>
      <c r="K44" s="108">
        <v>31.856000000000002</v>
      </c>
      <c r="L44" s="108">
        <v>68.349000000000004</v>
      </c>
      <c r="M44" s="108">
        <v>12.865</v>
      </c>
      <c r="N44" s="108">
        <v>45.963000000000001</v>
      </c>
      <c r="O44" s="108">
        <v>51.317</v>
      </c>
      <c r="P44" s="108">
        <v>111.34399999999999</v>
      </c>
      <c r="Q44" s="108">
        <v>36.036000000000001</v>
      </c>
      <c r="R44" s="108">
        <v>61.792000000000002</v>
      </c>
      <c r="S44" s="108">
        <v>102.57</v>
      </c>
      <c r="T44" s="108">
        <v>51.63</v>
      </c>
      <c r="U44" s="108">
        <v>66.525999999999996</v>
      </c>
      <c r="V44" s="108">
        <v>98.278999999999996</v>
      </c>
      <c r="W44" s="108">
        <v>31.678000000000001</v>
      </c>
      <c r="X44" s="108">
        <v>34.328000000000003</v>
      </c>
      <c r="Y44" s="108">
        <v>78.387</v>
      </c>
      <c r="Z44" s="108">
        <v>95.816999999999993</v>
      </c>
      <c r="AA44" s="108">
        <v>79.566000000000003</v>
      </c>
      <c r="AB44" s="108">
        <v>80.685000000000002</v>
      </c>
      <c r="AC44" s="108">
        <v>12.669</v>
      </c>
      <c r="AD44" s="108">
        <v>127.79600000000001</v>
      </c>
      <c r="AE44" s="109">
        <v>40.658999999999999</v>
      </c>
      <c r="AF44" s="108">
        <v>46.546999999999997</v>
      </c>
      <c r="AG44" s="108">
        <v>105.06399999999999</v>
      </c>
      <c r="AH44" s="108">
        <v>111.369</v>
      </c>
      <c r="AI44" s="130"/>
      <c r="AJ44" s="130"/>
      <c r="AK44" s="130"/>
      <c r="AL44" s="130"/>
      <c r="AM44" s="130"/>
      <c r="AN44" s="130"/>
      <c r="AO44" s="130"/>
      <c r="AP44" s="130"/>
      <c r="AQ44" s="130"/>
      <c r="AR44" s="130"/>
      <c r="AS44" s="130"/>
      <c r="AT44" s="130"/>
      <c r="AU44" s="130"/>
      <c r="AV44" s="130"/>
      <c r="AW44" s="130"/>
      <c r="AX44" s="130"/>
      <c r="AY44" s="130"/>
    </row>
    <row r="45" spans="1:51" ht="15" x14ac:dyDescent="0.25">
      <c r="A45" s="294">
        <v>45839</v>
      </c>
      <c r="B45" s="281">
        <v>21.28</v>
      </c>
      <c r="C45" s="271">
        <v>21.28</v>
      </c>
      <c r="D45" s="276">
        <v>21.28</v>
      </c>
      <c r="E45" s="108">
        <v>15.826000000000001</v>
      </c>
      <c r="F45" s="108">
        <v>83.504999999999995</v>
      </c>
      <c r="G45" s="108">
        <v>13.846</v>
      </c>
      <c r="H45" s="108">
        <v>34.249000000000002</v>
      </c>
      <c r="I45" s="108">
        <v>26.422000000000001</v>
      </c>
      <c r="J45" s="108">
        <v>74.281999999999996</v>
      </c>
      <c r="K45" s="108">
        <v>9.6240000000000006</v>
      </c>
      <c r="L45" s="108">
        <v>20.056000000000001</v>
      </c>
      <c r="M45" s="108">
        <v>6.0490000000000004</v>
      </c>
      <c r="N45" s="108">
        <v>12.474</v>
      </c>
      <c r="O45" s="108">
        <v>17.248000000000001</v>
      </c>
      <c r="P45" s="108">
        <v>39.048999999999999</v>
      </c>
      <c r="Q45" s="108">
        <v>15.742000000000001</v>
      </c>
      <c r="R45" s="108">
        <v>19.471</v>
      </c>
      <c r="S45" s="108">
        <v>33.256</v>
      </c>
      <c r="T45" s="108">
        <v>16.646999999999998</v>
      </c>
      <c r="U45" s="108">
        <v>15.946999999999999</v>
      </c>
      <c r="V45" s="108">
        <v>31.131</v>
      </c>
      <c r="W45" s="108">
        <v>12.856</v>
      </c>
      <c r="X45" s="108">
        <v>11.823</v>
      </c>
      <c r="Y45" s="108">
        <v>18.285</v>
      </c>
      <c r="Z45" s="108">
        <v>24.460999999999999</v>
      </c>
      <c r="AA45" s="108">
        <v>16.641999999999999</v>
      </c>
      <c r="AB45" s="108">
        <v>19.504999999999999</v>
      </c>
      <c r="AC45" s="108">
        <v>5.8890000000000002</v>
      </c>
      <c r="AD45" s="108">
        <v>53.746000000000002</v>
      </c>
      <c r="AE45" s="109">
        <v>11.814</v>
      </c>
      <c r="AF45" s="108">
        <v>21.811</v>
      </c>
      <c r="AG45" s="108">
        <v>54.823</v>
      </c>
      <c r="AH45" s="108">
        <v>58.387999999999998</v>
      </c>
      <c r="AI45" s="130"/>
      <c r="AJ45" s="130"/>
      <c r="AK45" s="130"/>
      <c r="AL45" s="130"/>
      <c r="AM45" s="130"/>
      <c r="AN45" s="130"/>
      <c r="AO45" s="130"/>
      <c r="AP45" s="130"/>
      <c r="AQ45" s="130"/>
      <c r="AR45" s="130"/>
      <c r="AS45" s="130"/>
      <c r="AT45" s="130"/>
      <c r="AU45" s="130"/>
      <c r="AV45" s="130"/>
      <c r="AW45" s="130"/>
      <c r="AX45" s="130"/>
      <c r="AY45" s="130"/>
    </row>
    <row r="46" spans="1:51" ht="15" x14ac:dyDescent="0.25">
      <c r="A46" s="294">
        <v>45870</v>
      </c>
      <c r="B46" s="281">
        <v>15.48</v>
      </c>
      <c r="C46" s="271">
        <v>15.48</v>
      </c>
      <c r="D46" s="276">
        <v>15.48</v>
      </c>
      <c r="E46" s="108">
        <v>9.5050000000000008</v>
      </c>
      <c r="F46" s="108">
        <v>23.646999999999998</v>
      </c>
      <c r="G46" s="108">
        <v>8.0380000000000003</v>
      </c>
      <c r="H46" s="108">
        <v>24.751000000000001</v>
      </c>
      <c r="I46" s="108">
        <v>13.029</v>
      </c>
      <c r="J46" s="108">
        <v>44.49</v>
      </c>
      <c r="K46" s="108">
        <v>7.4080000000000004</v>
      </c>
      <c r="L46" s="108">
        <v>21.632000000000001</v>
      </c>
      <c r="M46" s="108">
        <v>4.9139999999999997</v>
      </c>
      <c r="N46" s="108">
        <v>9.8109999999999999</v>
      </c>
      <c r="O46" s="108">
        <v>7.7549999999999999</v>
      </c>
      <c r="P46" s="108">
        <v>19.876999999999999</v>
      </c>
      <c r="Q46" s="108">
        <v>12.032</v>
      </c>
      <c r="R46" s="108">
        <v>28.887</v>
      </c>
      <c r="S46" s="108">
        <v>14.058</v>
      </c>
      <c r="T46" s="108">
        <v>7.3019999999999996</v>
      </c>
      <c r="U46" s="108">
        <v>12.170999999999999</v>
      </c>
      <c r="V46" s="108">
        <v>11.972</v>
      </c>
      <c r="W46" s="108">
        <v>7.4370000000000003</v>
      </c>
      <c r="X46" s="108">
        <v>10.412000000000001</v>
      </c>
      <c r="Y46" s="108">
        <v>12.273</v>
      </c>
      <c r="Z46" s="108">
        <v>11.54</v>
      </c>
      <c r="AA46" s="108">
        <v>12.705</v>
      </c>
      <c r="AB46" s="108">
        <v>11.287000000000001</v>
      </c>
      <c r="AC46" s="108">
        <v>4.3490000000000002</v>
      </c>
      <c r="AD46" s="108">
        <v>12.516999999999999</v>
      </c>
      <c r="AE46" s="109">
        <v>7.2119999999999997</v>
      </c>
      <c r="AF46" s="108">
        <v>12.88</v>
      </c>
      <c r="AG46" s="108">
        <v>32.996000000000002</v>
      </c>
      <c r="AH46" s="108">
        <v>18.905999999999999</v>
      </c>
      <c r="AI46" s="130"/>
      <c r="AJ46" s="130"/>
      <c r="AK46" s="130"/>
      <c r="AL46" s="130"/>
      <c r="AM46" s="130"/>
      <c r="AN46" s="130"/>
      <c r="AO46" s="130"/>
      <c r="AP46" s="130"/>
      <c r="AQ46" s="130"/>
      <c r="AR46" s="130"/>
      <c r="AS46" s="130"/>
      <c r="AT46" s="130"/>
      <c r="AU46" s="130"/>
      <c r="AV46" s="130"/>
      <c r="AW46" s="130"/>
      <c r="AX46" s="130"/>
      <c r="AY46" s="130"/>
    </row>
    <row r="47" spans="1:51" ht="15" x14ac:dyDescent="0.25">
      <c r="A47" s="294">
        <v>45901</v>
      </c>
      <c r="B47" s="281">
        <v>15.74</v>
      </c>
      <c r="C47" s="271">
        <v>15.74</v>
      </c>
      <c r="D47" s="276">
        <v>15.74</v>
      </c>
      <c r="E47" s="108">
        <v>14.670999999999999</v>
      </c>
      <c r="F47" s="108">
        <v>13.951000000000001</v>
      </c>
      <c r="G47" s="108">
        <v>8.2539999999999996</v>
      </c>
      <c r="H47" s="108">
        <v>24.792999999999999</v>
      </c>
      <c r="I47" s="108">
        <v>10.531000000000001</v>
      </c>
      <c r="J47" s="108">
        <v>27.701000000000001</v>
      </c>
      <c r="K47" s="108">
        <v>7.0270000000000001</v>
      </c>
      <c r="L47" s="108">
        <v>9.6839999999999993</v>
      </c>
      <c r="M47" s="108">
        <v>9.5069999999999997</v>
      </c>
      <c r="N47" s="108">
        <v>20.199000000000002</v>
      </c>
      <c r="O47" s="108">
        <v>17.236999999999998</v>
      </c>
      <c r="P47" s="108">
        <v>12.019</v>
      </c>
      <c r="Q47" s="108">
        <v>12.699</v>
      </c>
      <c r="R47" s="108">
        <v>17.707000000000001</v>
      </c>
      <c r="S47" s="108">
        <v>13.198</v>
      </c>
      <c r="T47" s="108">
        <v>6.8280000000000003</v>
      </c>
      <c r="U47" s="108">
        <v>9.3119999999999994</v>
      </c>
      <c r="V47" s="108">
        <v>8.51</v>
      </c>
      <c r="W47" s="108">
        <v>5.8730000000000002</v>
      </c>
      <c r="X47" s="108">
        <v>28.175999999999998</v>
      </c>
      <c r="Y47" s="108">
        <v>14.417999999999999</v>
      </c>
      <c r="Z47" s="108">
        <v>9.0730000000000004</v>
      </c>
      <c r="AA47" s="108">
        <v>10.169</v>
      </c>
      <c r="AB47" s="108">
        <v>6.7990000000000004</v>
      </c>
      <c r="AC47" s="108">
        <v>3.754</v>
      </c>
      <c r="AD47" s="108">
        <v>6.9589999999999996</v>
      </c>
      <c r="AE47" s="109">
        <v>5.9489999999999998</v>
      </c>
      <c r="AF47" s="108">
        <v>7.149</v>
      </c>
      <c r="AG47" s="108">
        <v>31.96</v>
      </c>
      <c r="AH47" s="108">
        <v>9.3740000000000006</v>
      </c>
      <c r="AI47" s="130"/>
      <c r="AJ47" s="130"/>
      <c r="AK47" s="130"/>
      <c r="AL47" s="130"/>
      <c r="AM47" s="130"/>
      <c r="AN47" s="130"/>
      <c r="AO47" s="130"/>
      <c r="AP47" s="130"/>
      <c r="AQ47" s="130"/>
      <c r="AR47" s="130"/>
      <c r="AS47" s="130"/>
      <c r="AT47" s="130"/>
      <c r="AU47" s="130"/>
      <c r="AV47" s="130"/>
      <c r="AW47" s="130"/>
      <c r="AX47" s="130"/>
      <c r="AY47" s="130"/>
    </row>
    <row r="48" spans="1:51" ht="15" x14ac:dyDescent="0.25">
      <c r="A48" s="294">
        <v>45931</v>
      </c>
      <c r="B48" s="281">
        <v>9.98</v>
      </c>
      <c r="C48" s="271">
        <v>16.89</v>
      </c>
      <c r="D48" s="276">
        <v>12.92</v>
      </c>
      <c r="E48" s="108">
        <v>11.750999999999999</v>
      </c>
      <c r="F48" s="108">
        <v>12.409000000000001</v>
      </c>
      <c r="G48" s="108">
        <v>12.917</v>
      </c>
      <c r="H48" s="108">
        <v>28.116</v>
      </c>
      <c r="I48" s="108">
        <v>10.051</v>
      </c>
      <c r="J48" s="108">
        <v>12.523</v>
      </c>
      <c r="K48" s="108">
        <v>7.56</v>
      </c>
      <c r="L48" s="108">
        <v>7.1369999999999996</v>
      </c>
      <c r="M48" s="108">
        <v>10.459</v>
      </c>
      <c r="N48" s="108">
        <v>9.9339999999999993</v>
      </c>
      <c r="O48" s="108">
        <v>21.024999999999999</v>
      </c>
      <c r="P48" s="108">
        <v>21.001000000000001</v>
      </c>
      <c r="Q48" s="108">
        <v>34.987000000000002</v>
      </c>
      <c r="R48" s="108">
        <v>16.468</v>
      </c>
      <c r="S48" s="108">
        <v>10.061999999999999</v>
      </c>
      <c r="T48" s="108">
        <v>7.5179999999999998</v>
      </c>
      <c r="U48" s="108">
        <v>12.167</v>
      </c>
      <c r="V48" s="108">
        <v>11.04</v>
      </c>
      <c r="W48" s="108">
        <v>5.141</v>
      </c>
      <c r="X48" s="108">
        <v>17.541</v>
      </c>
      <c r="Y48" s="108">
        <v>24.349</v>
      </c>
      <c r="Z48" s="108">
        <v>9.5660000000000007</v>
      </c>
      <c r="AA48" s="108">
        <v>9.5410000000000004</v>
      </c>
      <c r="AB48" s="108">
        <v>7.9130000000000003</v>
      </c>
      <c r="AC48" s="108">
        <v>4.6340000000000003</v>
      </c>
      <c r="AD48" s="108">
        <v>5.9969999999999999</v>
      </c>
      <c r="AE48" s="109">
        <v>5.2990000000000004</v>
      </c>
      <c r="AF48" s="108">
        <v>16.954000000000001</v>
      </c>
      <c r="AG48" s="108">
        <v>16.867000000000001</v>
      </c>
      <c r="AH48" s="108">
        <v>13.539</v>
      </c>
      <c r="AI48" s="130"/>
      <c r="AJ48" s="130"/>
      <c r="AK48" s="130"/>
      <c r="AL48" s="130"/>
      <c r="AM48" s="130"/>
      <c r="AN48" s="130"/>
      <c r="AO48" s="130"/>
      <c r="AP48" s="130"/>
      <c r="AQ48" s="130"/>
      <c r="AR48" s="130"/>
      <c r="AS48" s="130"/>
      <c r="AT48" s="130"/>
      <c r="AU48" s="130"/>
      <c r="AV48" s="130"/>
      <c r="AW48" s="130"/>
      <c r="AX48" s="130"/>
      <c r="AY48" s="130"/>
    </row>
    <row r="49" spans="1:1005" ht="15" x14ac:dyDescent="0.25">
      <c r="A49" s="294">
        <v>45962</v>
      </c>
      <c r="B49" s="281">
        <v>8.11</v>
      </c>
      <c r="C49" s="271">
        <v>9.39</v>
      </c>
      <c r="D49" s="276">
        <v>8.8699999999999992</v>
      </c>
      <c r="E49" s="108">
        <v>8.6280000000000001</v>
      </c>
      <c r="F49" s="108">
        <v>8.83</v>
      </c>
      <c r="G49" s="108">
        <v>8.1940000000000008</v>
      </c>
      <c r="H49" s="108">
        <v>12.291</v>
      </c>
      <c r="I49" s="108">
        <v>8.6760000000000002</v>
      </c>
      <c r="J49" s="108">
        <v>7.3730000000000002</v>
      </c>
      <c r="K49" s="108">
        <v>5.8070000000000004</v>
      </c>
      <c r="L49" s="108">
        <v>6.0810000000000004</v>
      </c>
      <c r="M49" s="108">
        <v>6.3079999999999998</v>
      </c>
      <c r="N49" s="108">
        <v>6.0590000000000002</v>
      </c>
      <c r="O49" s="108">
        <v>11.538</v>
      </c>
      <c r="P49" s="108">
        <v>13.855</v>
      </c>
      <c r="Q49" s="108">
        <v>14.438000000000001</v>
      </c>
      <c r="R49" s="108">
        <v>8.5519999999999996</v>
      </c>
      <c r="S49" s="108">
        <v>8.641</v>
      </c>
      <c r="T49" s="108">
        <v>7.0709999999999997</v>
      </c>
      <c r="U49" s="108">
        <v>8.9809999999999999</v>
      </c>
      <c r="V49" s="108">
        <v>8.2479999999999993</v>
      </c>
      <c r="W49" s="108">
        <v>4.4950000000000001</v>
      </c>
      <c r="X49" s="108">
        <v>9.0670000000000002</v>
      </c>
      <c r="Y49" s="108">
        <v>11.175000000000001</v>
      </c>
      <c r="Z49" s="108">
        <v>7.2149999999999999</v>
      </c>
      <c r="AA49" s="108">
        <v>6.1520000000000001</v>
      </c>
      <c r="AB49" s="108">
        <v>6.13</v>
      </c>
      <c r="AC49" s="108">
        <v>4.3150000000000004</v>
      </c>
      <c r="AD49" s="108">
        <v>5.3070000000000004</v>
      </c>
      <c r="AE49" s="109">
        <v>5.3979999999999997</v>
      </c>
      <c r="AF49" s="108">
        <v>10.356999999999999</v>
      </c>
      <c r="AG49" s="108">
        <v>9.5190000000000001</v>
      </c>
      <c r="AH49" s="108">
        <v>7.3719999999999999</v>
      </c>
      <c r="AI49" s="130"/>
      <c r="AJ49" s="130"/>
      <c r="AK49" s="130"/>
      <c r="AL49" s="130"/>
      <c r="AM49" s="130"/>
      <c r="AN49" s="130"/>
      <c r="AO49" s="130"/>
      <c r="AP49" s="130"/>
      <c r="AQ49" s="130"/>
      <c r="AR49" s="130"/>
      <c r="AS49" s="130"/>
      <c r="AT49" s="130"/>
      <c r="AU49" s="130"/>
      <c r="AV49" s="130"/>
      <c r="AW49" s="130"/>
      <c r="AX49" s="130"/>
      <c r="AY49" s="130"/>
    </row>
    <row r="50" spans="1:1005" ht="15" x14ac:dyDescent="0.25">
      <c r="A50" s="294">
        <v>45992</v>
      </c>
      <c r="B50" s="281">
        <v>6.72</v>
      </c>
      <c r="C50" s="271">
        <v>6.72</v>
      </c>
      <c r="D50" s="276">
        <v>6.72</v>
      </c>
      <c r="E50" s="108">
        <v>6.0490000000000004</v>
      </c>
      <c r="F50" s="108">
        <v>7.2229999999999999</v>
      </c>
      <c r="G50" s="108">
        <v>6.1619999999999999</v>
      </c>
      <c r="H50" s="108">
        <v>7.72</v>
      </c>
      <c r="I50" s="108">
        <v>7.516</v>
      </c>
      <c r="J50" s="108">
        <v>6.0670000000000002</v>
      </c>
      <c r="K50" s="108">
        <v>4.8890000000000002</v>
      </c>
      <c r="L50" s="108">
        <v>5.2249999999999996</v>
      </c>
      <c r="M50" s="108">
        <v>4.9080000000000004</v>
      </c>
      <c r="N50" s="108">
        <v>5.1680000000000001</v>
      </c>
      <c r="O50" s="108">
        <v>7.3860000000000001</v>
      </c>
      <c r="P50" s="108">
        <v>8.3810000000000002</v>
      </c>
      <c r="Q50" s="108">
        <v>8.2710000000000008</v>
      </c>
      <c r="R50" s="108">
        <v>6.5819999999999999</v>
      </c>
      <c r="S50" s="108">
        <v>6.8150000000000004</v>
      </c>
      <c r="T50" s="108">
        <v>5.2949999999999999</v>
      </c>
      <c r="U50" s="108">
        <v>5.8719999999999999</v>
      </c>
      <c r="V50" s="108">
        <v>6.2469999999999999</v>
      </c>
      <c r="W50" s="108">
        <v>4.37</v>
      </c>
      <c r="X50" s="108">
        <v>6.141</v>
      </c>
      <c r="Y50" s="108">
        <v>7.3879999999999999</v>
      </c>
      <c r="Z50" s="108">
        <v>5.7809999999999997</v>
      </c>
      <c r="AA50" s="108">
        <v>5.101</v>
      </c>
      <c r="AB50" s="108">
        <v>5.83</v>
      </c>
      <c r="AC50" s="108">
        <v>3.476</v>
      </c>
      <c r="AD50" s="108">
        <v>5.0389999999999997</v>
      </c>
      <c r="AE50" s="109">
        <v>5.0830000000000002</v>
      </c>
      <c r="AF50" s="108">
        <v>6.3040000000000003</v>
      </c>
      <c r="AG50" s="108">
        <v>6.95</v>
      </c>
      <c r="AH50" s="108">
        <v>6.02</v>
      </c>
      <c r="AI50" s="130"/>
      <c r="AJ50" s="130"/>
      <c r="AK50" s="130"/>
      <c r="AL50" s="130"/>
      <c r="AM50" s="130"/>
      <c r="AN50" s="130"/>
      <c r="AO50" s="130"/>
      <c r="AP50" s="130"/>
      <c r="AQ50" s="130"/>
      <c r="AR50" s="130"/>
      <c r="AS50" s="130"/>
      <c r="AT50" s="130"/>
      <c r="AU50" s="130"/>
      <c r="AV50" s="130"/>
      <c r="AW50" s="130"/>
      <c r="AX50" s="130"/>
      <c r="AY50" s="130"/>
    </row>
    <row r="51" spans="1:1005" ht="15" x14ac:dyDescent="0.25">
      <c r="A51" s="294">
        <v>46023</v>
      </c>
      <c r="B51" s="281">
        <v>5.9</v>
      </c>
      <c r="C51" s="271">
        <v>5.9</v>
      </c>
      <c r="D51" s="276">
        <v>5.9</v>
      </c>
      <c r="E51" s="108">
        <v>5.1429999999999998</v>
      </c>
      <c r="F51" s="108">
        <v>5.9359999999999999</v>
      </c>
      <c r="G51" s="108">
        <v>4.9580000000000002</v>
      </c>
      <c r="H51" s="108">
        <v>6.2709999999999999</v>
      </c>
      <c r="I51" s="108">
        <v>5.8419999999999996</v>
      </c>
      <c r="J51" s="108">
        <v>5.56</v>
      </c>
      <c r="K51" s="108">
        <v>4.4349999999999996</v>
      </c>
      <c r="L51" s="108">
        <v>4.7510000000000003</v>
      </c>
      <c r="M51" s="108">
        <v>4.0949999999999998</v>
      </c>
      <c r="N51" s="108">
        <v>4.4550000000000001</v>
      </c>
      <c r="O51" s="108">
        <v>6.2789999999999999</v>
      </c>
      <c r="P51" s="108">
        <v>6.6429999999999998</v>
      </c>
      <c r="Q51" s="108">
        <v>6.1580000000000004</v>
      </c>
      <c r="R51" s="108">
        <v>5.38</v>
      </c>
      <c r="S51" s="108">
        <v>5.49</v>
      </c>
      <c r="T51" s="108">
        <v>4.5119999999999996</v>
      </c>
      <c r="U51" s="108">
        <v>4.7729999999999997</v>
      </c>
      <c r="V51" s="108">
        <v>5.6429999999999998</v>
      </c>
      <c r="W51" s="108">
        <v>3.984</v>
      </c>
      <c r="X51" s="108">
        <v>5.0910000000000002</v>
      </c>
      <c r="Y51" s="108">
        <v>6.1680000000000001</v>
      </c>
      <c r="Z51" s="108">
        <v>4.8579999999999997</v>
      </c>
      <c r="AA51" s="108">
        <v>4.6050000000000004</v>
      </c>
      <c r="AB51" s="108">
        <v>4.9269999999999996</v>
      </c>
      <c r="AC51" s="108">
        <v>3.0840000000000001</v>
      </c>
      <c r="AD51" s="108">
        <v>4.6719999999999997</v>
      </c>
      <c r="AE51" s="109">
        <v>4.8339999999999996</v>
      </c>
      <c r="AF51" s="108">
        <v>4.7320000000000002</v>
      </c>
      <c r="AG51" s="108">
        <v>5.88</v>
      </c>
      <c r="AH51" s="108">
        <v>5.3479999999999999</v>
      </c>
      <c r="AI51" s="130"/>
      <c r="AJ51" s="130"/>
      <c r="AK51" s="130"/>
      <c r="AL51" s="130"/>
      <c r="AM51" s="130"/>
      <c r="AN51" s="130"/>
      <c r="AO51" s="130"/>
      <c r="AP51" s="130"/>
      <c r="AQ51" s="130"/>
      <c r="AR51" s="130"/>
      <c r="AS51" s="130"/>
      <c r="AT51" s="130"/>
      <c r="AU51" s="130"/>
      <c r="AV51" s="130"/>
      <c r="AW51" s="130"/>
      <c r="AX51" s="130"/>
      <c r="AY51" s="130"/>
    </row>
    <row r="52" spans="1:1005" ht="15" x14ac:dyDescent="0.25">
      <c r="A52" s="294">
        <v>46054</v>
      </c>
      <c r="B52" s="281">
        <v>5.43</v>
      </c>
      <c r="C52" s="271">
        <v>5.43</v>
      </c>
      <c r="D52" s="276">
        <v>5.43</v>
      </c>
      <c r="E52" s="108">
        <v>5.7510000000000003</v>
      </c>
      <c r="F52" s="108">
        <v>6.2469999999999999</v>
      </c>
      <c r="G52" s="108">
        <v>4.0259999999999998</v>
      </c>
      <c r="H52" s="108">
        <v>5.0679999999999996</v>
      </c>
      <c r="I52" s="108">
        <v>5.0469999999999997</v>
      </c>
      <c r="J52" s="108">
        <v>5.0609999999999999</v>
      </c>
      <c r="K52" s="108">
        <v>3.6379999999999999</v>
      </c>
      <c r="L52" s="108">
        <v>4.0999999999999996</v>
      </c>
      <c r="M52" s="108">
        <v>3.95</v>
      </c>
      <c r="N52" s="108">
        <v>3.7759999999999998</v>
      </c>
      <c r="O52" s="108">
        <v>5.2350000000000003</v>
      </c>
      <c r="P52" s="108">
        <v>5.3460000000000001</v>
      </c>
      <c r="Q52" s="108">
        <v>5.9610000000000003</v>
      </c>
      <c r="R52" s="108">
        <v>4.2290000000000001</v>
      </c>
      <c r="S52" s="108">
        <v>4.7969999999999997</v>
      </c>
      <c r="T52" s="108">
        <v>3.6970000000000001</v>
      </c>
      <c r="U52" s="108">
        <v>3.9159999999999999</v>
      </c>
      <c r="V52" s="108">
        <v>4.2859999999999996</v>
      </c>
      <c r="W52" s="108">
        <v>3.476</v>
      </c>
      <c r="X52" s="108">
        <v>4.907</v>
      </c>
      <c r="Y52" s="108">
        <v>7.1870000000000003</v>
      </c>
      <c r="Z52" s="108">
        <v>5.4210000000000003</v>
      </c>
      <c r="AA52" s="108">
        <v>4.5369999999999999</v>
      </c>
      <c r="AB52" s="108">
        <v>4.476</v>
      </c>
      <c r="AC52" s="108">
        <v>2.5569999999999999</v>
      </c>
      <c r="AD52" s="108">
        <v>3.9889999999999999</v>
      </c>
      <c r="AE52" s="109">
        <v>4.17</v>
      </c>
      <c r="AF52" s="108">
        <v>3.7480000000000002</v>
      </c>
      <c r="AG52" s="108">
        <v>4.8819999999999997</v>
      </c>
      <c r="AH52" s="108">
        <v>4.4779999999999998</v>
      </c>
      <c r="AI52" s="130"/>
      <c r="AJ52" s="130"/>
      <c r="AK52" s="130"/>
      <c r="AL52" s="130"/>
      <c r="AM52" s="130"/>
      <c r="AN52" s="130"/>
      <c r="AO52" s="130"/>
      <c r="AP52" s="130"/>
      <c r="AQ52" s="130"/>
      <c r="AR52" s="130"/>
      <c r="AS52" s="130"/>
      <c r="AT52" s="130"/>
      <c r="AU52" s="130"/>
      <c r="AV52" s="130"/>
      <c r="AW52" s="130"/>
      <c r="AX52" s="130"/>
      <c r="AY52" s="130"/>
    </row>
    <row r="53" spans="1:1005" ht="15" x14ac:dyDescent="0.25">
      <c r="A53" s="294">
        <v>46082</v>
      </c>
      <c r="B53" s="281">
        <v>9.6999999999999993</v>
      </c>
      <c r="C53" s="271">
        <v>9.6999999999999993</v>
      </c>
      <c r="D53" s="276">
        <v>9.6999999999999993</v>
      </c>
      <c r="E53" s="108">
        <v>11.186</v>
      </c>
      <c r="F53" s="108">
        <v>7.1059999999999999</v>
      </c>
      <c r="G53" s="108">
        <v>13.170999999999999</v>
      </c>
      <c r="H53" s="108">
        <v>8.077</v>
      </c>
      <c r="I53" s="108">
        <v>8.1219999999999999</v>
      </c>
      <c r="J53" s="108">
        <v>6.298</v>
      </c>
      <c r="K53" s="108">
        <v>6.9809999999999999</v>
      </c>
      <c r="L53" s="108">
        <v>5.3250000000000002</v>
      </c>
      <c r="M53" s="108">
        <v>5.7069999999999999</v>
      </c>
      <c r="N53" s="108">
        <v>11.96</v>
      </c>
      <c r="O53" s="108">
        <v>9.16</v>
      </c>
      <c r="P53" s="108">
        <v>6.923</v>
      </c>
      <c r="Q53" s="108">
        <v>17.329999999999998</v>
      </c>
      <c r="R53" s="108">
        <v>5.2249999999999996</v>
      </c>
      <c r="S53" s="108">
        <v>8.2629999999999999</v>
      </c>
      <c r="T53" s="108">
        <v>4.1349999999999998</v>
      </c>
      <c r="U53" s="108">
        <v>5.9370000000000003</v>
      </c>
      <c r="V53" s="108">
        <v>8.0449999999999999</v>
      </c>
      <c r="W53" s="108">
        <v>4.8550000000000004</v>
      </c>
      <c r="X53" s="108">
        <v>7.702</v>
      </c>
      <c r="Y53" s="108">
        <v>12.571</v>
      </c>
      <c r="Z53" s="108">
        <v>8.4239999999999995</v>
      </c>
      <c r="AA53" s="108">
        <v>11.762</v>
      </c>
      <c r="AB53" s="108">
        <v>5.1779999999999999</v>
      </c>
      <c r="AC53" s="108">
        <v>3.258</v>
      </c>
      <c r="AD53" s="108">
        <v>5.65</v>
      </c>
      <c r="AE53" s="109">
        <v>5.0339999999999998</v>
      </c>
      <c r="AF53" s="108">
        <v>4.3029999999999999</v>
      </c>
      <c r="AG53" s="108">
        <v>6.4720000000000004</v>
      </c>
      <c r="AH53" s="108">
        <v>5.3609999999999998</v>
      </c>
      <c r="AI53" s="130"/>
      <c r="AJ53" s="130"/>
      <c r="AK53" s="130"/>
      <c r="AL53" s="130"/>
      <c r="AM53" s="130"/>
      <c r="AN53" s="130"/>
      <c r="AO53" s="130"/>
      <c r="AP53" s="130"/>
      <c r="AQ53" s="130"/>
      <c r="AR53" s="130"/>
      <c r="AS53" s="130"/>
      <c r="AT53" s="130"/>
      <c r="AU53" s="130"/>
      <c r="AV53" s="130"/>
      <c r="AW53" s="130"/>
      <c r="AX53" s="130"/>
      <c r="AY53" s="130"/>
    </row>
    <row r="54" spans="1:1005" ht="15" x14ac:dyDescent="0.25">
      <c r="A54" s="294">
        <v>46113</v>
      </c>
      <c r="B54" s="281">
        <v>23.48</v>
      </c>
      <c r="C54" s="271">
        <v>23.48</v>
      </c>
      <c r="D54" s="276">
        <v>23.48</v>
      </c>
      <c r="E54" s="108">
        <v>18.018000000000001</v>
      </c>
      <c r="F54" s="108">
        <v>18.279</v>
      </c>
      <c r="G54" s="108">
        <v>25.834</v>
      </c>
      <c r="H54" s="108">
        <v>15.285</v>
      </c>
      <c r="I54" s="108">
        <v>16.094999999999999</v>
      </c>
      <c r="J54" s="108">
        <v>25.457999999999998</v>
      </c>
      <c r="K54" s="108">
        <v>29.253</v>
      </c>
      <c r="L54" s="108">
        <v>16.414999999999999</v>
      </c>
      <c r="M54" s="108">
        <v>16.021000000000001</v>
      </c>
      <c r="N54" s="108">
        <v>37.377000000000002</v>
      </c>
      <c r="O54" s="108">
        <v>30.731000000000002</v>
      </c>
      <c r="P54" s="108">
        <v>26.672000000000001</v>
      </c>
      <c r="Q54" s="108">
        <v>26.186</v>
      </c>
      <c r="R54" s="108">
        <v>13.738</v>
      </c>
      <c r="S54" s="108">
        <v>17.132999999999999</v>
      </c>
      <c r="T54" s="108">
        <v>14.295</v>
      </c>
      <c r="U54" s="108">
        <v>14.923999999999999</v>
      </c>
      <c r="V54" s="108">
        <v>33.646999999999998</v>
      </c>
      <c r="W54" s="108">
        <v>9.5809999999999995</v>
      </c>
      <c r="X54" s="108">
        <v>21.323</v>
      </c>
      <c r="Y54" s="108">
        <v>18.559999999999999</v>
      </c>
      <c r="Z54" s="108">
        <v>17.966999999999999</v>
      </c>
      <c r="AA54" s="108">
        <v>26.437999999999999</v>
      </c>
      <c r="AB54" s="108">
        <v>13.333</v>
      </c>
      <c r="AC54" s="108">
        <v>18.003</v>
      </c>
      <c r="AD54" s="108">
        <v>12.119</v>
      </c>
      <c r="AE54" s="109">
        <v>17.504000000000001</v>
      </c>
      <c r="AF54" s="108">
        <v>9.4629999999999992</v>
      </c>
      <c r="AG54" s="108">
        <v>11.005000000000001</v>
      </c>
      <c r="AH54" s="108">
        <v>12.202999999999999</v>
      </c>
      <c r="AI54" s="130"/>
      <c r="AJ54" s="130"/>
      <c r="AK54" s="130"/>
      <c r="AL54" s="130"/>
      <c r="AM54" s="130"/>
      <c r="AN54" s="130"/>
      <c r="AO54" s="130"/>
      <c r="AP54" s="130"/>
      <c r="AQ54" s="130"/>
      <c r="AR54" s="130"/>
      <c r="AS54" s="130"/>
      <c r="AT54" s="130"/>
      <c r="AU54" s="130"/>
      <c r="AV54" s="130"/>
      <c r="AW54" s="130"/>
      <c r="AX54" s="130"/>
      <c r="AY54" s="130"/>
    </row>
    <row r="55" spans="1:1005" ht="15" x14ac:dyDescent="0.25">
      <c r="A55" s="294">
        <v>46143</v>
      </c>
      <c r="B55" s="281">
        <v>67.98</v>
      </c>
      <c r="C55" s="271">
        <v>67.98</v>
      </c>
      <c r="D55" s="276">
        <v>67.98</v>
      </c>
      <c r="E55" s="108">
        <v>56.648000000000003</v>
      </c>
      <c r="F55" s="108">
        <v>67.736000000000004</v>
      </c>
      <c r="G55" s="108">
        <v>94.8</v>
      </c>
      <c r="H55" s="108">
        <v>66.278000000000006</v>
      </c>
      <c r="I55" s="108">
        <v>66.305999999999997</v>
      </c>
      <c r="J55" s="108">
        <v>66.210999999999999</v>
      </c>
      <c r="K55" s="108">
        <v>111.504</v>
      </c>
      <c r="L55" s="108">
        <v>29.084</v>
      </c>
      <c r="M55" s="108">
        <v>60.53</v>
      </c>
      <c r="N55" s="108">
        <v>87.391999999999996</v>
      </c>
      <c r="O55" s="108">
        <v>115.82299999999999</v>
      </c>
      <c r="P55" s="108">
        <v>68.686000000000007</v>
      </c>
      <c r="Q55" s="108">
        <v>79.361000000000004</v>
      </c>
      <c r="R55" s="108">
        <v>75.566000000000003</v>
      </c>
      <c r="S55" s="108">
        <v>96.938000000000002</v>
      </c>
      <c r="T55" s="108">
        <v>49.930999999999997</v>
      </c>
      <c r="U55" s="108">
        <v>53.347999999999999</v>
      </c>
      <c r="V55" s="108">
        <v>65.983000000000004</v>
      </c>
      <c r="W55" s="108">
        <v>43.116</v>
      </c>
      <c r="X55" s="108">
        <v>64.429000000000002</v>
      </c>
      <c r="Y55" s="108">
        <v>49.896000000000001</v>
      </c>
      <c r="Z55" s="108">
        <v>51.939</v>
      </c>
      <c r="AA55" s="108">
        <v>63.204999999999998</v>
      </c>
      <c r="AB55" s="108">
        <v>37.720999999999997</v>
      </c>
      <c r="AC55" s="108">
        <v>59.863999999999997</v>
      </c>
      <c r="AD55" s="108">
        <v>63.222999999999999</v>
      </c>
      <c r="AE55" s="109">
        <v>51.536999999999999</v>
      </c>
      <c r="AF55" s="108">
        <v>62.912999999999997</v>
      </c>
      <c r="AG55" s="108">
        <v>53.563000000000002</v>
      </c>
      <c r="AH55" s="108">
        <v>89.459000000000003</v>
      </c>
      <c r="AI55" s="130"/>
      <c r="AJ55" s="130"/>
      <c r="AK55" s="130"/>
      <c r="AL55" s="130"/>
      <c r="AM55" s="130"/>
      <c r="AN55" s="130"/>
      <c r="AO55" s="130"/>
      <c r="AP55" s="130"/>
      <c r="AQ55" s="130"/>
      <c r="AR55" s="130"/>
      <c r="AS55" s="130"/>
      <c r="AT55" s="130"/>
      <c r="AU55" s="130"/>
      <c r="AV55" s="130"/>
      <c r="AW55" s="130"/>
      <c r="AX55" s="130"/>
      <c r="AY55" s="130"/>
    </row>
    <row r="56" spans="1:1005" ht="15" x14ac:dyDescent="0.25">
      <c r="A56" s="294">
        <v>46174</v>
      </c>
      <c r="B56" s="281">
        <v>61.6</v>
      </c>
      <c r="C56" s="271">
        <v>61.6</v>
      </c>
      <c r="D56" s="276">
        <v>61.6</v>
      </c>
      <c r="E56" s="108">
        <v>126.542</v>
      </c>
      <c r="F56" s="108">
        <v>35.872999999999998</v>
      </c>
      <c r="G56" s="108">
        <v>122.06</v>
      </c>
      <c r="H56" s="108">
        <v>59.423000000000002</v>
      </c>
      <c r="I56" s="108">
        <v>106.46299999999999</v>
      </c>
      <c r="J56" s="108">
        <v>33.567999999999998</v>
      </c>
      <c r="K56" s="108">
        <v>68.352000000000004</v>
      </c>
      <c r="L56" s="108">
        <v>12.869</v>
      </c>
      <c r="M56" s="108">
        <v>45.957999999999998</v>
      </c>
      <c r="N56" s="108">
        <v>50.360999999999997</v>
      </c>
      <c r="O56" s="108">
        <v>111.343</v>
      </c>
      <c r="P56" s="108">
        <v>36.034999999999997</v>
      </c>
      <c r="Q56" s="108">
        <v>61.792999999999999</v>
      </c>
      <c r="R56" s="108">
        <v>104.182</v>
      </c>
      <c r="S56" s="108">
        <v>51.628</v>
      </c>
      <c r="T56" s="108">
        <v>66.528999999999996</v>
      </c>
      <c r="U56" s="108">
        <v>98.313000000000002</v>
      </c>
      <c r="V56" s="108">
        <v>32.286000000000001</v>
      </c>
      <c r="W56" s="108">
        <v>34.329000000000001</v>
      </c>
      <c r="X56" s="108">
        <v>78.394000000000005</v>
      </c>
      <c r="Y56" s="108">
        <v>95.817999999999998</v>
      </c>
      <c r="Z56" s="108">
        <v>80.314999999999998</v>
      </c>
      <c r="AA56" s="108">
        <v>80.691999999999993</v>
      </c>
      <c r="AB56" s="108">
        <v>12.67</v>
      </c>
      <c r="AC56" s="108">
        <v>127.809</v>
      </c>
      <c r="AD56" s="108">
        <v>42.033999999999999</v>
      </c>
      <c r="AE56" s="109">
        <v>46.536999999999999</v>
      </c>
      <c r="AF56" s="108">
        <v>105.06</v>
      </c>
      <c r="AG56" s="108">
        <v>111.38</v>
      </c>
      <c r="AH56" s="108">
        <v>110.503</v>
      </c>
      <c r="AI56" s="130"/>
      <c r="AJ56" s="130"/>
      <c r="AK56" s="130"/>
      <c r="AL56" s="130"/>
      <c r="AM56" s="130"/>
      <c r="AN56" s="130"/>
      <c r="AO56" s="130"/>
      <c r="AP56" s="130"/>
      <c r="AQ56" s="130"/>
      <c r="AR56" s="130"/>
      <c r="AS56" s="130"/>
      <c r="AT56" s="130"/>
      <c r="AU56" s="130"/>
      <c r="AV56" s="130"/>
      <c r="AW56" s="130"/>
      <c r="AX56" s="130"/>
      <c r="AY56" s="130"/>
    </row>
    <row r="57" spans="1:1005" ht="15" x14ac:dyDescent="0.25">
      <c r="A57" s="294">
        <v>46204</v>
      </c>
      <c r="B57" s="281">
        <v>21.28</v>
      </c>
      <c r="C57" s="271">
        <v>21.28</v>
      </c>
      <c r="D57" s="276">
        <v>21.28</v>
      </c>
      <c r="E57" s="108">
        <v>83.506</v>
      </c>
      <c r="F57" s="108">
        <v>14.544</v>
      </c>
      <c r="G57" s="108">
        <v>34.25</v>
      </c>
      <c r="H57" s="108">
        <v>26.427</v>
      </c>
      <c r="I57" s="108">
        <v>74.281000000000006</v>
      </c>
      <c r="J57" s="108">
        <v>9.8390000000000004</v>
      </c>
      <c r="K57" s="108">
        <v>20.059000000000001</v>
      </c>
      <c r="L57" s="108">
        <v>6.0540000000000003</v>
      </c>
      <c r="M57" s="108">
        <v>12.472</v>
      </c>
      <c r="N57" s="108">
        <v>18.696000000000002</v>
      </c>
      <c r="O57" s="108">
        <v>39.048999999999999</v>
      </c>
      <c r="P57" s="108">
        <v>15.741</v>
      </c>
      <c r="Q57" s="108">
        <v>19.472000000000001</v>
      </c>
      <c r="R57" s="108">
        <v>34.448999999999998</v>
      </c>
      <c r="S57" s="108">
        <v>16.646000000000001</v>
      </c>
      <c r="T57" s="108">
        <v>15.95</v>
      </c>
      <c r="U57" s="108">
        <v>31.155999999999999</v>
      </c>
      <c r="V57" s="108">
        <v>12.944000000000001</v>
      </c>
      <c r="W57" s="108">
        <v>11.824</v>
      </c>
      <c r="X57" s="108">
        <v>18.289000000000001</v>
      </c>
      <c r="Y57" s="108">
        <v>24.460999999999999</v>
      </c>
      <c r="Z57" s="108">
        <v>17.145</v>
      </c>
      <c r="AA57" s="108">
        <v>19.510000000000002</v>
      </c>
      <c r="AB57" s="108">
        <v>5.8890000000000002</v>
      </c>
      <c r="AC57" s="108">
        <v>53.752000000000002</v>
      </c>
      <c r="AD57" s="108">
        <v>12.041</v>
      </c>
      <c r="AE57" s="109">
        <v>21.803000000000001</v>
      </c>
      <c r="AF57" s="108">
        <v>54.822000000000003</v>
      </c>
      <c r="AG57" s="108">
        <v>58.392000000000003</v>
      </c>
      <c r="AH57" s="108">
        <v>42.792000000000002</v>
      </c>
      <c r="AI57" s="130"/>
      <c r="AJ57" s="130"/>
      <c r="AK57" s="130"/>
      <c r="AL57" s="130"/>
      <c r="AM57" s="130"/>
      <c r="AN57" s="130"/>
      <c r="AO57" s="130"/>
      <c r="AP57" s="130"/>
      <c r="AQ57" s="130"/>
      <c r="AR57" s="130"/>
      <c r="AS57" s="130"/>
      <c r="AT57" s="130"/>
      <c r="AU57" s="130"/>
      <c r="AV57" s="130"/>
      <c r="AW57" s="130"/>
      <c r="AX57" s="130"/>
      <c r="AY57" s="130"/>
    </row>
    <row r="58" spans="1:1005" ht="15" x14ac:dyDescent="0.25">
      <c r="A58" s="294">
        <v>46235</v>
      </c>
      <c r="B58" s="281">
        <v>15.48</v>
      </c>
      <c r="C58" s="271">
        <v>15.48</v>
      </c>
      <c r="D58" s="276">
        <v>15.48</v>
      </c>
      <c r="E58" s="108">
        <v>23.648</v>
      </c>
      <c r="F58" s="108">
        <v>8.0549999999999997</v>
      </c>
      <c r="G58" s="108">
        <v>24.751000000000001</v>
      </c>
      <c r="H58" s="108">
        <v>13.034000000000001</v>
      </c>
      <c r="I58" s="108">
        <v>44.488999999999997</v>
      </c>
      <c r="J58" s="108">
        <v>7.3710000000000004</v>
      </c>
      <c r="K58" s="108">
        <v>21.635999999999999</v>
      </c>
      <c r="L58" s="108">
        <v>4.9180000000000001</v>
      </c>
      <c r="M58" s="108">
        <v>9.8089999999999993</v>
      </c>
      <c r="N58" s="108">
        <v>7.891</v>
      </c>
      <c r="O58" s="108">
        <v>19.876000000000001</v>
      </c>
      <c r="P58" s="108">
        <v>12.031000000000001</v>
      </c>
      <c r="Q58" s="108">
        <v>28.888000000000002</v>
      </c>
      <c r="R58" s="108">
        <v>14.412000000000001</v>
      </c>
      <c r="S58" s="108">
        <v>7.3010000000000002</v>
      </c>
      <c r="T58" s="108">
        <v>12.175000000000001</v>
      </c>
      <c r="U58" s="108">
        <v>11.994999999999999</v>
      </c>
      <c r="V58" s="108">
        <v>7.4850000000000003</v>
      </c>
      <c r="W58" s="108">
        <v>10.413</v>
      </c>
      <c r="X58" s="108">
        <v>12.276999999999999</v>
      </c>
      <c r="Y58" s="108">
        <v>11.539</v>
      </c>
      <c r="Z58" s="108">
        <v>12.64</v>
      </c>
      <c r="AA58" s="108">
        <v>11.292</v>
      </c>
      <c r="AB58" s="108">
        <v>4.3499999999999996</v>
      </c>
      <c r="AC58" s="108">
        <v>12.521000000000001</v>
      </c>
      <c r="AD58" s="108">
        <v>7.3230000000000004</v>
      </c>
      <c r="AE58" s="109">
        <v>12.872999999999999</v>
      </c>
      <c r="AF58" s="108">
        <v>32.994999999999997</v>
      </c>
      <c r="AG58" s="108">
        <v>18.91</v>
      </c>
      <c r="AH58" s="108">
        <v>24.13</v>
      </c>
      <c r="AI58" s="130"/>
      <c r="AJ58" s="130"/>
      <c r="AK58" s="130"/>
      <c r="AL58" s="130"/>
      <c r="AM58" s="130"/>
      <c r="AN58" s="130"/>
      <c r="AO58" s="130"/>
      <c r="AP58" s="130"/>
      <c r="AQ58" s="130"/>
      <c r="AR58" s="130"/>
      <c r="AS58" s="130"/>
      <c r="AT58" s="130"/>
      <c r="AU58" s="130"/>
      <c r="AV58" s="130"/>
      <c r="AW58" s="130"/>
      <c r="AX58" s="130"/>
      <c r="AY58" s="130"/>
    </row>
    <row r="59" spans="1:1005" ht="15" x14ac:dyDescent="0.25">
      <c r="A59" s="294">
        <v>46266</v>
      </c>
      <c r="B59" s="281">
        <v>15.74</v>
      </c>
      <c r="C59" s="271">
        <v>15.74</v>
      </c>
      <c r="D59" s="276">
        <v>15.74</v>
      </c>
      <c r="E59" s="108">
        <v>13.952</v>
      </c>
      <c r="F59" s="108">
        <v>8.2449999999999992</v>
      </c>
      <c r="G59" s="108">
        <v>24.794</v>
      </c>
      <c r="H59" s="108">
        <v>10.535</v>
      </c>
      <c r="I59" s="108">
        <v>27.701000000000001</v>
      </c>
      <c r="J59" s="108">
        <v>7.1210000000000004</v>
      </c>
      <c r="K59" s="108">
        <v>9.6859999999999999</v>
      </c>
      <c r="L59" s="108">
        <v>9.5120000000000005</v>
      </c>
      <c r="M59" s="108">
        <v>20.196000000000002</v>
      </c>
      <c r="N59" s="108">
        <v>16.338000000000001</v>
      </c>
      <c r="O59" s="108">
        <v>12.019</v>
      </c>
      <c r="P59" s="108">
        <v>12.699</v>
      </c>
      <c r="Q59" s="108">
        <v>17.707999999999998</v>
      </c>
      <c r="R59" s="108">
        <v>13.301</v>
      </c>
      <c r="S59" s="108">
        <v>6.827</v>
      </c>
      <c r="T59" s="108">
        <v>9.3149999999999995</v>
      </c>
      <c r="U59" s="108">
        <v>8.532</v>
      </c>
      <c r="V59" s="108">
        <v>5.9020000000000001</v>
      </c>
      <c r="W59" s="108">
        <v>28.178000000000001</v>
      </c>
      <c r="X59" s="108">
        <v>14.423</v>
      </c>
      <c r="Y59" s="108">
        <v>9.0730000000000004</v>
      </c>
      <c r="Z59" s="108">
        <v>10.1</v>
      </c>
      <c r="AA59" s="108">
        <v>6.8040000000000003</v>
      </c>
      <c r="AB59" s="108">
        <v>3.754</v>
      </c>
      <c r="AC59" s="108">
        <v>6.9630000000000001</v>
      </c>
      <c r="AD59" s="108">
        <v>5.9779999999999998</v>
      </c>
      <c r="AE59" s="109">
        <v>7.1440000000000001</v>
      </c>
      <c r="AF59" s="108">
        <v>31.96</v>
      </c>
      <c r="AG59" s="108">
        <v>9.3770000000000007</v>
      </c>
      <c r="AH59" s="108">
        <v>17.821999999999999</v>
      </c>
      <c r="AI59" s="130"/>
      <c r="AJ59" s="130"/>
      <c r="AK59" s="130"/>
      <c r="AL59" s="130"/>
      <c r="AM59" s="130"/>
      <c r="AN59" s="130"/>
      <c r="AO59" s="130"/>
      <c r="AP59" s="130"/>
      <c r="AQ59" s="130"/>
      <c r="AR59" s="130"/>
      <c r="AS59" s="130"/>
      <c r="AT59" s="130"/>
      <c r="AU59" s="130"/>
      <c r="AV59" s="130"/>
      <c r="AW59" s="130"/>
      <c r="AX59" s="130"/>
      <c r="AY59" s="130"/>
    </row>
    <row r="60" spans="1:1005" ht="15" x14ac:dyDescent="0.25">
      <c r="A60" s="294">
        <v>46296</v>
      </c>
      <c r="B60" s="281">
        <v>9.98</v>
      </c>
      <c r="C60" s="271">
        <v>16.89</v>
      </c>
      <c r="D60" s="276">
        <v>12.92</v>
      </c>
      <c r="E60" s="108">
        <v>12.409000000000001</v>
      </c>
      <c r="F60" s="108">
        <v>13.053000000000001</v>
      </c>
      <c r="G60" s="108">
        <v>28.116</v>
      </c>
      <c r="H60" s="108">
        <v>10.057</v>
      </c>
      <c r="I60" s="108">
        <v>12.523</v>
      </c>
      <c r="J60" s="108">
        <v>7.5739999999999998</v>
      </c>
      <c r="K60" s="108">
        <v>7.14</v>
      </c>
      <c r="L60" s="108">
        <v>10.464</v>
      </c>
      <c r="M60" s="108">
        <v>9.9320000000000004</v>
      </c>
      <c r="N60" s="108">
        <v>21.701000000000001</v>
      </c>
      <c r="O60" s="108">
        <v>21.001000000000001</v>
      </c>
      <c r="P60" s="108">
        <v>34.985999999999997</v>
      </c>
      <c r="Q60" s="108">
        <v>16.469000000000001</v>
      </c>
      <c r="R60" s="108">
        <v>10.073</v>
      </c>
      <c r="S60" s="108">
        <v>7.5170000000000003</v>
      </c>
      <c r="T60" s="108">
        <v>12.17</v>
      </c>
      <c r="U60" s="108">
        <v>11.068</v>
      </c>
      <c r="V60" s="108">
        <v>5.1639999999999997</v>
      </c>
      <c r="W60" s="108">
        <v>17.542000000000002</v>
      </c>
      <c r="X60" s="108">
        <v>24.353000000000002</v>
      </c>
      <c r="Y60" s="108">
        <v>9.5660000000000007</v>
      </c>
      <c r="Z60" s="108">
        <v>9.9109999999999996</v>
      </c>
      <c r="AA60" s="108">
        <v>7.9180000000000001</v>
      </c>
      <c r="AB60" s="108">
        <v>4.6340000000000003</v>
      </c>
      <c r="AC60" s="108">
        <v>6.0010000000000003</v>
      </c>
      <c r="AD60" s="108">
        <v>5.3280000000000003</v>
      </c>
      <c r="AE60" s="109">
        <v>16.946999999999999</v>
      </c>
      <c r="AF60" s="108">
        <v>16.867000000000001</v>
      </c>
      <c r="AG60" s="108">
        <v>13.542999999999999</v>
      </c>
      <c r="AH60" s="108">
        <v>14.356999999999999</v>
      </c>
      <c r="AI60" s="130"/>
      <c r="AJ60" s="130"/>
      <c r="AK60" s="130"/>
      <c r="AL60" s="130"/>
      <c r="AM60" s="130"/>
      <c r="AN60" s="130"/>
      <c r="AO60" s="130"/>
      <c r="AP60" s="130"/>
      <c r="AQ60" s="130"/>
      <c r="AR60" s="130"/>
      <c r="AS60" s="130"/>
      <c r="AT60" s="130"/>
      <c r="AU60" s="130"/>
      <c r="AV60" s="130"/>
      <c r="AW60" s="130"/>
      <c r="AX60" s="130"/>
      <c r="AY60" s="130"/>
    </row>
    <row r="61" spans="1:1005" ht="15" x14ac:dyDescent="0.25">
      <c r="A61" s="294">
        <v>46327</v>
      </c>
      <c r="B61" s="281">
        <v>8.11</v>
      </c>
      <c r="C61" s="271">
        <v>9.39</v>
      </c>
      <c r="D61" s="276">
        <v>8.8699999999999992</v>
      </c>
      <c r="E61" s="108">
        <v>8.8309999999999995</v>
      </c>
      <c r="F61" s="108">
        <v>8.3049999999999997</v>
      </c>
      <c r="G61" s="108">
        <v>12.291</v>
      </c>
      <c r="H61" s="108">
        <v>8.6820000000000004</v>
      </c>
      <c r="I61" s="108">
        <v>7.3730000000000002</v>
      </c>
      <c r="J61" s="108">
        <v>5.9139999999999997</v>
      </c>
      <c r="K61" s="108">
        <v>6.0830000000000002</v>
      </c>
      <c r="L61" s="108">
        <v>6.3120000000000003</v>
      </c>
      <c r="M61" s="108">
        <v>6.0570000000000004</v>
      </c>
      <c r="N61" s="108">
        <v>11.776999999999999</v>
      </c>
      <c r="O61" s="108">
        <v>13.855</v>
      </c>
      <c r="P61" s="108">
        <v>14.436999999999999</v>
      </c>
      <c r="Q61" s="108">
        <v>8.5530000000000008</v>
      </c>
      <c r="R61" s="108">
        <v>8.8390000000000004</v>
      </c>
      <c r="S61" s="108">
        <v>7.0709999999999997</v>
      </c>
      <c r="T61" s="108">
        <v>8.984</v>
      </c>
      <c r="U61" s="108">
        <v>8.2680000000000007</v>
      </c>
      <c r="V61" s="108">
        <v>4.5010000000000003</v>
      </c>
      <c r="W61" s="108">
        <v>9.0679999999999996</v>
      </c>
      <c r="X61" s="108">
        <v>11.178000000000001</v>
      </c>
      <c r="Y61" s="108">
        <v>7.2140000000000004</v>
      </c>
      <c r="Z61" s="108">
        <v>6.258</v>
      </c>
      <c r="AA61" s="108">
        <v>6.1340000000000003</v>
      </c>
      <c r="AB61" s="108">
        <v>4.3150000000000004</v>
      </c>
      <c r="AC61" s="108">
        <v>5.31</v>
      </c>
      <c r="AD61" s="108">
        <v>5.4189999999999996</v>
      </c>
      <c r="AE61" s="109">
        <v>10.352</v>
      </c>
      <c r="AF61" s="108">
        <v>9.5180000000000007</v>
      </c>
      <c r="AG61" s="108">
        <v>7.375</v>
      </c>
      <c r="AH61" s="108">
        <v>8.6980000000000004</v>
      </c>
      <c r="AI61" s="130"/>
      <c r="AJ61" s="130"/>
      <c r="AK61" s="130"/>
      <c r="AL61" s="130"/>
      <c r="AM61" s="130"/>
      <c r="AN61" s="130"/>
      <c r="AO61" s="130"/>
      <c r="AP61" s="130"/>
      <c r="AQ61" s="130"/>
      <c r="AR61" s="130"/>
      <c r="AS61" s="130"/>
      <c r="AT61" s="130"/>
      <c r="AU61" s="130"/>
      <c r="AV61" s="130"/>
      <c r="AW61" s="130"/>
      <c r="AX61" s="130"/>
      <c r="AY61" s="130"/>
    </row>
    <row r="62" spans="1:1005" ht="15" x14ac:dyDescent="0.25">
      <c r="A62" s="294">
        <v>46357</v>
      </c>
      <c r="B62" s="281">
        <v>6.72</v>
      </c>
      <c r="C62" s="271">
        <v>6.72</v>
      </c>
      <c r="D62" s="276">
        <v>6.72</v>
      </c>
      <c r="E62" s="108">
        <v>7.2229999999999999</v>
      </c>
      <c r="F62" s="108">
        <v>6.2569999999999997</v>
      </c>
      <c r="G62" s="108">
        <v>7.72</v>
      </c>
      <c r="H62" s="108">
        <v>7.52</v>
      </c>
      <c r="I62" s="108">
        <v>6.0670000000000002</v>
      </c>
      <c r="J62" s="108">
        <v>4.9260000000000002</v>
      </c>
      <c r="K62" s="108">
        <v>5.2270000000000003</v>
      </c>
      <c r="L62" s="108">
        <v>4.9109999999999996</v>
      </c>
      <c r="M62" s="108">
        <v>5.1660000000000004</v>
      </c>
      <c r="N62" s="108">
        <v>7.33</v>
      </c>
      <c r="O62" s="108">
        <v>8.3810000000000002</v>
      </c>
      <c r="P62" s="108">
        <v>8.2710000000000008</v>
      </c>
      <c r="Q62" s="108">
        <v>6.5830000000000002</v>
      </c>
      <c r="R62" s="108">
        <v>6.9279999999999999</v>
      </c>
      <c r="S62" s="108">
        <v>5.2939999999999996</v>
      </c>
      <c r="T62" s="108">
        <v>5.8739999999999997</v>
      </c>
      <c r="U62" s="108">
        <v>6.2649999999999997</v>
      </c>
      <c r="V62" s="108">
        <v>4.391</v>
      </c>
      <c r="W62" s="108">
        <v>6.141</v>
      </c>
      <c r="X62" s="108">
        <v>7.391</v>
      </c>
      <c r="Y62" s="108">
        <v>5.7809999999999997</v>
      </c>
      <c r="Z62" s="108">
        <v>5.1429999999999998</v>
      </c>
      <c r="AA62" s="108">
        <v>5.8339999999999996</v>
      </c>
      <c r="AB62" s="108">
        <v>3.476</v>
      </c>
      <c r="AC62" s="108">
        <v>5.0419999999999998</v>
      </c>
      <c r="AD62" s="108">
        <v>5.0720000000000001</v>
      </c>
      <c r="AE62" s="109">
        <v>6.2990000000000004</v>
      </c>
      <c r="AF62" s="108">
        <v>6.95</v>
      </c>
      <c r="AG62" s="108">
        <v>6.0220000000000002</v>
      </c>
      <c r="AH62" s="108">
        <v>6.6829999999999998</v>
      </c>
      <c r="AI62" s="130"/>
      <c r="AJ62" s="130"/>
      <c r="AK62" s="130"/>
      <c r="AL62" s="130"/>
      <c r="AM62" s="130"/>
      <c r="AN62" s="130"/>
      <c r="AO62" s="130"/>
      <c r="AP62" s="130"/>
      <c r="AQ62" s="130"/>
      <c r="AR62" s="130"/>
      <c r="AS62" s="130"/>
      <c r="AT62" s="130"/>
      <c r="AU62" s="130"/>
      <c r="AV62" s="130"/>
      <c r="AW62" s="130"/>
      <c r="AX62" s="130"/>
      <c r="AY62" s="130"/>
    </row>
    <row r="63" spans="1:1005" ht="15" x14ac:dyDescent="0.25">
      <c r="A63" s="294">
        <v>46388</v>
      </c>
      <c r="B63" s="281">
        <v>5.9</v>
      </c>
      <c r="C63" s="271">
        <v>5.9</v>
      </c>
      <c r="D63" s="276">
        <v>5.9</v>
      </c>
      <c r="E63" s="108">
        <v>5.9370000000000003</v>
      </c>
      <c r="F63" s="108">
        <v>4.9980000000000002</v>
      </c>
      <c r="G63" s="108">
        <v>6.2709999999999999</v>
      </c>
      <c r="H63" s="108">
        <v>5.8449999999999998</v>
      </c>
      <c r="I63" s="108">
        <v>5.56</v>
      </c>
      <c r="J63" s="108">
        <v>4.4619999999999997</v>
      </c>
      <c r="K63" s="108">
        <v>4.7519999999999998</v>
      </c>
      <c r="L63" s="108">
        <v>4.0979999999999999</v>
      </c>
      <c r="M63" s="108">
        <v>4.4539999999999997</v>
      </c>
      <c r="N63" s="108">
        <v>6.4619999999999997</v>
      </c>
      <c r="O63" s="108">
        <v>6.6429999999999998</v>
      </c>
      <c r="P63" s="108">
        <v>6.157</v>
      </c>
      <c r="Q63" s="108">
        <v>5.3810000000000002</v>
      </c>
      <c r="R63" s="108">
        <v>5.5369999999999999</v>
      </c>
      <c r="S63" s="108">
        <v>4.5110000000000001</v>
      </c>
      <c r="T63" s="108">
        <v>4.7750000000000004</v>
      </c>
      <c r="U63" s="108">
        <v>5.66</v>
      </c>
      <c r="V63" s="108">
        <v>3.984</v>
      </c>
      <c r="W63" s="108">
        <v>5.0919999999999996</v>
      </c>
      <c r="X63" s="108">
        <v>6.1710000000000003</v>
      </c>
      <c r="Y63" s="108">
        <v>4.8579999999999997</v>
      </c>
      <c r="Z63" s="108">
        <v>4.625</v>
      </c>
      <c r="AA63" s="108">
        <v>4.93</v>
      </c>
      <c r="AB63" s="108">
        <v>3.0840000000000001</v>
      </c>
      <c r="AC63" s="108">
        <v>4.6749999999999998</v>
      </c>
      <c r="AD63" s="108">
        <v>4.8920000000000003</v>
      </c>
      <c r="AE63" s="109">
        <v>4.7279999999999998</v>
      </c>
      <c r="AF63" s="108">
        <v>5.88</v>
      </c>
      <c r="AG63" s="108">
        <v>5.351</v>
      </c>
      <c r="AH63" s="108">
        <v>5.726</v>
      </c>
      <c r="AI63" s="130"/>
      <c r="AJ63" s="130"/>
      <c r="AK63" s="130"/>
      <c r="AL63" s="130"/>
      <c r="AM63" s="130"/>
      <c r="AN63" s="130"/>
      <c r="AO63" s="130"/>
      <c r="AP63" s="130"/>
      <c r="AQ63" s="130"/>
      <c r="AR63" s="130"/>
      <c r="AS63" s="130"/>
      <c r="AT63" s="130"/>
      <c r="AU63" s="130"/>
      <c r="AV63" s="130"/>
      <c r="AW63" s="130"/>
      <c r="AX63" s="130"/>
      <c r="AY63" s="130"/>
    </row>
    <row r="64" spans="1:1005" ht="15" x14ac:dyDescent="0.25">
      <c r="A64" s="294">
        <v>46419</v>
      </c>
      <c r="B64" s="281">
        <v>5.43</v>
      </c>
      <c r="C64" s="271">
        <v>5.43</v>
      </c>
      <c r="D64" s="276">
        <v>5.43</v>
      </c>
      <c r="E64" s="108">
        <v>6.2469999999999999</v>
      </c>
      <c r="F64" s="108">
        <v>4.0259999999999998</v>
      </c>
      <c r="G64" s="108">
        <v>5.0679999999999996</v>
      </c>
      <c r="H64" s="108">
        <v>5.0469999999999997</v>
      </c>
      <c r="I64" s="108">
        <v>5.0609999999999999</v>
      </c>
      <c r="J64" s="108">
        <v>3.6379999999999999</v>
      </c>
      <c r="K64" s="108">
        <v>4.0999999999999996</v>
      </c>
      <c r="L64" s="108">
        <v>3.95</v>
      </c>
      <c r="M64" s="108">
        <v>3.7759999999999998</v>
      </c>
      <c r="N64" s="108">
        <v>5.2350000000000003</v>
      </c>
      <c r="O64" s="108">
        <v>5.3460000000000001</v>
      </c>
      <c r="P64" s="108">
        <v>5.9610000000000003</v>
      </c>
      <c r="Q64" s="108">
        <v>4.2290000000000001</v>
      </c>
      <c r="R64" s="108">
        <v>4.7969999999999997</v>
      </c>
      <c r="S64" s="108">
        <v>3.6970000000000001</v>
      </c>
      <c r="T64" s="108">
        <v>3.9159999999999999</v>
      </c>
      <c r="U64" s="108">
        <v>4.2859999999999996</v>
      </c>
      <c r="V64" s="108">
        <v>3.476</v>
      </c>
      <c r="W64" s="108">
        <v>4.907</v>
      </c>
      <c r="X64" s="108">
        <v>7.1870000000000003</v>
      </c>
      <c r="Y64" s="108">
        <v>5.4210000000000003</v>
      </c>
      <c r="Z64" s="108">
        <v>4.5369999999999999</v>
      </c>
      <c r="AA64" s="108">
        <v>4.476</v>
      </c>
      <c r="AB64" s="108">
        <v>2.5569999999999999</v>
      </c>
      <c r="AC64" s="108">
        <v>3.9889999999999999</v>
      </c>
      <c r="AD64" s="108">
        <v>4.17</v>
      </c>
      <c r="AE64" s="109">
        <v>3.7480000000000002</v>
      </c>
      <c r="AF64" s="108">
        <v>4.8819999999999997</v>
      </c>
      <c r="AG64" s="108">
        <v>4.4779999999999998</v>
      </c>
      <c r="AH64" s="108">
        <v>4.4779999999999998</v>
      </c>
      <c r="AI64" s="130"/>
      <c r="AJ64" s="130"/>
      <c r="AK64" s="130"/>
      <c r="AL64" s="130"/>
      <c r="AM64" s="130"/>
      <c r="AN64" s="130"/>
      <c r="AO64" s="130"/>
      <c r="AP64" s="130"/>
      <c r="AQ64" s="130"/>
      <c r="AR64" s="130"/>
      <c r="AS64" s="130"/>
      <c r="AT64" s="130"/>
      <c r="AU64" s="130"/>
      <c r="AV64" s="130"/>
      <c r="AW64" s="130"/>
      <c r="AX64" s="130"/>
      <c r="AY64" s="130"/>
      <c r="ALQ64" t="e">
        <v>#N/A</v>
      </c>
    </row>
    <row r="65" spans="1:1005" ht="15" x14ac:dyDescent="0.25">
      <c r="A65" s="294">
        <v>46447</v>
      </c>
      <c r="B65" s="281">
        <v>9.6999999999999993</v>
      </c>
      <c r="C65" s="271">
        <v>9.6999999999999993</v>
      </c>
      <c r="D65" s="276">
        <v>9.6999999999999993</v>
      </c>
      <c r="E65" s="108">
        <v>7.1059999999999999</v>
      </c>
      <c r="F65" s="108">
        <v>13.170999999999999</v>
      </c>
      <c r="G65" s="108">
        <v>8.077</v>
      </c>
      <c r="H65" s="108">
        <v>8.1219999999999999</v>
      </c>
      <c r="I65" s="108">
        <v>6.298</v>
      </c>
      <c r="J65" s="108">
        <v>6.9809999999999999</v>
      </c>
      <c r="K65" s="108">
        <v>5.3250000000000002</v>
      </c>
      <c r="L65" s="108">
        <v>5.7069999999999999</v>
      </c>
      <c r="M65" s="108">
        <v>11.96</v>
      </c>
      <c r="N65" s="108">
        <v>9.16</v>
      </c>
      <c r="O65" s="108">
        <v>6.923</v>
      </c>
      <c r="P65" s="108">
        <v>17.329999999999998</v>
      </c>
      <c r="Q65" s="108">
        <v>5.2249999999999996</v>
      </c>
      <c r="R65" s="108">
        <v>8.2629999999999999</v>
      </c>
      <c r="S65" s="108">
        <v>4.1349999999999998</v>
      </c>
      <c r="T65" s="108">
        <v>5.9370000000000003</v>
      </c>
      <c r="U65" s="108">
        <v>8.0449999999999999</v>
      </c>
      <c r="V65" s="108">
        <v>4.8550000000000004</v>
      </c>
      <c r="W65" s="108">
        <v>7.702</v>
      </c>
      <c r="X65" s="108">
        <v>12.571</v>
      </c>
      <c r="Y65" s="108">
        <v>8.4239999999999995</v>
      </c>
      <c r="Z65" s="108">
        <v>11.762</v>
      </c>
      <c r="AA65" s="108">
        <v>5.1779999999999999</v>
      </c>
      <c r="AB65" s="108">
        <v>3.258</v>
      </c>
      <c r="AC65" s="108">
        <v>5.65</v>
      </c>
      <c r="AD65" s="108">
        <v>5.0339999999999998</v>
      </c>
      <c r="AE65" s="109">
        <v>4.3029999999999999</v>
      </c>
      <c r="AF65" s="108">
        <v>6.4720000000000004</v>
      </c>
      <c r="AG65" s="108">
        <v>5.3609999999999998</v>
      </c>
      <c r="AH65" s="108">
        <v>5.3609999999999998</v>
      </c>
      <c r="AI65" s="130"/>
      <c r="AJ65" s="130"/>
      <c r="AK65" s="130"/>
      <c r="AL65" s="130"/>
      <c r="AM65" s="130"/>
      <c r="AN65" s="130"/>
      <c r="AO65" s="130"/>
      <c r="AP65" s="130"/>
      <c r="AQ65" s="130"/>
      <c r="AR65" s="130"/>
      <c r="AS65" s="130"/>
      <c r="AT65" s="130"/>
      <c r="AU65" s="130"/>
      <c r="AV65" s="130"/>
      <c r="AW65" s="130"/>
      <c r="AX65" s="130"/>
      <c r="AY65" s="130"/>
      <c r="ALQ65" t="e">
        <v>#N/A</v>
      </c>
    </row>
    <row r="66" spans="1:1005" ht="15" x14ac:dyDescent="0.25">
      <c r="A66" s="294">
        <v>46478</v>
      </c>
      <c r="B66" s="281">
        <v>23.48</v>
      </c>
      <c r="C66" s="271">
        <v>23.48</v>
      </c>
      <c r="D66" s="276">
        <v>23.48</v>
      </c>
      <c r="E66" s="108">
        <v>18.279</v>
      </c>
      <c r="F66" s="108">
        <v>25.834</v>
      </c>
      <c r="G66" s="108">
        <v>15.285</v>
      </c>
      <c r="H66" s="108">
        <v>16.094999999999999</v>
      </c>
      <c r="I66" s="108">
        <v>25.457999999999998</v>
      </c>
      <c r="J66" s="108">
        <v>29.253</v>
      </c>
      <c r="K66" s="108">
        <v>16.414999999999999</v>
      </c>
      <c r="L66" s="108">
        <v>16.021000000000001</v>
      </c>
      <c r="M66" s="108">
        <v>37.377000000000002</v>
      </c>
      <c r="N66" s="108">
        <v>30.731000000000002</v>
      </c>
      <c r="O66" s="108">
        <v>26.672000000000001</v>
      </c>
      <c r="P66" s="108">
        <v>26.186</v>
      </c>
      <c r="Q66" s="108">
        <v>13.738</v>
      </c>
      <c r="R66" s="108">
        <v>17.132999999999999</v>
      </c>
      <c r="S66" s="108">
        <v>14.295</v>
      </c>
      <c r="T66" s="108">
        <v>14.923999999999999</v>
      </c>
      <c r="U66" s="108">
        <v>33.646999999999998</v>
      </c>
      <c r="V66" s="108">
        <v>9.5809999999999995</v>
      </c>
      <c r="W66" s="108">
        <v>21.323</v>
      </c>
      <c r="X66" s="108">
        <v>18.559999999999999</v>
      </c>
      <c r="Y66" s="108">
        <v>17.966999999999999</v>
      </c>
      <c r="Z66" s="108">
        <v>26.437999999999999</v>
      </c>
      <c r="AA66" s="108">
        <v>13.333</v>
      </c>
      <c r="AB66" s="108">
        <v>18.003</v>
      </c>
      <c r="AC66" s="108">
        <v>12.119</v>
      </c>
      <c r="AD66" s="108">
        <v>17.504000000000001</v>
      </c>
      <c r="AE66" s="109">
        <v>9.4629999999999992</v>
      </c>
      <c r="AF66" s="108">
        <v>11.005000000000001</v>
      </c>
      <c r="AG66" s="108">
        <v>12.202999999999999</v>
      </c>
      <c r="AH66" s="108">
        <v>12.202999999999999</v>
      </c>
      <c r="AI66" s="130"/>
      <c r="AJ66" s="130"/>
      <c r="AK66" s="130"/>
      <c r="AL66" s="130"/>
      <c r="AM66" s="130"/>
      <c r="AN66" s="130"/>
      <c r="AO66" s="130"/>
      <c r="AP66" s="130"/>
      <c r="AQ66" s="130"/>
      <c r="AR66" s="130"/>
      <c r="AS66" s="130"/>
      <c r="AT66" s="130"/>
      <c r="AU66" s="130"/>
      <c r="AV66" s="130"/>
      <c r="AW66" s="130"/>
      <c r="AX66" s="130"/>
      <c r="AY66" s="130"/>
      <c r="ALQ66" t="e">
        <v>#N/A</v>
      </c>
    </row>
    <row r="67" spans="1:1005" ht="15" x14ac:dyDescent="0.25">
      <c r="A67" s="294">
        <v>46508</v>
      </c>
      <c r="B67" s="281">
        <v>67.98</v>
      </c>
      <c r="C67" s="271">
        <v>67.98</v>
      </c>
      <c r="D67" s="276">
        <v>67.98</v>
      </c>
      <c r="E67" s="108">
        <v>67.736000000000004</v>
      </c>
      <c r="F67" s="108">
        <v>94.8</v>
      </c>
      <c r="G67" s="108">
        <v>66.278000000000006</v>
      </c>
      <c r="H67" s="108">
        <v>66.305999999999997</v>
      </c>
      <c r="I67" s="108">
        <v>66.210999999999999</v>
      </c>
      <c r="J67" s="108">
        <v>111.504</v>
      </c>
      <c r="K67" s="108">
        <v>29.084</v>
      </c>
      <c r="L67" s="108">
        <v>60.53</v>
      </c>
      <c r="M67" s="108">
        <v>87.391999999999996</v>
      </c>
      <c r="N67" s="108">
        <v>115.82299999999999</v>
      </c>
      <c r="O67" s="108">
        <v>68.686000000000007</v>
      </c>
      <c r="P67" s="108">
        <v>79.361000000000004</v>
      </c>
      <c r="Q67" s="108">
        <v>75.566000000000003</v>
      </c>
      <c r="R67" s="108">
        <v>96.938000000000002</v>
      </c>
      <c r="S67" s="108">
        <v>49.930999999999997</v>
      </c>
      <c r="T67" s="108">
        <v>53.347999999999999</v>
      </c>
      <c r="U67" s="108">
        <v>65.983000000000004</v>
      </c>
      <c r="V67" s="108">
        <v>43.116</v>
      </c>
      <c r="W67" s="108">
        <v>64.429000000000002</v>
      </c>
      <c r="X67" s="108">
        <v>49.896000000000001</v>
      </c>
      <c r="Y67" s="108">
        <v>51.939</v>
      </c>
      <c r="Z67" s="108">
        <v>63.204999999999998</v>
      </c>
      <c r="AA67" s="108">
        <v>37.720999999999997</v>
      </c>
      <c r="AB67" s="108">
        <v>59.863999999999997</v>
      </c>
      <c r="AC67" s="108">
        <v>63.222999999999999</v>
      </c>
      <c r="AD67" s="108">
        <v>51.536999999999999</v>
      </c>
      <c r="AE67" s="109">
        <v>62.912999999999997</v>
      </c>
      <c r="AF67" s="108">
        <v>53.563000000000002</v>
      </c>
      <c r="AG67" s="108">
        <v>89.459000000000003</v>
      </c>
      <c r="AH67" s="108">
        <v>89.459000000000003</v>
      </c>
      <c r="AI67" s="130"/>
      <c r="AJ67" s="130"/>
      <c r="AK67" s="130"/>
      <c r="AL67" s="130"/>
      <c r="AM67" s="130"/>
      <c r="AN67" s="130"/>
      <c r="AO67" s="130"/>
      <c r="AP67" s="130"/>
      <c r="AQ67" s="130"/>
      <c r="AR67" s="130"/>
      <c r="AS67" s="130"/>
      <c r="AT67" s="130"/>
      <c r="AU67" s="130"/>
      <c r="AV67" s="130"/>
      <c r="AW67" s="130"/>
      <c r="AX67" s="130"/>
      <c r="AY67" s="130"/>
      <c r="ALQ67" t="e">
        <v>#N/A</v>
      </c>
    </row>
    <row r="68" spans="1:1005" ht="15" x14ac:dyDescent="0.25">
      <c r="A68" s="294">
        <v>46539</v>
      </c>
      <c r="B68" s="281">
        <v>61.6</v>
      </c>
      <c r="C68" s="271">
        <v>61.6</v>
      </c>
      <c r="D68" s="276">
        <v>61.6</v>
      </c>
      <c r="E68" s="108">
        <v>35.872999999999998</v>
      </c>
      <c r="F68" s="108">
        <v>122.06</v>
      </c>
      <c r="G68" s="108">
        <v>59.423000000000002</v>
      </c>
      <c r="H68" s="108">
        <v>106.46299999999999</v>
      </c>
      <c r="I68" s="108">
        <v>33.567999999999998</v>
      </c>
      <c r="J68" s="108">
        <v>68.352000000000004</v>
      </c>
      <c r="K68" s="108">
        <v>12.869</v>
      </c>
      <c r="L68" s="108">
        <v>45.957999999999998</v>
      </c>
      <c r="M68" s="108">
        <v>50.360999999999997</v>
      </c>
      <c r="N68" s="108">
        <v>111.343</v>
      </c>
      <c r="O68" s="108">
        <v>36.034999999999997</v>
      </c>
      <c r="P68" s="108">
        <v>61.792999999999999</v>
      </c>
      <c r="Q68" s="108">
        <v>104.182</v>
      </c>
      <c r="R68" s="108">
        <v>51.628</v>
      </c>
      <c r="S68" s="108">
        <v>66.528999999999996</v>
      </c>
      <c r="T68" s="108">
        <v>98.313000000000002</v>
      </c>
      <c r="U68" s="108">
        <v>32.286000000000001</v>
      </c>
      <c r="V68" s="108">
        <v>34.329000000000001</v>
      </c>
      <c r="W68" s="108">
        <v>78.394000000000005</v>
      </c>
      <c r="X68" s="108">
        <v>95.817999999999998</v>
      </c>
      <c r="Y68" s="108">
        <v>80.314999999999998</v>
      </c>
      <c r="Z68" s="108">
        <v>80.691999999999993</v>
      </c>
      <c r="AA68" s="108">
        <v>12.67</v>
      </c>
      <c r="AB68" s="108">
        <v>127.809</v>
      </c>
      <c r="AC68" s="108">
        <v>42.033999999999999</v>
      </c>
      <c r="AD68" s="108">
        <v>46.536999999999999</v>
      </c>
      <c r="AE68" s="109">
        <v>105.06</v>
      </c>
      <c r="AF68" s="108">
        <v>111.38</v>
      </c>
      <c r="AG68" s="108">
        <v>110.503</v>
      </c>
      <c r="AH68" s="108">
        <v>110.503</v>
      </c>
      <c r="AI68" s="130"/>
      <c r="AJ68" s="130"/>
      <c r="AK68" s="130"/>
      <c r="AL68" s="130"/>
      <c r="AM68" s="130"/>
      <c r="AN68" s="130"/>
      <c r="AO68" s="130"/>
      <c r="AP68" s="130"/>
      <c r="AQ68" s="130"/>
      <c r="AR68" s="130"/>
      <c r="AS68" s="130"/>
      <c r="AT68" s="130"/>
      <c r="AU68" s="130"/>
      <c r="AV68" s="130"/>
      <c r="AW68" s="130"/>
      <c r="AX68" s="130"/>
      <c r="AY68" s="130"/>
      <c r="ALQ68" t="e">
        <v>#N/A</v>
      </c>
    </row>
    <row r="69" spans="1:1005" ht="15" x14ac:dyDescent="0.25">
      <c r="A69" s="294">
        <v>46569</v>
      </c>
      <c r="B69" s="281">
        <v>21.28</v>
      </c>
      <c r="C69" s="271">
        <v>21.28</v>
      </c>
      <c r="D69" s="276">
        <v>21.28</v>
      </c>
      <c r="E69" s="108">
        <v>14.544</v>
      </c>
      <c r="F69" s="108">
        <v>34.25</v>
      </c>
      <c r="G69" s="108">
        <v>26.427</v>
      </c>
      <c r="H69" s="108">
        <v>74.281000000000006</v>
      </c>
      <c r="I69" s="108">
        <v>9.8390000000000004</v>
      </c>
      <c r="J69" s="108">
        <v>20.059000000000001</v>
      </c>
      <c r="K69" s="108">
        <v>6.0540000000000003</v>
      </c>
      <c r="L69" s="108">
        <v>12.472</v>
      </c>
      <c r="M69" s="108">
        <v>18.696000000000002</v>
      </c>
      <c r="N69" s="108">
        <v>39.048999999999999</v>
      </c>
      <c r="O69" s="108">
        <v>15.741</v>
      </c>
      <c r="P69" s="108">
        <v>19.472000000000001</v>
      </c>
      <c r="Q69" s="108">
        <v>34.448999999999998</v>
      </c>
      <c r="R69" s="108">
        <v>16.646000000000001</v>
      </c>
      <c r="S69" s="108">
        <v>15.95</v>
      </c>
      <c r="T69" s="108">
        <v>31.155999999999999</v>
      </c>
      <c r="U69" s="108">
        <v>12.944000000000001</v>
      </c>
      <c r="V69" s="108">
        <v>11.824</v>
      </c>
      <c r="W69" s="108">
        <v>18.289000000000001</v>
      </c>
      <c r="X69" s="108">
        <v>24.460999999999999</v>
      </c>
      <c r="Y69" s="108">
        <v>17.145</v>
      </c>
      <c r="Z69" s="108">
        <v>19.510000000000002</v>
      </c>
      <c r="AA69" s="108">
        <v>5.8890000000000002</v>
      </c>
      <c r="AB69" s="108">
        <v>53.752000000000002</v>
      </c>
      <c r="AC69" s="108">
        <v>12.041</v>
      </c>
      <c r="AD69" s="108">
        <v>21.803000000000001</v>
      </c>
      <c r="AE69" s="109">
        <v>54.822000000000003</v>
      </c>
      <c r="AF69" s="108">
        <v>58.392000000000003</v>
      </c>
      <c r="AG69" s="108">
        <v>42.792000000000002</v>
      </c>
      <c r="AH69" s="108">
        <v>42.792000000000002</v>
      </c>
      <c r="AI69" s="130"/>
      <c r="AJ69" s="130"/>
      <c r="AK69" s="130"/>
      <c r="AL69" s="130"/>
      <c r="AM69" s="130"/>
      <c r="AN69" s="130"/>
      <c r="AO69" s="130"/>
      <c r="AP69" s="130"/>
      <c r="AQ69" s="130"/>
      <c r="AR69" s="130"/>
      <c r="AS69" s="130"/>
      <c r="AT69" s="130"/>
      <c r="AU69" s="130"/>
      <c r="AV69" s="130"/>
      <c r="AW69" s="130"/>
      <c r="AX69" s="130"/>
      <c r="AY69" s="130"/>
      <c r="ALQ69" t="e">
        <v>#N/A</v>
      </c>
    </row>
    <row r="70" spans="1:1005" ht="15" x14ac:dyDescent="0.25">
      <c r="A70" s="294">
        <v>46600</v>
      </c>
      <c r="B70" s="281">
        <v>15.48</v>
      </c>
      <c r="C70" s="271">
        <v>15.48</v>
      </c>
      <c r="D70" s="276">
        <v>15.48</v>
      </c>
      <c r="E70" s="108">
        <v>8.0549999999999997</v>
      </c>
      <c r="F70" s="108">
        <v>24.751000000000001</v>
      </c>
      <c r="G70" s="108">
        <v>13.034000000000001</v>
      </c>
      <c r="H70" s="108">
        <v>44.488999999999997</v>
      </c>
      <c r="I70" s="108">
        <v>7.3710000000000004</v>
      </c>
      <c r="J70" s="108">
        <v>21.635999999999999</v>
      </c>
      <c r="K70" s="108">
        <v>4.9180000000000001</v>
      </c>
      <c r="L70" s="108">
        <v>9.8089999999999993</v>
      </c>
      <c r="M70" s="108">
        <v>7.891</v>
      </c>
      <c r="N70" s="108">
        <v>19.876000000000001</v>
      </c>
      <c r="O70" s="108">
        <v>12.031000000000001</v>
      </c>
      <c r="P70" s="108">
        <v>28.888000000000002</v>
      </c>
      <c r="Q70" s="108">
        <v>14.412000000000001</v>
      </c>
      <c r="R70" s="108">
        <v>7.3010000000000002</v>
      </c>
      <c r="S70" s="108">
        <v>12.175000000000001</v>
      </c>
      <c r="T70" s="108">
        <v>11.994999999999999</v>
      </c>
      <c r="U70" s="108">
        <v>7.4850000000000003</v>
      </c>
      <c r="V70" s="108">
        <v>10.413</v>
      </c>
      <c r="W70" s="108">
        <v>12.276999999999999</v>
      </c>
      <c r="X70" s="108">
        <v>11.539</v>
      </c>
      <c r="Y70" s="108">
        <v>12.64</v>
      </c>
      <c r="Z70" s="108">
        <v>11.292</v>
      </c>
      <c r="AA70" s="108">
        <v>4.3499999999999996</v>
      </c>
      <c r="AB70" s="108">
        <v>12.521000000000001</v>
      </c>
      <c r="AC70" s="108">
        <v>7.3230000000000004</v>
      </c>
      <c r="AD70" s="108">
        <v>12.872999999999999</v>
      </c>
      <c r="AE70" s="109">
        <v>32.994999999999997</v>
      </c>
      <c r="AF70" s="108">
        <v>18.91</v>
      </c>
      <c r="AG70" s="108">
        <v>24.13</v>
      </c>
      <c r="AH70" s="108">
        <v>24.13</v>
      </c>
      <c r="AI70" s="130"/>
      <c r="AJ70" s="130"/>
      <c r="AK70" s="130"/>
      <c r="AL70" s="130"/>
      <c r="AM70" s="130"/>
      <c r="AN70" s="130"/>
      <c r="AO70" s="130"/>
      <c r="AP70" s="130"/>
      <c r="AQ70" s="130"/>
      <c r="AR70" s="130"/>
      <c r="AS70" s="130"/>
      <c r="AT70" s="130"/>
      <c r="AU70" s="130"/>
      <c r="AV70" s="130"/>
      <c r="AW70" s="130"/>
      <c r="AX70" s="130"/>
      <c r="AY70" s="130"/>
      <c r="ALQ70" t="e">
        <v>#N/A</v>
      </c>
    </row>
    <row r="71" spans="1:1005" ht="15" x14ac:dyDescent="0.25">
      <c r="A71" s="294">
        <v>46631</v>
      </c>
      <c r="B71" s="281">
        <v>15.74</v>
      </c>
      <c r="C71" s="271">
        <v>15.74</v>
      </c>
      <c r="D71" s="276">
        <v>15.74</v>
      </c>
      <c r="E71" s="108">
        <v>8.2449999999999992</v>
      </c>
      <c r="F71" s="108">
        <v>24.794</v>
      </c>
      <c r="G71" s="108">
        <v>10.535</v>
      </c>
      <c r="H71" s="108">
        <v>27.701000000000001</v>
      </c>
      <c r="I71" s="108">
        <v>7.1210000000000004</v>
      </c>
      <c r="J71" s="108">
        <v>9.6859999999999999</v>
      </c>
      <c r="K71" s="108">
        <v>9.5120000000000005</v>
      </c>
      <c r="L71" s="108">
        <v>20.196000000000002</v>
      </c>
      <c r="M71" s="108">
        <v>16.338000000000001</v>
      </c>
      <c r="N71" s="108">
        <v>12.019</v>
      </c>
      <c r="O71" s="108">
        <v>12.699</v>
      </c>
      <c r="P71" s="108">
        <v>17.707999999999998</v>
      </c>
      <c r="Q71" s="108">
        <v>13.301</v>
      </c>
      <c r="R71" s="108">
        <v>6.827</v>
      </c>
      <c r="S71" s="108">
        <v>9.3149999999999995</v>
      </c>
      <c r="T71" s="108">
        <v>8.532</v>
      </c>
      <c r="U71" s="108">
        <v>5.9020000000000001</v>
      </c>
      <c r="V71" s="108">
        <v>28.178000000000001</v>
      </c>
      <c r="W71" s="108">
        <v>14.423</v>
      </c>
      <c r="X71" s="108">
        <v>9.0730000000000004</v>
      </c>
      <c r="Y71" s="108">
        <v>10.1</v>
      </c>
      <c r="Z71" s="108">
        <v>6.8040000000000003</v>
      </c>
      <c r="AA71" s="108">
        <v>3.754</v>
      </c>
      <c r="AB71" s="108">
        <v>6.9630000000000001</v>
      </c>
      <c r="AC71" s="108">
        <v>5.9779999999999998</v>
      </c>
      <c r="AD71" s="108">
        <v>7.1440000000000001</v>
      </c>
      <c r="AE71" s="109">
        <v>31.96</v>
      </c>
      <c r="AF71" s="108">
        <v>9.3770000000000007</v>
      </c>
      <c r="AG71" s="108">
        <v>17.821999999999999</v>
      </c>
      <c r="AH71" s="108">
        <v>17.821999999999999</v>
      </c>
      <c r="AI71" s="130"/>
      <c r="AJ71" s="130"/>
      <c r="AK71" s="130"/>
      <c r="AL71" s="130"/>
      <c r="AM71" s="130"/>
      <c r="AN71" s="130"/>
      <c r="AO71" s="130"/>
      <c r="AP71" s="130"/>
      <c r="AQ71" s="130"/>
      <c r="AR71" s="130"/>
      <c r="AS71" s="130"/>
      <c r="AT71" s="130"/>
      <c r="AU71" s="130"/>
      <c r="AV71" s="130"/>
      <c r="AW71" s="130"/>
      <c r="AX71" s="130"/>
      <c r="AY71" s="130"/>
      <c r="ALQ71" t="e">
        <v>#N/A</v>
      </c>
    </row>
    <row r="72" spans="1:1005" ht="15" x14ac:dyDescent="0.25">
      <c r="A72" s="294"/>
      <c r="B72" s="281"/>
      <c r="C72" s="271"/>
      <c r="D72" s="276"/>
      <c r="AI72" s="130"/>
      <c r="AJ72" s="130"/>
      <c r="AK72" s="130"/>
      <c r="AL72" s="130"/>
      <c r="AM72" s="130"/>
      <c r="AN72" s="130"/>
      <c r="AO72" s="130"/>
      <c r="AP72" s="130"/>
      <c r="AQ72" s="130"/>
      <c r="AR72" s="130"/>
      <c r="AS72" s="130"/>
      <c r="AT72" s="130"/>
      <c r="AU72" s="130"/>
      <c r="AV72" s="130"/>
      <c r="AW72" s="130"/>
      <c r="AX72" s="130"/>
      <c r="AY72" s="130"/>
      <c r="ALQ72" t="e">
        <v>#N/A</v>
      </c>
    </row>
    <row r="73" spans="1:1005" ht="15" x14ac:dyDescent="0.25">
      <c r="A73" s="29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29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29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29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29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29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29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29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294"/>
      <c r="B81" s="289"/>
      <c r="C81" s="261"/>
      <c r="D81" s="27"/>
    </row>
    <row r="82" spans="1:4" ht="12.75" customHeight="1" x14ac:dyDescent="0.25">
      <c r="A82" s="294"/>
      <c r="B82" s="289"/>
      <c r="C82" s="261"/>
      <c r="D82" s="27"/>
    </row>
    <row r="83" spans="1:4" ht="12.75" customHeight="1" x14ac:dyDescent="0.25">
      <c r="A83" s="294"/>
      <c r="B83" s="289"/>
      <c r="C83" s="261"/>
      <c r="D83" s="27"/>
    </row>
    <row r="84" spans="1:4" ht="12.75" customHeight="1" x14ac:dyDescent="0.25">
      <c r="A84" s="294"/>
      <c r="B84" s="289"/>
      <c r="C84" s="261"/>
      <c r="D84" s="27"/>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4"/>
  <sheetViews>
    <sheetView topLeftCell="A4" workbookViewId="0">
      <selection activeCell="D4" sqref="D4"/>
    </sheetView>
  </sheetViews>
  <sheetFormatPr defaultColWidth="18.7109375" defaultRowHeight="12.75" customHeight="1" x14ac:dyDescent="0.25"/>
  <cols>
    <col min="1" max="4" width="9.140625" style="172" customWidth="1"/>
    <col min="5" max="54" width="9.140625" customWidth="1"/>
  </cols>
  <sheetData>
    <row r="1" spans="1:51" s="172" customFormat="1" ht="15" x14ac:dyDescent="0.25">
      <c r="A1" s="250"/>
      <c r="B1" s="323">
        <v>272.69029999999992</v>
      </c>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162"/>
      <c r="AJ1" s="162"/>
      <c r="AK1" s="162"/>
      <c r="AL1" s="162"/>
      <c r="AM1" s="162"/>
    </row>
    <row r="2" spans="1:51" s="172" customFormat="1" ht="15" x14ac:dyDescent="0.25">
      <c r="A2" s="251"/>
      <c r="B2" s="254" t="s">
        <v>45</v>
      </c>
      <c r="C2" s="248" t="s">
        <v>46</v>
      </c>
      <c r="D2" s="248" t="s">
        <v>47</v>
      </c>
      <c r="E2" s="248">
        <v>1991</v>
      </c>
      <c r="F2" s="248">
        <v>1992</v>
      </c>
      <c r="G2" s="248">
        <v>1993</v>
      </c>
      <c r="H2" s="248">
        <v>1994</v>
      </c>
      <c r="I2" s="248">
        <v>1995</v>
      </c>
      <c r="J2" s="248">
        <v>1996</v>
      </c>
      <c r="K2" s="248">
        <v>1997</v>
      </c>
      <c r="L2" s="248">
        <v>1998</v>
      </c>
      <c r="M2" s="248">
        <v>1999</v>
      </c>
      <c r="N2" s="248">
        <v>2000</v>
      </c>
      <c r="O2" s="248">
        <v>2001</v>
      </c>
      <c r="P2" s="248">
        <v>2002</v>
      </c>
      <c r="Q2" s="248">
        <v>2003</v>
      </c>
      <c r="R2" s="248">
        <v>2004</v>
      </c>
      <c r="S2" s="248">
        <v>2005</v>
      </c>
      <c r="T2" s="248">
        <v>2006</v>
      </c>
      <c r="U2" s="248">
        <v>2007</v>
      </c>
      <c r="V2" s="248">
        <v>2008</v>
      </c>
      <c r="W2" s="248">
        <v>2009</v>
      </c>
      <c r="X2" s="248">
        <v>2010</v>
      </c>
      <c r="Y2" s="248">
        <v>2011</v>
      </c>
      <c r="Z2" s="248">
        <v>2012</v>
      </c>
      <c r="AA2" s="248">
        <v>2013</v>
      </c>
      <c r="AB2" s="248">
        <v>2014</v>
      </c>
      <c r="AC2" s="248">
        <v>2015</v>
      </c>
      <c r="AD2" s="248">
        <v>2016</v>
      </c>
      <c r="AE2" s="248">
        <v>2017</v>
      </c>
      <c r="AF2" s="248">
        <v>2018</v>
      </c>
      <c r="AG2" s="248">
        <v>2019</v>
      </c>
      <c r="AH2" s="248">
        <v>2020</v>
      </c>
      <c r="AI2" s="162"/>
      <c r="AJ2" s="162"/>
      <c r="AK2" s="162"/>
      <c r="AL2" s="162"/>
      <c r="AM2" s="162"/>
    </row>
    <row r="3" spans="1:51" s="172" customFormat="1" ht="15" x14ac:dyDescent="0.25">
      <c r="A3" s="252"/>
      <c r="B3" s="255" t="s">
        <v>63</v>
      </c>
      <c r="C3" s="180" t="s">
        <v>64</v>
      </c>
      <c r="D3" s="180" t="s">
        <v>65</v>
      </c>
      <c r="E3" s="180" t="s">
        <v>66</v>
      </c>
      <c r="F3" s="180" t="s">
        <v>67</v>
      </c>
      <c r="G3" s="180" t="s">
        <v>68</v>
      </c>
      <c r="H3" s="180" t="s">
        <v>69</v>
      </c>
      <c r="I3" s="180" t="s">
        <v>70</v>
      </c>
      <c r="J3" s="180" t="s">
        <v>71</v>
      </c>
      <c r="K3" s="180" t="s">
        <v>72</v>
      </c>
      <c r="L3" s="180" t="s">
        <v>73</v>
      </c>
      <c r="M3" s="180" t="s">
        <v>74</v>
      </c>
      <c r="N3" s="180" t="s">
        <v>75</v>
      </c>
      <c r="O3" s="180" t="s">
        <v>76</v>
      </c>
      <c r="P3" s="180" t="s">
        <v>77</v>
      </c>
      <c r="Q3" s="180" t="s">
        <v>78</v>
      </c>
      <c r="R3" s="180" t="s">
        <v>79</v>
      </c>
      <c r="S3" s="180" t="s">
        <v>80</v>
      </c>
      <c r="T3" s="180" t="s">
        <v>81</v>
      </c>
      <c r="U3" s="180" t="s">
        <v>82</v>
      </c>
      <c r="V3" s="180" t="s">
        <v>83</v>
      </c>
      <c r="W3" s="180" t="s">
        <v>84</v>
      </c>
      <c r="X3" s="180" t="s">
        <v>85</v>
      </c>
      <c r="Y3" s="180" t="s">
        <v>86</v>
      </c>
      <c r="Z3" s="180" t="s">
        <v>87</v>
      </c>
      <c r="AA3" s="180" t="s">
        <v>88</v>
      </c>
      <c r="AB3" s="180" t="s">
        <v>89</v>
      </c>
      <c r="AC3" s="180" t="s">
        <v>90</v>
      </c>
      <c r="AD3" s="180" t="s">
        <v>91</v>
      </c>
      <c r="AE3" s="180" t="s">
        <v>92</v>
      </c>
      <c r="AF3" s="180" t="s">
        <v>93</v>
      </c>
      <c r="AG3" s="180" t="s">
        <v>94</v>
      </c>
      <c r="AH3" s="180" t="s">
        <v>95</v>
      </c>
      <c r="AI3" s="162"/>
      <c r="AJ3" s="162"/>
      <c r="AK3" s="162"/>
      <c r="AL3" s="162"/>
      <c r="AM3" s="162"/>
    </row>
    <row r="4" spans="1:51" ht="15" x14ac:dyDescent="0.25">
      <c r="A4" s="253">
        <v>44593</v>
      </c>
      <c r="B4" s="277">
        <v>20</v>
      </c>
      <c r="C4" s="278">
        <v>20</v>
      </c>
      <c r="D4" s="295">
        <v>20</v>
      </c>
      <c r="E4" s="172">
        <v>21.521000000000001</v>
      </c>
      <c r="F4" s="172">
        <v>19.664999999999999</v>
      </c>
      <c r="G4" s="172">
        <v>18.664000000000001</v>
      </c>
      <c r="H4" s="172">
        <v>18.62</v>
      </c>
      <c r="I4" s="172">
        <v>28.893999999999998</v>
      </c>
      <c r="J4" s="172">
        <v>26.780999999999999</v>
      </c>
      <c r="K4" s="172">
        <v>19.030999999999999</v>
      </c>
      <c r="L4" s="172">
        <v>20.052</v>
      </c>
      <c r="M4" s="172">
        <v>23.059000000000001</v>
      </c>
      <c r="N4" s="172">
        <v>29.029</v>
      </c>
      <c r="O4" s="172">
        <v>19.731999999999999</v>
      </c>
      <c r="P4" s="172">
        <v>18.669</v>
      </c>
      <c r="Q4" s="172">
        <v>20.350000000000001</v>
      </c>
      <c r="R4" s="172">
        <v>19.225000000000001</v>
      </c>
      <c r="S4" s="172">
        <v>21.484999999999999</v>
      </c>
      <c r="T4" s="172">
        <v>18.631</v>
      </c>
      <c r="U4" s="172">
        <v>23.259</v>
      </c>
      <c r="V4" s="172">
        <v>18.584</v>
      </c>
      <c r="W4" s="172">
        <v>20.753</v>
      </c>
      <c r="X4" s="172">
        <v>18.489000000000001</v>
      </c>
      <c r="Y4" s="172">
        <v>19.297000000000001</v>
      </c>
      <c r="Z4" s="172">
        <v>18.954999999999998</v>
      </c>
      <c r="AA4" s="172">
        <v>18.526</v>
      </c>
      <c r="AB4" s="172">
        <v>22.859000000000002</v>
      </c>
      <c r="AC4" s="172">
        <v>39.877000000000002</v>
      </c>
      <c r="AD4" s="172">
        <v>24.01</v>
      </c>
      <c r="AE4" s="172">
        <v>39.848999999999997</v>
      </c>
      <c r="AF4" s="172">
        <v>24.832999999999998</v>
      </c>
      <c r="AG4" s="172">
        <v>19.948</v>
      </c>
      <c r="AH4" s="172">
        <v>18.577000000000002</v>
      </c>
      <c r="AI4" s="130"/>
      <c r="AJ4" s="130"/>
      <c r="AK4" s="130"/>
      <c r="AL4" s="130"/>
      <c r="AM4" s="130"/>
      <c r="AN4" s="130"/>
      <c r="AO4" s="130"/>
      <c r="AP4" s="130"/>
      <c r="AQ4" s="130"/>
      <c r="AR4" s="130"/>
      <c r="AS4" s="130"/>
      <c r="AT4" s="130"/>
      <c r="AU4" s="130"/>
      <c r="AV4" s="130"/>
      <c r="AW4" s="130"/>
      <c r="AX4" s="130"/>
      <c r="AY4" s="130"/>
    </row>
    <row r="5" spans="1:51" ht="15" x14ac:dyDescent="0.25">
      <c r="A5" s="253">
        <v>44621</v>
      </c>
      <c r="B5" s="279">
        <v>55</v>
      </c>
      <c r="C5" s="269">
        <v>55</v>
      </c>
      <c r="D5" s="296">
        <v>55</v>
      </c>
      <c r="E5" s="172">
        <v>42.027999999999999</v>
      </c>
      <c r="F5" s="172">
        <v>65.626000000000005</v>
      </c>
      <c r="G5" s="172">
        <v>42.164999999999999</v>
      </c>
      <c r="H5" s="172">
        <v>67.004999999999995</v>
      </c>
      <c r="I5" s="172">
        <v>93.018000000000001</v>
      </c>
      <c r="J5" s="172">
        <v>49.872</v>
      </c>
      <c r="K5" s="172">
        <v>52.289000000000001</v>
      </c>
      <c r="L5" s="172">
        <v>52.817999999999998</v>
      </c>
      <c r="M5" s="172">
        <v>67.391999999999996</v>
      </c>
      <c r="N5" s="172">
        <v>57.633000000000003</v>
      </c>
      <c r="O5" s="172">
        <v>48.62</v>
      </c>
      <c r="P5" s="172">
        <v>28.936</v>
      </c>
      <c r="Q5" s="172">
        <v>59.057000000000002</v>
      </c>
      <c r="R5" s="172">
        <v>98.156000000000006</v>
      </c>
      <c r="S5" s="172">
        <v>44.786999999999999</v>
      </c>
      <c r="T5" s="172">
        <v>40.006</v>
      </c>
      <c r="U5" s="172">
        <v>107.151</v>
      </c>
      <c r="V5" s="172">
        <v>23.905000000000001</v>
      </c>
      <c r="W5" s="172">
        <v>73.027000000000001</v>
      </c>
      <c r="X5" s="172">
        <v>30.266999999999999</v>
      </c>
      <c r="Y5" s="172">
        <v>43.567999999999998</v>
      </c>
      <c r="Z5" s="172">
        <v>84.364000000000004</v>
      </c>
      <c r="AA5" s="172">
        <v>38.430999999999997</v>
      </c>
      <c r="AB5" s="172">
        <v>57.338999999999999</v>
      </c>
      <c r="AC5" s="172">
        <v>95.584000000000003</v>
      </c>
      <c r="AD5" s="172">
        <v>57.182000000000002</v>
      </c>
      <c r="AE5" s="172">
        <v>122.73399999999999</v>
      </c>
      <c r="AF5" s="172">
        <v>59.148000000000003</v>
      </c>
      <c r="AG5" s="172">
        <v>30.018999999999998</v>
      </c>
      <c r="AH5" s="172">
        <v>49.295999999999999</v>
      </c>
      <c r="AI5" s="130"/>
      <c r="AJ5" s="130"/>
      <c r="AK5" s="130"/>
      <c r="AL5" s="130"/>
      <c r="AM5" s="130"/>
      <c r="AN5" s="130"/>
      <c r="AO5" s="130"/>
      <c r="AP5" s="130"/>
      <c r="AQ5" s="130"/>
      <c r="AR5" s="130"/>
      <c r="AS5" s="130"/>
      <c r="AT5" s="130"/>
      <c r="AU5" s="130"/>
      <c r="AV5" s="130"/>
      <c r="AW5" s="130"/>
      <c r="AX5" s="130"/>
      <c r="AY5" s="130"/>
    </row>
    <row r="6" spans="1:51" ht="15" x14ac:dyDescent="0.25">
      <c r="A6" s="253">
        <v>44652</v>
      </c>
      <c r="B6" s="279">
        <v>149.22</v>
      </c>
      <c r="C6" s="269">
        <v>284.23</v>
      </c>
      <c r="D6" s="296">
        <v>190</v>
      </c>
      <c r="E6" s="172">
        <v>140.55600000000001</v>
      </c>
      <c r="F6" s="172">
        <v>239.66800000000001</v>
      </c>
      <c r="G6" s="172">
        <v>174.63900000000001</v>
      </c>
      <c r="H6" s="172">
        <v>228.75299999999999</v>
      </c>
      <c r="I6" s="172">
        <v>135.821</v>
      </c>
      <c r="J6" s="172">
        <v>195.05699999999999</v>
      </c>
      <c r="K6" s="172">
        <v>116.877</v>
      </c>
      <c r="L6" s="172">
        <v>154.786</v>
      </c>
      <c r="M6" s="172">
        <v>169.614</v>
      </c>
      <c r="N6" s="172">
        <v>237.69200000000001</v>
      </c>
      <c r="O6" s="172">
        <v>193.05600000000001</v>
      </c>
      <c r="P6" s="172">
        <v>181.374</v>
      </c>
      <c r="Q6" s="172">
        <v>273.661</v>
      </c>
      <c r="R6" s="172">
        <v>267.99</v>
      </c>
      <c r="S6" s="172">
        <v>162.721</v>
      </c>
      <c r="T6" s="172">
        <v>238.66900000000001</v>
      </c>
      <c r="U6" s="172">
        <v>194.28899999999999</v>
      </c>
      <c r="V6" s="172">
        <v>72.786000000000001</v>
      </c>
      <c r="W6" s="172">
        <v>190.04400000000001</v>
      </c>
      <c r="X6" s="172">
        <v>189.95599999999999</v>
      </c>
      <c r="Y6" s="172">
        <v>213.43799999999999</v>
      </c>
      <c r="Z6" s="172">
        <v>274.43299999999999</v>
      </c>
      <c r="AA6" s="172">
        <v>115.58499999999999</v>
      </c>
      <c r="AB6" s="172">
        <v>170.37899999999999</v>
      </c>
      <c r="AC6" s="172">
        <v>172.52199999999999</v>
      </c>
      <c r="AD6" s="172">
        <v>204.97200000000001</v>
      </c>
      <c r="AE6" s="172">
        <v>196.47399999999999</v>
      </c>
      <c r="AF6" s="172">
        <v>177.94900000000001</v>
      </c>
      <c r="AG6" s="172">
        <v>214.309</v>
      </c>
      <c r="AH6" s="172">
        <v>147.459</v>
      </c>
      <c r="AI6" s="130"/>
      <c r="AJ6" s="130"/>
      <c r="AK6" s="130"/>
      <c r="AL6" s="130"/>
      <c r="AM6" s="130"/>
      <c r="AN6" s="130"/>
      <c r="AO6" s="130"/>
      <c r="AP6" s="130"/>
      <c r="AQ6" s="130"/>
      <c r="AR6" s="130"/>
      <c r="AS6" s="130"/>
      <c r="AT6" s="130"/>
      <c r="AU6" s="130"/>
      <c r="AV6" s="130"/>
      <c r="AW6" s="130"/>
      <c r="AX6" s="130"/>
      <c r="AY6" s="130"/>
    </row>
    <row r="7" spans="1:51" ht="15" x14ac:dyDescent="0.25">
      <c r="A7" s="253">
        <v>44682</v>
      </c>
      <c r="B7" s="279">
        <v>377.09</v>
      </c>
      <c r="C7" s="269">
        <v>718.26</v>
      </c>
      <c r="D7" s="296">
        <v>520</v>
      </c>
      <c r="E7" s="172">
        <v>517.21299999999997</v>
      </c>
      <c r="F7" s="172">
        <v>507.7</v>
      </c>
      <c r="G7" s="172">
        <v>667.09199999999998</v>
      </c>
      <c r="H7" s="172">
        <v>469.63400000000001</v>
      </c>
      <c r="I7" s="172">
        <v>690.50599999999997</v>
      </c>
      <c r="J7" s="172">
        <v>551.24800000000005</v>
      </c>
      <c r="K7" s="172">
        <v>519.89200000000005</v>
      </c>
      <c r="L7" s="172">
        <v>533.20399999999995</v>
      </c>
      <c r="M7" s="172">
        <v>520.10799999999995</v>
      </c>
      <c r="N7" s="172">
        <v>627.97400000000005</v>
      </c>
      <c r="O7" s="172">
        <v>540.495</v>
      </c>
      <c r="P7" s="172">
        <v>319.05599999999998</v>
      </c>
      <c r="Q7" s="172">
        <v>706.58100000000002</v>
      </c>
      <c r="R7" s="172">
        <v>404.10599999999999</v>
      </c>
      <c r="S7" s="172">
        <v>521.197</v>
      </c>
      <c r="T7" s="172">
        <v>478.49599999999998</v>
      </c>
      <c r="U7" s="172">
        <v>490.19200000000001</v>
      </c>
      <c r="V7" s="172">
        <v>442.113</v>
      </c>
      <c r="W7" s="172">
        <v>597.91999999999996</v>
      </c>
      <c r="X7" s="172">
        <v>452.58300000000003</v>
      </c>
      <c r="Y7" s="172">
        <v>628.56799999999998</v>
      </c>
      <c r="Z7" s="172">
        <v>334.73599999999999</v>
      </c>
      <c r="AA7" s="172">
        <v>547.87099999999998</v>
      </c>
      <c r="AB7" s="172">
        <v>486.666</v>
      </c>
      <c r="AC7" s="172">
        <v>439.99400000000003</v>
      </c>
      <c r="AD7" s="172">
        <v>620.62300000000005</v>
      </c>
      <c r="AE7" s="172">
        <v>403.89499999999998</v>
      </c>
      <c r="AF7" s="172">
        <v>575.14800000000002</v>
      </c>
      <c r="AG7" s="172">
        <v>513.41499999999996</v>
      </c>
      <c r="AH7" s="172">
        <v>522.25199999999995</v>
      </c>
      <c r="AI7" s="130"/>
      <c r="AJ7" s="130"/>
      <c r="AK7" s="130"/>
      <c r="AL7" s="130"/>
      <c r="AM7" s="130"/>
      <c r="AN7" s="130"/>
      <c r="AO7" s="130"/>
      <c r="AP7" s="130"/>
      <c r="AQ7" s="130"/>
      <c r="AR7" s="130"/>
      <c r="AS7" s="130"/>
      <c r="AT7" s="130"/>
      <c r="AU7" s="130"/>
      <c r="AV7" s="130"/>
      <c r="AW7" s="130"/>
      <c r="AX7" s="130"/>
      <c r="AY7" s="130"/>
    </row>
    <row r="8" spans="1:51" ht="15" x14ac:dyDescent="0.25">
      <c r="A8" s="253">
        <v>44713</v>
      </c>
      <c r="B8" s="279">
        <v>269.76</v>
      </c>
      <c r="C8" s="269">
        <v>513.83000000000004</v>
      </c>
      <c r="D8" s="296">
        <v>395</v>
      </c>
      <c r="E8" s="172">
        <v>467.19799999999998</v>
      </c>
      <c r="F8" s="172">
        <v>198.476</v>
      </c>
      <c r="G8" s="172">
        <v>587.82799999999997</v>
      </c>
      <c r="H8" s="172">
        <v>194.21</v>
      </c>
      <c r="I8" s="172">
        <v>822.62800000000004</v>
      </c>
      <c r="J8" s="172">
        <v>402.19200000000001</v>
      </c>
      <c r="K8" s="172">
        <v>438.12900000000002</v>
      </c>
      <c r="L8" s="172">
        <v>415.166</v>
      </c>
      <c r="M8" s="172">
        <v>494.00099999999998</v>
      </c>
      <c r="N8" s="172">
        <v>320.51600000000002</v>
      </c>
      <c r="O8" s="172">
        <v>249.90799999999999</v>
      </c>
      <c r="P8" s="172">
        <v>208.56100000000001</v>
      </c>
      <c r="Q8" s="172">
        <v>490.28</v>
      </c>
      <c r="R8" s="172">
        <v>164.84399999999999</v>
      </c>
      <c r="S8" s="172">
        <v>452.16</v>
      </c>
      <c r="T8" s="172">
        <v>218.102</v>
      </c>
      <c r="U8" s="172">
        <v>197.953</v>
      </c>
      <c r="V8" s="172">
        <v>594.60400000000004</v>
      </c>
      <c r="W8" s="172">
        <v>387.80799999999999</v>
      </c>
      <c r="X8" s="172">
        <v>647.82299999999998</v>
      </c>
      <c r="Y8" s="172">
        <v>845.83799999999997</v>
      </c>
      <c r="Z8" s="172">
        <v>110.28100000000001</v>
      </c>
      <c r="AA8" s="172">
        <v>366.79599999999999</v>
      </c>
      <c r="AB8" s="172">
        <v>462.91399999999999</v>
      </c>
      <c r="AC8" s="172">
        <v>330.97</v>
      </c>
      <c r="AD8" s="172">
        <v>433.56400000000002</v>
      </c>
      <c r="AE8" s="172">
        <v>263.05700000000002</v>
      </c>
      <c r="AF8" s="172">
        <v>247.99799999999999</v>
      </c>
      <c r="AG8" s="172">
        <v>577.36400000000003</v>
      </c>
      <c r="AH8" s="172">
        <v>325.83100000000002</v>
      </c>
      <c r="AI8" s="130"/>
      <c r="AJ8" s="130"/>
      <c r="AK8" s="130"/>
      <c r="AL8" s="130"/>
      <c r="AM8" s="130"/>
      <c r="AN8" s="130"/>
      <c r="AO8" s="130"/>
      <c r="AP8" s="130"/>
      <c r="AQ8" s="130"/>
      <c r="AR8" s="130"/>
      <c r="AS8" s="130"/>
      <c r="AT8" s="130"/>
      <c r="AU8" s="130"/>
      <c r="AV8" s="130"/>
      <c r="AW8" s="130"/>
      <c r="AX8" s="130"/>
      <c r="AY8" s="130"/>
    </row>
    <row r="9" spans="1:51" ht="15" x14ac:dyDescent="0.25">
      <c r="A9" s="253">
        <v>44743</v>
      </c>
      <c r="B9" s="279">
        <v>43.93</v>
      </c>
      <c r="C9" s="269">
        <v>83.68</v>
      </c>
      <c r="D9" s="296">
        <v>65</v>
      </c>
      <c r="E9" s="172">
        <v>89.31</v>
      </c>
      <c r="F9" s="172">
        <v>36.661000000000001</v>
      </c>
      <c r="G9" s="172">
        <v>145.59399999999999</v>
      </c>
      <c r="H9" s="172">
        <v>24.401</v>
      </c>
      <c r="I9" s="172">
        <v>289.80099999999999</v>
      </c>
      <c r="J9" s="172">
        <v>69.024000000000001</v>
      </c>
      <c r="K9" s="172">
        <v>60.975999999999999</v>
      </c>
      <c r="L9" s="172">
        <v>141.41200000000001</v>
      </c>
      <c r="M9" s="172">
        <v>99.718999999999994</v>
      </c>
      <c r="N9" s="172">
        <v>35.840000000000003</v>
      </c>
      <c r="O9" s="172">
        <v>31.001000000000001</v>
      </c>
      <c r="P9" s="172">
        <v>17.085999999999999</v>
      </c>
      <c r="Q9" s="172">
        <v>77.137</v>
      </c>
      <c r="R9" s="172">
        <v>24.789000000000001</v>
      </c>
      <c r="S9" s="172">
        <v>88.242999999999995</v>
      </c>
      <c r="T9" s="172">
        <v>22.355</v>
      </c>
      <c r="U9" s="172">
        <v>26.420999999999999</v>
      </c>
      <c r="V9" s="172">
        <v>176.52099999999999</v>
      </c>
      <c r="W9" s="172">
        <v>107.33799999999999</v>
      </c>
      <c r="X9" s="172">
        <v>129.96899999999999</v>
      </c>
      <c r="Y9" s="172">
        <v>329.76100000000002</v>
      </c>
      <c r="Z9" s="172">
        <v>9.5280000000000005</v>
      </c>
      <c r="AA9" s="172">
        <v>53.935000000000002</v>
      </c>
      <c r="AB9" s="172">
        <v>79.149000000000001</v>
      </c>
      <c r="AC9" s="172">
        <v>60.296999999999997</v>
      </c>
      <c r="AD9" s="172">
        <v>74.257999999999996</v>
      </c>
      <c r="AE9" s="172">
        <v>38.375</v>
      </c>
      <c r="AF9" s="172">
        <v>23.303999999999998</v>
      </c>
      <c r="AG9" s="172">
        <v>218.291</v>
      </c>
      <c r="AH9" s="172">
        <v>39.476999999999997</v>
      </c>
      <c r="AI9" s="130"/>
      <c r="AJ9" s="130"/>
      <c r="AK9" s="130"/>
      <c r="AL9" s="130"/>
      <c r="AM9" s="130"/>
      <c r="AN9" s="130"/>
      <c r="AO9" s="130"/>
      <c r="AP9" s="130"/>
      <c r="AQ9" s="130"/>
      <c r="AR9" s="130"/>
      <c r="AS9" s="130"/>
      <c r="AT9" s="130"/>
      <c r="AU9" s="130"/>
      <c r="AV9" s="130"/>
      <c r="AW9" s="130"/>
      <c r="AX9" s="130"/>
      <c r="AY9" s="130"/>
    </row>
    <row r="10" spans="1:51" ht="15" x14ac:dyDescent="0.25">
      <c r="A10" s="253">
        <v>44774</v>
      </c>
      <c r="B10" s="279">
        <v>14.59</v>
      </c>
      <c r="C10" s="269">
        <v>25.33</v>
      </c>
      <c r="D10" s="296">
        <v>16</v>
      </c>
      <c r="E10" s="172">
        <v>17.509</v>
      </c>
      <c r="F10" s="172">
        <v>12.1</v>
      </c>
      <c r="G10" s="172">
        <v>26.193999999999999</v>
      </c>
      <c r="H10" s="172">
        <v>8.9770000000000003</v>
      </c>
      <c r="I10" s="172">
        <v>49.777999999999999</v>
      </c>
      <c r="J10" s="172">
        <v>16.082000000000001</v>
      </c>
      <c r="K10" s="172">
        <v>24.155999999999999</v>
      </c>
      <c r="L10" s="172">
        <v>29.617999999999999</v>
      </c>
      <c r="M10" s="172">
        <v>21.228999999999999</v>
      </c>
      <c r="N10" s="172">
        <v>9.9</v>
      </c>
      <c r="O10" s="172">
        <v>10.965999999999999</v>
      </c>
      <c r="P10" s="172">
        <v>6.077</v>
      </c>
      <c r="Q10" s="172">
        <v>16.632000000000001</v>
      </c>
      <c r="R10" s="172">
        <v>7.702</v>
      </c>
      <c r="S10" s="172">
        <v>16.419</v>
      </c>
      <c r="T10" s="172">
        <v>9.8089999999999993</v>
      </c>
      <c r="U10" s="172">
        <v>8.8740000000000006</v>
      </c>
      <c r="V10" s="172">
        <v>25.88</v>
      </c>
      <c r="W10" s="172">
        <v>21.010999999999999</v>
      </c>
      <c r="X10" s="172">
        <v>24.683</v>
      </c>
      <c r="Y10" s="172">
        <v>51.994</v>
      </c>
      <c r="Z10" s="172">
        <v>5.9989999999999997</v>
      </c>
      <c r="AA10" s="172">
        <v>13.951000000000001</v>
      </c>
      <c r="AB10" s="172">
        <v>31.576000000000001</v>
      </c>
      <c r="AC10" s="172">
        <v>13.146000000000001</v>
      </c>
      <c r="AD10" s="172">
        <v>15.917999999999999</v>
      </c>
      <c r="AE10" s="172">
        <v>10.07</v>
      </c>
      <c r="AF10" s="172">
        <v>9.1999999999999993</v>
      </c>
      <c r="AG10" s="172">
        <v>34.091999999999999</v>
      </c>
      <c r="AH10" s="172">
        <v>9.4130000000000003</v>
      </c>
      <c r="AI10" s="130"/>
      <c r="AJ10" s="130"/>
      <c r="AK10" s="130"/>
      <c r="AL10" s="130"/>
      <c r="AM10" s="130"/>
      <c r="AN10" s="130"/>
      <c r="AO10" s="130"/>
      <c r="AP10" s="130"/>
      <c r="AQ10" s="130"/>
      <c r="AR10" s="130"/>
      <c r="AS10" s="130"/>
      <c r="AT10" s="130"/>
      <c r="AU10" s="130"/>
      <c r="AV10" s="130"/>
      <c r="AW10" s="130"/>
      <c r="AX10" s="130"/>
      <c r="AY10" s="130"/>
    </row>
    <row r="11" spans="1:51" ht="15" x14ac:dyDescent="0.25">
      <c r="A11" s="253">
        <v>44805</v>
      </c>
      <c r="B11" s="279">
        <v>10.5</v>
      </c>
      <c r="C11" s="269">
        <v>16.649999999999999</v>
      </c>
      <c r="D11" s="296">
        <v>15</v>
      </c>
      <c r="E11" s="172">
        <v>16.643999999999998</v>
      </c>
      <c r="F11" s="172">
        <v>10.266</v>
      </c>
      <c r="G11" s="172">
        <v>19.518999999999998</v>
      </c>
      <c r="H11" s="172">
        <v>9.2639999999999993</v>
      </c>
      <c r="I11" s="172">
        <v>22.451000000000001</v>
      </c>
      <c r="J11" s="172">
        <v>13.673</v>
      </c>
      <c r="K11" s="172">
        <v>72.751000000000005</v>
      </c>
      <c r="L11" s="172">
        <v>13.834</v>
      </c>
      <c r="M11" s="172">
        <v>16.044</v>
      </c>
      <c r="N11" s="172">
        <v>17.43</v>
      </c>
      <c r="O11" s="172">
        <v>10.789</v>
      </c>
      <c r="P11" s="172">
        <v>7.9379999999999997</v>
      </c>
      <c r="Q11" s="172">
        <v>19.148</v>
      </c>
      <c r="R11" s="172">
        <v>15.96</v>
      </c>
      <c r="S11" s="172">
        <v>11.407999999999999</v>
      </c>
      <c r="T11" s="172">
        <v>23.23</v>
      </c>
      <c r="U11" s="172">
        <v>16.731999999999999</v>
      </c>
      <c r="V11" s="172">
        <v>18.423999999999999</v>
      </c>
      <c r="W11" s="172">
        <v>12.843999999999999</v>
      </c>
      <c r="X11" s="172">
        <v>14.04</v>
      </c>
      <c r="Y11" s="172">
        <v>31.356999999999999</v>
      </c>
      <c r="Z11" s="172">
        <v>6.7690000000000001</v>
      </c>
      <c r="AA11" s="172">
        <v>27.195</v>
      </c>
      <c r="AB11" s="172">
        <v>35.341999999999999</v>
      </c>
      <c r="AC11" s="172">
        <v>10.372</v>
      </c>
      <c r="AD11" s="172">
        <v>11.18</v>
      </c>
      <c r="AE11" s="172">
        <v>9.39</v>
      </c>
      <c r="AF11" s="172">
        <v>8.9410000000000007</v>
      </c>
      <c r="AG11" s="172">
        <v>18.018999999999998</v>
      </c>
      <c r="AH11" s="172">
        <v>10.086</v>
      </c>
      <c r="AI11" s="130"/>
      <c r="AJ11" s="130"/>
      <c r="AK11" s="130"/>
      <c r="AL11" s="130"/>
      <c r="AM11" s="130"/>
      <c r="AN11" s="130"/>
      <c r="AO11" s="130"/>
      <c r="AP11" s="130"/>
      <c r="AQ11" s="130"/>
      <c r="AR11" s="130"/>
      <c r="AS11" s="130"/>
      <c r="AT11" s="130"/>
      <c r="AU11" s="130"/>
      <c r="AV11" s="130"/>
      <c r="AW11" s="130"/>
      <c r="AX11" s="130"/>
      <c r="AY11" s="130"/>
    </row>
    <row r="12" spans="1:51" ht="15" x14ac:dyDescent="0.25">
      <c r="A12" s="253">
        <v>44835</v>
      </c>
      <c r="B12" s="279">
        <v>22.08</v>
      </c>
      <c r="C12" s="269">
        <v>32</v>
      </c>
      <c r="D12" s="296">
        <v>28.54</v>
      </c>
      <c r="E12" s="172">
        <v>17.713999999999999</v>
      </c>
      <c r="F12" s="172">
        <v>15.436</v>
      </c>
      <c r="G12" s="172">
        <v>37.726999999999997</v>
      </c>
      <c r="H12" s="172">
        <v>19.638000000000002</v>
      </c>
      <c r="I12" s="172">
        <v>42.679000000000002</v>
      </c>
      <c r="J12" s="172">
        <v>22.611999999999998</v>
      </c>
      <c r="K12" s="172">
        <v>81.894000000000005</v>
      </c>
      <c r="L12" s="172">
        <v>37.841999999999999</v>
      </c>
      <c r="M12" s="172">
        <v>19.259</v>
      </c>
      <c r="N12" s="172">
        <v>37.133000000000003</v>
      </c>
      <c r="O12" s="172">
        <v>18.367000000000001</v>
      </c>
      <c r="P12" s="172">
        <v>22.338000000000001</v>
      </c>
      <c r="Q12" s="172">
        <v>20.173999999999999</v>
      </c>
      <c r="R12" s="172">
        <v>34.707999999999998</v>
      </c>
      <c r="S12" s="172">
        <v>28.460999999999999</v>
      </c>
      <c r="T12" s="172">
        <v>45.295000000000002</v>
      </c>
      <c r="U12" s="172">
        <v>45.274000000000001</v>
      </c>
      <c r="V12" s="172">
        <v>19.852</v>
      </c>
      <c r="W12" s="172">
        <v>29.800999999999998</v>
      </c>
      <c r="X12" s="172">
        <v>24.25</v>
      </c>
      <c r="Y12" s="172">
        <v>34.170999999999999</v>
      </c>
      <c r="Z12" s="172">
        <v>13.583</v>
      </c>
      <c r="AA12" s="172">
        <v>49.764000000000003</v>
      </c>
      <c r="AB12" s="172">
        <v>33.808</v>
      </c>
      <c r="AC12" s="172">
        <v>15.233000000000001</v>
      </c>
      <c r="AD12" s="172">
        <v>19.553999999999998</v>
      </c>
      <c r="AE12" s="172">
        <v>36.256</v>
      </c>
      <c r="AF12" s="172">
        <v>25.437000000000001</v>
      </c>
      <c r="AG12" s="172">
        <v>21.965</v>
      </c>
      <c r="AH12" s="172">
        <v>16.841999999999999</v>
      </c>
      <c r="AI12" s="130"/>
      <c r="AJ12" s="130"/>
      <c r="AK12" s="130"/>
      <c r="AL12" s="130"/>
      <c r="AM12" s="130"/>
      <c r="AN12" s="130"/>
      <c r="AO12" s="130"/>
      <c r="AP12" s="130"/>
      <c r="AQ12" s="130"/>
      <c r="AR12" s="130"/>
      <c r="AS12" s="130"/>
      <c r="AT12" s="130"/>
      <c r="AU12" s="130"/>
      <c r="AV12" s="130"/>
      <c r="AW12" s="130"/>
      <c r="AX12" s="130"/>
      <c r="AY12" s="130"/>
    </row>
    <row r="13" spans="1:51" ht="15" x14ac:dyDescent="0.25">
      <c r="A13" s="253">
        <v>44866</v>
      </c>
      <c r="B13" s="279">
        <v>28.41</v>
      </c>
      <c r="C13" s="269">
        <v>31.12</v>
      </c>
      <c r="D13" s="296">
        <v>31.24</v>
      </c>
      <c r="E13" s="172">
        <v>24.725000000000001</v>
      </c>
      <c r="F13" s="172">
        <v>21.762</v>
      </c>
      <c r="G13" s="172">
        <v>32.472999999999999</v>
      </c>
      <c r="H13" s="172">
        <v>24.184000000000001</v>
      </c>
      <c r="I13" s="172">
        <v>38.758000000000003</v>
      </c>
      <c r="J13" s="172">
        <v>44.606999999999999</v>
      </c>
      <c r="K13" s="172">
        <v>40.409999999999997</v>
      </c>
      <c r="L13" s="172">
        <v>33.445999999999998</v>
      </c>
      <c r="M13" s="172">
        <v>22.715</v>
      </c>
      <c r="N13" s="172">
        <v>25.215</v>
      </c>
      <c r="O13" s="172">
        <v>24.141999999999999</v>
      </c>
      <c r="P13" s="172">
        <v>20.696000000000002</v>
      </c>
      <c r="Q13" s="172">
        <v>26.222000000000001</v>
      </c>
      <c r="R13" s="172">
        <v>41.976999999999997</v>
      </c>
      <c r="S13" s="172">
        <v>28.219000000000001</v>
      </c>
      <c r="T13" s="172">
        <v>41.042000000000002</v>
      </c>
      <c r="U13" s="172">
        <v>36.426000000000002</v>
      </c>
      <c r="V13" s="172">
        <v>25.898</v>
      </c>
      <c r="W13" s="172">
        <v>31.402000000000001</v>
      </c>
      <c r="X13" s="172">
        <v>46.204999999999998</v>
      </c>
      <c r="Y13" s="172">
        <v>34.848999999999997</v>
      </c>
      <c r="Z13" s="172">
        <v>20.684000000000001</v>
      </c>
      <c r="AA13" s="172">
        <v>41.911999999999999</v>
      </c>
      <c r="AB13" s="172">
        <v>31.920999999999999</v>
      </c>
      <c r="AC13" s="172">
        <v>22.805</v>
      </c>
      <c r="AD13" s="172">
        <v>23.387</v>
      </c>
      <c r="AE13" s="172">
        <v>28.22</v>
      </c>
      <c r="AF13" s="172">
        <v>26.963000000000001</v>
      </c>
      <c r="AG13" s="172">
        <v>28.34</v>
      </c>
      <c r="AH13" s="172">
        <v>25.196999999999999</v>
      </c>
      <c r="AI13" s="130"/>
      <c r="AJ13" s="130"/>
      <c r="AK13" s="130"/>
      <c r="AL13" s="130"/>
      <c r="AM13" s="130"/>
      <c r="AN13" s="130"/>
      <c r="AO13" s="130"/>
      <c r="AP13" s="130"/>
      <c r="AQ13" s="130"/>
      <c r="AR13" s="130"/>
      <c r="AS13" s="130"/>
      <c r="AT13" s="130"/>
      <c r="AU13" s="130"/>
      <c r="AV13" s="130"/>
      <c r="AW13" s="130"/>
      <c r="AX13" s="130"/>
      <c r="AY13" s="130"/>
    </row>
    <row r="14" spans="1:51" ht="15" x14ac:dyDescent="0.25">
      <c r="A14" s="253">
        <v>44896</v>
      </c>
      <c r="B14" s="279">
        <v>24.87</v>
      </c>
      <c r="C14" s="269">
        <v>24.46</v>
      </c>
      <c r="D14" s="296">
        <v>24.61</v>
      </c>
      <c r="E14" s="172">
        <v>22.532</v>
      </c>
      <c r="F14" s="172">
        <v>21.242000000000001</v>
      </c>
      <c r="G14" s="172">
        <v>25.324000000000002</v>
      </c>
      <c r="H14" s="172">
        <v>20.766999999999999</v>
      </c>
      <c r="I14" s="172">
        <v>39.628999999999998</v>
      </c>
      <c r="J14" s="172">
        <v>43.109000000000002</v>
      </c>
      <c r="K14" s="172">
        <v>26.956</v>
      </c>
      <c r="L14" s="172">
        <v>35.889000000000003</v>
      </c>
      <c r="M14" s="172">
        <v>22.574999999999999</v>
      </c>
      <c r="N14" s="172">
        <v>22.452999999999999</v>
      </c>
      <c r="O14" s="172">
        <v>21.161999999999999</v>
      </c>
      <c r="P14" s="172">
        <v>20.521999999999998</v>
      </c>
      <c r="Q14" s="172">
        <v>27.986000000000001</v>
      </c>
      <c r="R14" s="172">
        <v>24.411999999999999</v>
      </c>
      <c r="S14" s="172">
        <v>23.061</v>
      </c>
      <c r="T14" s="172">
        <v>28.257000000000001</v>
      </c>
      <c r="U14" s="172">
        <v>23.931000000000001</v>
      </c>
      <c r="V14" s="172">
        <v>25.085999999999999</v>
      </c>
      <c r="W14" s="172">
        <v>24.446000000000002</v>
      </c>
      <c r="X14" s="172">
        <v>31.896999999999998</v>
      </c>
      <c r="Y14" s="172">
        <v>29.568000000000001</v>
      </c>
      <c r="Z14" s="172">
        <v>20.404</v>
      </c>
      <c r="AA14" s="172">
        <v>27.827999999999999</v>
      </c>
      <c r="AB14" s="172">
        <v>28.925000000000001</v>
      </c>
      <c r="AC14" s="172">
        <v>22.984999999999999</v>
      </c>
      <c r="AD14" s="172">
        <v>22.273</v>
      </c>
      <c r="AE14" s="172">
        <v>27.279</v>
      </c>
      <c r="AF14" s="172">
        <v>21.645</v>
      </c>
      <c r="AG14" s="172">
        <v>29.324000000000002</v>
      </c>
      <c r="AH14" s="172">
        <v>26.594000000000001</v>
      </c>
      <c r="AI14" s="130"/>
      <c r="AJ14" s="130"/>
      <c r="AK14" s="130"/>
      <c r="AL14" s="130"/>
      <c r="AM14" s="130"/>
      <c r="AN14" s="130"/>
      <c r="AO14" s="130"/>
      <c r="AP14" s="130"/>
      <c r="AQ14" s="130"/>
      <c r="AR14" s="130"/>
      <c r="AS14" s="130"/>
      <c r="AT14" s="130"/>
      <c r="AU14" s="130"/>
      <c r="AV14" s="130"/>
      <c r="AW14" s="130"/>
      <c r="AX14" s="130"/>
      <c r="AY14" s="130"/>
    </row>
    <row r="15" spans="1:51" ht="15" x14ac:dyDescent="0.25">
      <c r="A15" s="253">
        <v>44927</v>
      </c>
      <c r="B15" s="279">
        <v>24.75</v>
      </c>
      <c r="C15" s="269">
        <v>25.3</v>
      </c>
      <c r="D15" s="296">
        <v>24.77</v>
      </c>
      <c r="E15" s="172">
        <v>21.227</v>
      </c>
      <c r="F15" s="172">
        <v>20.609000000000002</v>
      </c>
      <c r="G15" s="172">
        <v>23.451000000000001</v>
      </c>
      <c r="H15" s="172">
        <v>22.184000000000001</v>
      </c>
      <c r="I15" s="172">
        <v>29.895</v>
      </c>
      <c r="J15" s="172">
        <v>30.931999999999999</v>
      </c>
      <c r="K15" s="172">
        <v>24.936</v>
      </c>
      <c r="L15" s="172">
        <v>26.155000000000001</v>
      </c>
      <c r="M15" s="172">
        <v>25.606000000000002</v>
      </c>
      <c r="N15" s="172">
        <v>20.867999999999999</v>
      </c>
      <c r="O15" s="172">
        <v>19.681999999999999</v>
      </c>
      <c r="P15" s="172">
        <v>19.303000000000001</v>
      </c>
      <c r="Q15" s="172">
        <v>24.498000000000001</v>
      </c>
      <c r="R15" s="172">
        <v>27.062000000000001</v>
      </c>
      <c r="S15" s="172">
        <v>25.588000000000001</v>
      </c>
      <c r="T15" s="172">
        <v>23.096</v>
      </c>
      <c r="U15" s="172">
        <v>21.565999999999999</v>
      </c>
      <c r="V15" s="172">
        <v>23.390999999999998</v>
      </c>
      <c r="W15" s="172">
        <v>22.132000000000001</v>
      </c>
      <c r="X15" s="172">
        <v>28.568999999999999</v>
      </c>
      <c r="Y15" s="172">
        <v>29.67</v>
      </c>
      <c r="Z15" s="172">
        <v>18.347999999999999</v>
      </c>
      <c r="AA15" s="172">
        <v>23.978999999999999</v>
      </c>
      <c r="AB15" s="172">
        <v>25.713000000000001</v>
      </c>
      <c r="AC15" s="172">
        <v>21.425999999999998</v>
      </c>
      <c r="AD15" s="172">
        <v>21.436</v>
      </c>
      <c r="AE15" s="172">
        <v>23.905999999999999</v>
      </c>
      <c r="AF15" s="172">
        <v>20.187000000000001</v>
      </c>
      <c r="AG15" s="172">
        <v>25.382000000000001</v>
      </c>
      <c r="AH15" s="172">
        <v>30.84</v>
      </c>
      <c r="AI15" s="130"/>
      <c r="AJ15" s="130"/>
      <c r="AK15" s="130"/>
      <c r="AL15" s="130"/>
      <c r="AM15" s="130"/>
      <c r="AN15" s="130"/>
      <c r="AO15" s="130"/>
      <c r="AP15" s="130"/>
      <c r="AQ15" s="130"/>
      <c r="AR15" s="130"/>
      <c r="AS15" s="130"/>
      <c r="AT15" s="130"/>
      <c r="AU15" s="130"/>
      <c r="AV15" s="130"/>
      <c r="AW15" s="130"/>
      <c r="AX15" s="130"/>
      <c r="AY15" s="130"/>
    </row>
    <row r="16" spans="1:51" ht="15" x14ac:dyDescent="0.25">
      <c r="A16" s="253">
        <v>44958</v>
      </c>
      <c r="B16" s="279">
        <v>25.12</v>
      </c>
      <c r="C16" s="269">
        <v>25.64</v>
      </c>
      <c r="D16" s="296">
        <v>25.12</v>
      </c>
      <c r="E16" s="172">
        <v>19.992000000000001</v>
      </c>
      <c r="F16" s="172">
        <v>17.626000000000001</v>
      </c>
      <c r="G16" s="172">
        <v>20.683</v>
      </c>
      <c r="H16" s="172">
        <v>30.213999999999999</v>
      </c>
      <c r="I16" s="172">
        <v>33.399000000000001</v>
      </c>
      <c r="J16" s="172">
        <v>24.045999999999999</v>
      </c>
      <c r="K16" s="172">
        <v>24.58</v>
      </c>
      <c r="L16" s="172">
        <v>26.227</v>
      </c>
      <c r="M16" s="172">
        <v>33.021000000000001</v>
      </c>
      <c r="N16" s="172">
        <v>18.457000000000001</v>
      </c>
      <c r="O16" s="172">
        <v>17.067</v>
      </c>
      <c r="P16" s="172">
        <v>27.5</v>
      </c>
      <c r="Q16" s="172">
        <v>21.553000000000001</v>
      </c>
      <c r="R16" s="172">
        <v>29.648</v>
      </c>
      <c r="S16" s="172">
        <v>20.167000000000002</v>
      </c>
      <c r="T16" s="172">
        <v>25.231999999999999</v>
      </c>
      <c r="U16" s="172">
        <v>18.696999999999999</v>
      </c>
      <c r="V16" s="172">
        <v>25.213999999999999</v>
      </c>
      <c r="W16" s="172">
        <v>19.010999999999999</v>
      </c>
      <c r="X16" s="172">
        <v>23.513000000000002</v>
      </c>
      <c r="Y16" s="172">
        <v>25.922000000000001</v>
      </c>
      <c r="Z16" s="172">
        <v>16.943000000000001</v>
      </c>
      <c r="AA16" s="172">
        <v>24.09</v>
      </c>
      <c r="AB16" s="172">
        <v>46.662999999999997</v>
      </c>
      <c r="AC16" s="172">
        <v>22.794</v>
      </c>
      <c r="AD16" s="172">
        <v>39.731000000000002</v>
      </c>
      <c r="AE16" s="172">
        <v>27.599</v>
      </c>
      <c r="AF16" s="172">
        <v>19.102</v>
      </c>
      <c r="AG16" s="172">
        <v>21.844999999999999</v>
      </c>
      <c r="AH16" s="172">
        <v>24.234999999999999</v>
      </c>
      <c r="AI16" s="130"/>
      <c r="AJ16" s="130"/>
      <c r="AK16" s="130"/>
      <c r="AL16" s="130"/>
      <c r="AM16" s="130"/>
      <c r="AN16" s="130"/>
      <c r="AO16" s="130"/>
      <c r="AP16" s="130"/>
      <c r="AQ16" s="130"/>
      <c r="AR16" s="130"/>
      <c r="AS16" s="130"/>
      <c r="AT16" s="130"/>
      <c r="AU16" s="130"/>
      <c r="AV16" s="130"/>
      <c r="AW16" s="130"/>
      <c r="AX16" s="130"/>
      <c r="AY16" s="130"/>
    </row>
    <row r="17" spans="1:51" ht="15" x14ac:dyDescent="0.25">
      <c r="A17" s="253">
        <v>44986</v>
      </c>
      <c r="B17" s="279">
        <v>65.33</v>
      </c>
      <c r="C17" s="269">
        <v>82.68</v>
      </c>
      <c r="D17" s="296">
        <v>74.209999999999994</v>
      </c>
      <c r="E17" s="172">
        <v>63.392000000000003</v>
      </c>
      <c r="F17" s="172">
        <v>40.366999999999997</v>
      </c>
      <c r="G17" s="172">
        <v>71.126999999999995</v>
      </c>
      <c r="H17" s="172">
        <v>90.272000000000006</v>
      </c>
      <c r="I17" s="172">
        <v>64.207999999999998</v>
      </c>
      <c r="J17" s="172">
        <v>73.481999999999999</v>
      </c>
      <c r="K17" s="172">
        <v>68.096000000000004</v>
      </c>
      <c r="L17" s="172">
        <v>77.991</v>
      </c>
      <c r="M17" s="172">
        <v>57.116</v>
      </c>
      <c r="N17" s="172">
        <v>44.582999999999998</v>
      </c>
      <c r="O17" s="172">
        <v>27.007999999999999</v>
      </c>
      <c r="P17" s="172">
        <v>56.741999999999997</v>
      </c>
      <c r="Q17" s="172">
        <v>102.306</v>
      </c>
      <c r="R17" s="172">
        <v>48.238999999999997</v>
      </c>
      <c r="S17" s="172">
        <v>40.972000000000001</v>
      </c>
      <c r="T17" s="172">
        <v>120.93600000000001</v>
      </c>
      <c r="U17" s="172">
        <v>26.039000000000001</v>
      </c>
      <c r="V17" s="172">
        <v>85.537999999999997</v>
      </c>
      <c r="W17" s="172">
        <v>31.462</v>
      </c>
      <c r="X17" s="172">
        <v>56.383000000000003</v>
      </c>
      <c r="Y17" s="172">
        <v>83.929000000000002</v>
      </c>
      <c r="Z17" s="172">
        <v>37.051000000000002</v>
      </c>
      <c r="AA17" s="172">
        <v>67.540999999999997</v>
      </c>
      <c r="AB17" s="172">
        <v>89.756</v>
      </c>
      <c r="AC17" s="172">
        <v>64.319000000000003</v>
      </c>
      <c r="AD17" s="172">
        <v>139.898</v>
      </c>
      <c r="AE17" s="172">
        <v>51.268999999999998</v>
      </c>
      <c r="AF17" s="172">
        <v>30.625</v>
      </c>
      <c r="AG17" s="172">
        <v>58.625999999999998</v>
      </c>
      <c r="AH17" s="172">
        <v>50.926000000000002</v>
      </c>
      <c r="AI17" s="130"/>
      <c r="AJ17" s="130"/>
      <c r="AK17" s="130"/>
      <c r="AL17" s="130"/>
      <c r="AM17" s="130"/>
      <c r="AN17" s="130"/>
      <c r="AO17" s="130"/>
      <c r="AP17" s="130"/>
      <c r="AQ17" s="130"/>
      <c r="AR17" s="130"/>
      <c r="AS17" s="130"/>
      <c r="AT17" s="130"/>
      <c r="AU17" s="130"/>
      <c r="AV17" s="130"/>
      <c r="AW17" s="130"/>
      <c r="AX17" s="130"/>
      <c r="AY17" s="130"/>
    </row>
    <row r="18" spans="1:51" ht="15" x14ac:dyDescent="0.25">
      <c r="A18" s="253">
        <v>45017</v>
      </c>
      <c r="B18" s="279">
        <v>164.89</v>
      </c>
      <c r="C18" s="269">
        <v>245.53</v>
      </c>
      <c r="D18" s="296">
        <v>202.84</v>
      </c>
      <c r="E18" s="172">
        <v>175.458</v>
      </c>
      <c r="F18" s="172">
        <v>191.822</v>
      </c>
      <c r="G18" s="172">
        <v>232.69300000000001</v>
      </c>
      <c r="H18" s="172">
        <v>127.075</v>
      </c>
      <c r="I18" s="172">
        <v>321.916</v>
      </c>
      <c r="J18" s="172">
        <v>234.85300000000001</v>
      </c>
      <c r="K18" s="172">
        <v>244.27199999999999</v>
      </c>
      <c r="L18" s="172">
        <v>212.53</v>
      </c>
      <c r="M18" s="172">
        <v>194.25700000000001</v>
      </c>
      <c r="N18" s="172">
        <v>172.154</v>
      </c>
      <c r="O18" s="172">
        <v>130.02699999999999</v>
      </c>
      <c r="P18" s="172">
        <v>232.98699999999999</v>
      </c>
      <c r="Q18" s="172">
        <v>264.72500000000002</v>
      </c>
      <c r="R18" s="172">
        <v>193.983</v>
      </c>
      <c r="S18" s="172">
        <v>310.44299999999998</v>
      </c>
      <c r="T18" s="172">
        <v>216.55</v>
      </c>
      <c r="U18" s="172">
        <v>96.376000000000005</v>
      </c>
      <c r="V18" s="172">
        <v>239.988</v>
      </c>
      <c r="W18" s="172">
        <v>186.49700000000001</v>
      </c>
      <c r="X18" s="172">
        <v>350.27699999999999</v>
      </c>
      <c r="Y18" s="172">
        <v>242.358</v>
      </c>
      <c r="Z18" s="172">
        <v>104.07599999999999</v>
      </c>
      <c r="AA18" s="172">
        <v>259.92399999999998</v>
      </c>
      <c r="AB18" s="172">
        <v>167.88</v>
      </c>
      <c r="AC18" s="172">
        <v>252.24100000000001</v>
      </c>
      <c r="AD18" s="172">
        <v>212.614</v>
      </c>
      <c r="AE18" s="172">
        <v>133.93199999999999</v>
      </c>
      <c r="AF18" s="172">
        <v>216.94399999999999</v>
      </c>
      <c r="AG18" s="172">
        <v>186.655</v>
      </c>
      <c r="AH18" s="172">
        <v>114.167</v>
      </c>
      <c r="AI18" s="130"/>
      <c r="AJ18" s="130"/>
      <c r="AK18" s="130"/>
      <c r="AL18" s="130"/>
      <c r="AM18" s="130"/>
      <c r="AN18" s="130"/>
      <c r="AO18" s="130"/>
      <c r="AP18" s="130"/>
      <c r="AQ18" s="130"/>
      <c r="AR18" s="130"/>
      <c r="AS18" s="130"/>
      <c r="AT18" s="130"/>
      <c r="AU18" s="130"/>
      <c r="AV18" s="130"/>
      <c r="AW18" s="130"/>
      <c r="AX18" s="130"/>
      <c r="AY18" s="130"/>
    </row>
    <row r="19" spans="1:51" ht="15" x14ac:dyDescent="0.25">
      <c r="A19" s="253">
        <v>45047</v>
      </c>
      <c r="B19" s="279">
        <v>411.77</v>
      </c>
      <c r="C19" s="269">
        <v>619.33000000000004</v>
      </c>
      <c r="D19" s="296">
        <v>512.59</v>
      </c>
      <c r="E19" s="172">
        <v>368.58600000000001</v>
      </c>
      <c r="F19" s="172">
        <v>696.46799999999996</v>
      </c>
      <c r="G19" s="172">
        <v>450.63200000000001</v>
      </c>
      <c r="H19" s="172">
        <v>691.85799999999995</v>
      </c>
      <c r="I19" s="172">
        <v>785.54399999999998</v>
      </c>
      <c r="J19" s="172">
        <v>910.52200000000005</v>
      </c>
      <c r="K19" s="172">
        <v>654.05100000000004</v>
      </c>
      <c r="L19" s="172">
        <v>613.49300000000005</v>
      </c>
      <c r="M19" s="172">
        <v>536.98699999999997</v>
      </c>
      <c r="N19" s="172">
        <v>467.32900000000001</v>
      </c>
      <c r="O19" s="172">
        <v>206.358</v>
      </c>
      <c r="P19" s="172">
        <v>607.91300000000001</v>
      </c>
      <c r="Q19" s="172">
        <v>445.31299999999999</v>
      </c>
      <c r="R19" s="172">
        <v>554.11</v>
      </c>
      <c r="S19" s="172">
        <v>667.71500000000003</v>
      </c>
      <c r="T19" s="172">
        <v>425.94099999999997</v>
      </c>
      <c r="U19" s="172">
        <v>615.322</v>
      </c>
      <c r="V19" s="172">
        <v>733.28200000000004</v>
      </c>
      <c r="W19" s="172">
        <v>425.00299999999999</v>
      </c>
      <c r="X19" s="172">
        <v>890.39099999999996</v>
      </c>
      <c r="Y19" s="172">
        <v>252.87299999999999</v>
      </c>
      <c r="Z19" s="172">
        <v>352.12299999999999</v>
      </c>
      <c r="AA19" s="172">
        <v>608.77300000000002</v>
      </c>
      <c r="AB19" s="172">
        <v>370.16699999999997</v>
      </c>
      <c r="AC19" s="172">
        <v>654.21</v>
      </c>
      <c r="AD19" s="172">
        <v>470.53699999999998</v>
      </c>
      <c r="AE19" s="172">
        <v>380.14100000000002</v>
      </c>
      <c r="AF19" s="172">
        <v>496.49900000000002</v>
      </c>
      <c r="AG19" s="172">
        <v>556.11400000000003</v>
      </c>
      <c r="AH19" s="172">
        <v>274.762</v>
      </c>
      <c r="AI19" s="130"/>
      <c r="AJ19" s="130"/>
      <c r="AK19" s="130"/>
      <c r="AL19" s="130"/>
      <c r="AM19" s="130"/>
      <c r="AN19" s="130"/>
      <c r="AO19" s="130"/>
      <c r="AP19" s="130"/>
      <c r="AQ19" s="130"/>
      <c r="AR19" s="130"/>
      <c r="AS19" s="130"/>
      <c r="AT19" s="130"/>
      <c r="AU19" s="130"/>
      <c r="AV19" s="130"/>
      <c r="AW19" s="130"/>
      <c r="AX19" s="130"/>
      <c r="AY19" s="130"/>
    </row>
    <row r="20" spans="1:51" ht="15" x14ac:dyDescent="0.25">
      <c r="A20" s="253">
        <v>45078</v>
      </c>
      <c r="B20" s="279">
        <v>226.09</v>
      </c>
      <c r="C20" s="269">
        <v>546.25</v>
      </c>
      <c r="D20" s="296">
        <v>366.7</v>
      </c>
      <c r="E20" s="172">
        <v>147.577</v>
      </c>
      <c r="F20" s="172">
        <v>699.04899999999998</v>
      </c>
      <c r="G20" s="172">
        <v>181.05500000000001</v>
      </c>
      <c r="H20" s="172">
        <v>823.80100000000004</v>
      </c>
      <c r="I20" s="172">
        <v>594.625</v>
      </c>
      <c r="J20" s="172">
        <v>812.05799999999999</v>
      </c>
      <c r="K20" s="172">
        <v>434.57</v>
      </c>
      <c r="L20" s="172">
        <v>518.34500000000003</v>
      </c>
      <c r="M20" s="172">
        <v>288.89</v>
      </c>
      <c r="N20" s="172">
        <v>221.12100000000001</v>
      </c>
      <c r="O20" s="172">
        <v>121.619</v>
      </c>
      <c r="P20" s="172">
        <v>443.69499999999999</v>
      </c>
      <c r="Q20" s="172">
        <v>190.011</v>
      </c>
      <c r="R20" s="172">
        <v>447.54300000000001</v>
      </c>
      <c r="S20" s="172">
        <v>349.20499999999998</v>
      </c>
      <c r="T20" s="172">
        <v>141.73099999999999</v>
      </c>
      <c r="U20" s="172">
        <v>715.91700000000003</v>
      </c>
      <c r="V20" s="172">
        <v>513.14400000000001</v>
      </c>
      <c r="W20" s="172">
        <v>553.87</v>
      </c>
      <c r="X20" s="172">
        <v>1104.434</v>
      </c>
      <c r="Y20" s="172">
        <v>52.591999999999999</v>
      </c>
      <c r="Z20" s="172">
        <v>272.76</v>
      </c>
      <c r="AA20" s="172">
        <v>548.16099999999994</v>
      </c>
      <c r="AB20" s="172">
        <v>249.47900000000001</v>
      </c>
      <c r="AC20" s="172">
        <v>469.202</v>
      </c>
      <c r="AD20" s="172">
        <v>364.84199999999998</v>
      </c>
      <c r="AE20" s="172">
        <v>142.63399999999999</v>
      </c>
      <c r="AF20" s="172">
        <v>599.00300000000004</v>
      </c>
      <c r="AG20" s="172">
        <v>369.44400000000002</v>
      </c>
      <c r="AH20" s="172">
        <v>196.845</v>
      </c>
      <c r="AI20" s="130"/>
      <c r="AJ20" s="130"/>
      <c r="AK20" s="130"/>
      <c r="AL20" s="130"/>
      <c r="AM20" s="130"/>
      <c r="AN20" s="130"/>
      <c r="AO20" s="130"/>
      <c r="AP20" s="130"/>
      <c r="AQ20" s="130"/>
      <c r="AR20" s="130"/>
      <c r="AS20" s="130"/>
      <c r="AT20" s="130"/>
      <c r="AU20" s="130"/>
      <c r="AV20" s="130"/>
      <c r="AW20" s="130"/>
      <c r="AX20" s="130"/>
      <c r="AY20" s="130"/>
    </row>
    <row r="21" spans="1:51" ht="15" x14ac:dyDescent="0.25">
      <c r="A21" s="253">
        <v>45108</v>
      </c>
      <c r="B21" s="279">
        <v>19</v>
      </c>
      <c r="C21" s="269">
        <v>126</v>
      </c>
      <c r="D21" s="296">
        <v>59.72</v>
      </c>
      <c r="E21" s="172">
        <v>20.021000000000001</v>
      </c>
      <c r="F21" s="172">
        <v>186.749</v>
      </c>
      <c r="G21" s="172">
        <v>23.704999999999998</v>
      </c>
      <c r="H21" s="172">
        <v>298.24200000000002</v>
      </c>
      <c r="I21" s="172">
        <v>128.875</v>
      </c>
      <c r="J21" s="172">
        <v>162.44399999999999</v>
      </c>
      <c r="K21" s="172">
        <v>150.047</v>
      </c>
      <c r="L21" s="172">
        <v>106.831</v>
      </c>
      <c r="M21" s="172">
        <v>30.626000000000001</v>
      </c>
      <c r="N21" s="172">
        <v>25.791</v>
      </c>
      <c r="O21" s="172">
        <v>4.9089999999999998</v>
      </c>
      <c r="P21" s="172">
        <v>65.876999999999995</v>
      </c>
      <c r="Q21" s="172">
        <v>31.968</v>
      </c>
      <c r="R21" s="172">
        <v>89.965000000000003</v>
      </c>
      <c r="S21" s="172">
        <v>48.774000000000001</v>
      </c>
      <c r="T21" s="172">
        <v>13.179</v>
      </c>
      <c r="U21" s="172">
        <v>208.88300000000001</v>
      </c>
      <c r="V21" s="172">
        <v>152.696</v>
      </c>
      <c r="W21" s="172">
        <v>104.425</v>
      </c>
      <c r="X21" s="172">
        <v>499.2</v>
      </c>
      <c r="Y21" s="172">
        <v>3.335</v>
      </c>
      <c r="Z21" s="172">
        <v>36.734000000000002</v>
      </c>
      <c r="AA21" s="172">
        <v>109.30500000000001</v>
      </c>
      <c r="AB21" s="172">
        <v>36.091999999999999</v>
      </c>
      <c r="AC21" s="172">
        <v>81.251999999999995</v>
      </c>
      <c r="AD21" s="172">
        <v>63.792999999999999</v>
      </c>
      <c r="AE21" s="172">
        <v>10.435</v>
      </c>
      <c r="AF21" s="172">
        <v>234.65899999999999</v>
      </c>
      <c r="AG21" s="172">
        <v>50.453000000000003</v>
      </c>
      <c r="AH21" s="172">
        <v>26.684999999999999</v>
      </c>
      <c r="AI21" s="130"/>
      <c r="AJ21" s="130"/>
      <c r="AK21" s="130"/>
      <c r="AL21" s="130"/>
      <c r="AM21" s="130"/>
      <c r="AN21" s="130"/>
      <c r="AO21" s="130"/>
      <c r="AP21" s="130"/>
      <c r="AQ21" s="130"/>
      <c r="AR21" s="130"/>
      <c r="AS21" s="130"/>
      <c r="AT21" s="130"/>
      <c r="AU21" s="130"/>
      <c r="AV21" s="130"/>
      <c r="AW21" s="130"/>
      <c r="AX21" s="130"/>
      <c r="AY21" s="130"/>
    </row>
    <row r="22" spans="1:51" ht="15" x14ac:dyDescent="0.25">
      <c r="A22" s="253">
        <v>45139</v>
      </c>
      <c r="B22" s="279">
        <v>10.84</v>
      </c>
      <c r="C22" s="269">
        <v>27.05</v>
      </c>
      <c r="D22" s="296">
        <v>18.75</v>
      </c>
      <c r="E22" s="172">
        <v>8.9090000000000007</v>
      </c>
      <c r="F22" s="172">
        <v>31.763000000000002</v>
      </c>
      <c r="G22" s="172">
        <v>9.1940000000000008</v>
      </c>
      <c r="H22" s="172">
        <v>48.378999999999998</v>
      </c>
      <c r="I22" s="172">
        <v>24.343</v>
      </c>
      <c r="J22" s="172">
        <v>42.33</v>
      </c>
      <c r="K22" s="172">
        <v>32.030999999999999</v>
      </c>
      <c r="L22" s="172">
        <v>22.876999999999999</v>
      </c>
      <c r="M22" s="172">
        <v>8.8520000000000003</v>
      </c>
      <c r="N22" s="172">
        <v>10.348000000000001</v>
      </c>
      <c r="O22" s="172">
        <v>3.3220000000000001</v>
      </c>
      <c r="P22" s="172">
        <v>14.08</v>
      </c>
      <c r="Q22" s="172">
        <v>9.8309999999999995</v>
      </c>
      <c r="R22" s="172">
        <v>15.317</v>
      </c>
      <c r="S22" s="172">
        <v>15.32</v>
      </c>
      <c r="T22" s="172">
        <v>7.0540000000000003</v>
      </c>
      <c r="U22" s="172">
        <v>31.123999999999999</v>
      </c>
      <c r="V22" s="172">
        <v>28.097000000000001</v>
      </c>
      <c r="W22" s="172">
        <v>20.675000000000001</v>
      </c>
      <c r="X22" s="172">
        <v>76.704999999999998</v>
      </c>
      <c r="Y22" s="172">
        <v>5.1559999999999997</v>
      </c>
      <c r="Z22" s="172">
        <v>10.705</v>
      </c>
      <c r="AA22" s="172">
        <v>36.908999999999999</v>
      </c>
      <c r="AB22" s="172">
        <v>10.042999999999999</v>
      </c>
      <c r="AC22" s="172">
        <v>18.631</v>
      </c>
      <c r="AD22" s="172">
        <v>14.510999999999999</v>
      </c>
      <c r="AE22" s="172">
        <v>4.9379999999999997</v>
      </c>
      <c r="AF22" s="172">
        <v>35.095999999999997</v>
      </c>
      <c r="AG22" s="172">
        <v>12.499000000000001</v>
      </c>
      <c r="AH22" s="172">
        <v>6.1779999999999999</v>
      </c>
      <c r="AI22" s="130"/>
      <c r="AJ22" s="130"/>
      <c r="AK22" s="130"/>
      <c r="AL22" s="130"/>
      <c r="AM22" s="130"/>
      <c r="AN22" s="130"/>
      <c r="AO22" s="130"/>
      <c r="AP22" s="130"/>
      <c r="AQ22" s="130"/>
      <c r="AR22" s="130"/>
      <c r="AS22" s="130"/>
      <c r="AT22" s="130"/>
      <c r="AU22" s="130"/>
      <c r="AV22" s="130"/>
      <c r="AW22" s="130"/>
      <c r="AX22" s="130"/>
      <c r="AY22" s="130"/>
    </row>
    <row r="23" spans="1:51" ht="15" x14ac:dyDescent="0.25">
      <c r="A23" s="253">
        <v>45170</v>
      </c>
      <c r="B23" s="279">
        <v>6.59</v>
      </c>
      <c r="C23" s="269">
        <v>21.53</v>
      </c>
      <c r="D23" s="296">
        <v>12.81</v>
      </c>
      <c r="E23" s="172">
        <v>8.58</v>
      </c>
      <c r="F23" s="172">
        <v>20.844999999999999</v>
      </c>
      <c r="G23" s="172">
        <v>9.4949999999999992</v>
      </c>
      <c r="H23" s="172">
        <v>21.797999999999998</v>
      </c>
      <c r="I23" s="172">
        <v>17.239000000000001</v>
      </c>
      <c r="J23" s="172">
        <v>82.611999999999995</v>
      </c>
      <c r="K23" s="172">
        <v>15.644</v>
      </c>
      <c r="L23" s="172">
        <v>16.771000000000001</v>
      </c>
      <c r="M23" s="172">
        <v>16.027000000000001</v>
      </c>
      <c r="N23" s="172">
        <v>10.29</v>
      </c>
      <c r="O23" s="172">
        <v>5.8810000000000002</v>
      </c>
      <c r="P23" s="172">
        <v>16.457999999999998</v>
      </c>
      <c r="Q23" s="172">
        <v>17.617999999999999</v>
      </c>
      <c r="R23" s="172">
        <v>9.9920000000000009</v>
      </c>
      <c r="S23" s="172">
        <v>25.850999999999999</v>
      </c>
      <c r="T23" s="172">
        <v>14.736000000000001</v>
      </c>
      <c r="U23" s="172">
        <v>21.257000000000001</v>
      </c>
      <c r="V23" s="172">
        <v>16.341999999999999</v>
      </c>
      <c r="W23" s="172">
        <v>12.284000000000001</v>
      </c>
      <c r="X23" s="172">
        <v>36.499000000000002</v>
      </c>
      <c r="Y23" s="172">
        <v>6.72</v>
      </c>
      <c r="Z23" s="172">
        <v>22.074000000000002</v>
      </c>
      <c r="AA23" s="172">
        <v>36.460999999999999</v>
      </c>
      <c r="AB23" s="172">
        <v>8.9220000000000006</v>
      </c>
      <c r="AC23" s="172">
        <v>13.266</v>
      </c>
      <c r="AD23" s="172">
        <v>11.324999999999999</v>
      </c>
      <c r="AE23" s="172">
        <v>6.0629999999999997</v>
      </c>
      <c r="AF23" s="172">
        <v>18.099</v>
      </c>
      <c r="AG23" s="172">
        <v>12.151</v>
      </c>
      <c r="AH23" s="172">
        <v>5.8369999999999997</v>
      </c>
      <c r="AI23" s="130"/>
      <c r="AJ23" s="130"/>
      <c r="AK23" s="130"/>
      <c r="AL23" s="130"/>
      <c r="AM23" s="130"/>
      <c r="AN23" s="130"/>
      <c r="AO23" s="130"/>
      <c r="AP23" s="130"/>
      <c r="AQ23" s="130"/>
      <c r="AR23" s="130"/>
      <c r="AS23" s="130"/>
      <c r="AT23" s="130"/>
      <c r="AU23" s="130"/>
      <c r="AV23" s="130"/>
      <c r="AW23" s="130"/>
      <c r="AX23" s="130"/>
      <c r="AY23" s="130"/>
    </row>
    <row r="24" spans="1:51" ht="15" x14ac:dyDescent="0.25">
      <c r="A24" s="253">
        <v>45200</v>
      </c>
      <c r="B24" s="279">
        <v>22</v>
      </c>
      <c r="C24" s="269">
        <v>32.06</v>
      </c>
      <c r="D24" s="296">
        <v>25.62</v>
      </c>
      <c r="E24" s="172">
        <v>14.435</v>
      </c>
      <c r="F24" s="172">
        <v>40.243000000000002</v>
      </c>
      <c r="G24" s="172">
        <v>20.669</v>
      </c>
      <c r="H24" s="172">
        <v>43.197000000000003</v>
      </c>
      <c r="I24" s="172">
        <v>27.096</v>
      </c>
      <c r="J24" s="172">
        <v>103.18600000000001</v>
      </c>
      <c r="K24" s="172">
        <v>40.838999999999999</v>
      </c>
      <c r="L24" s="172">
        <v>21.222000000000001</v>
      </c>
      <c r="M24" s="172">
        <v>37.095999999999997</v>
      </c>
      <c r="N24" s="172">
        <v>18.504999999999999</v>
      </c>
      <c r="O24" s="172">
        <v>20.004999999999999</v>
      </c>
      <c r="P24" s="172">
        <v>19.202000000000002</v>
      </c>
      <c r="Q24" s="172">
        <v>37.469000000000001</v>
      </c>
      <c r="R24" s="172">
        <v>27.928000000000001</v>
      </c>
      <c r="S24" s="172">
        <v>49.752000000000002</v>
      </c>
      <c r="T24" s="172">
        <v>44.125999999999998</v>
      </c>
      <c r="U24" s="172">
        <v>23.606000000000002</v>
      </c>
      <c r="V24" s="172">
        <v>33.813000000000002</v>
      </c>
      <c r="W24" s="172">
        <v>23.763000000000002</v>
      </c>
      <c r="X24" s="172">
        <v>39.448999999999998</v>
      </c>
      <c r="Y24" s="172">
        <v>14.676</v>
      </c>
      <c r="Z24" s="172">
        <v>46.488</v>
      </c>
      <c r="AA24" s="172">
        <v>37.08</v>
      </c>
      <c r="AB24" s="172">
        <v>14.680999999999999</v>
      </c>
      <c r="AC24" s="172">
        <v>22.507000000000001</v>
      </c>
      <c r="AD24" s="172">
        <v>40.286999999999999</v>
      </c>
      <c r="AE24" s="172">
        <v>22.184999999999999</v>
      </c>
      <c r="AF24" s="172">
        <v>23.367999999999999</v>
      </c>
      <c r="AG24" s="172">
        <v>19.882000000000001</v>
      </c>
      <c r="AH24" s="172">
        <v>33.045999999999999</v>
      </c>
      <c r="AI24" s="130"/>
      <c r="AJ24" s="130"/>
      <c r="AK24" s="130"/>
      <c r="AL24" s="130"/>
      <c r="AM24" s="130"/>
      <c r="AN24" s="130"/>
      <c r="AO24" s="130"/>
      <c r="AP24" s="130"/>
      <c r="AQ24" s="130"/>
      <c r="AR24" s="130"/>
      <c r="AS24" s="130"/>
      <c r="AT24" s="130"/>
      <c r="AU24" s="130"/>
      <c r="AV24" s="130"/>
      <c r="AW24" s="130"/>
      <c r="AX24" s="130"/>
      <c r="AY24" s="130"/>
    </row>
    <row r="25" spans="1:51" ht="15" x14ac:dyDescent="0.25">
      <c r="A25" s="253">
        <v>45231</v>
      </c>
      <c r="B25" s="279">
        <v>28.22</v>
      </c>
      <c r="C25" s="269">
        <v>31.25</v>
      </c>
      <c r="D25" s="296">
        <v>29.55</v>
      </c>
      <c r="E25" s="172">
        <v>20.888000000000002</v>
      </c>
      <c r="F25" s="172">
        <v>35.481000000000002</v>
      </c>
      <c r="G25" s="172">
        <v>25.161000000000001</v>
      </c>
      <c r="H25" s="172">
        <v>39.274000000000001</v>
      </c>
      <c r="I25" s="172">
        <v>50.5</v>
      </c>
      <c r="J25" s="172">
        <v>50.569000000000003</v>
      </c>
      <c r="K25" s="172">
        <v>36.124000000000002</v>
      </c>
      <c r="L25" s="172">
        <v>24.538</v>
      </c>
      <c r="M25" s="172">
        <v>25.233000000000001</v>
      </c>
      <c r="N25" s="172">
        <v>24.530999999999999</v>
      </c>
      <c r="O25" s="172">
        <v>19.068999999999999</v>
      </c>
      <c r="P25" s="172">
        <v>25.31</v>
      </c>
      <c r="Q25" s="172">
        <v>44.716000000000001</v>
      </c>
      <c r="R25" s="172">
        <v>28.317</v>
      </c>
      <c r="S25" s="172">
        <v>44.795999999999999</v>
      </c>
      <c r="T25" s="172">
        <v>35.338999999999999</v>
      </c>
      <c r="U25" s="172">
        <v>29.414000000000001</v>
      </c>
      <c r="V25" s="172">
        <v>35.603000000000002</v>
      </c>
      <c r="W25" s="172">
        <v>45.765000000000001</v>
      </c>
      <c r="X25" s="172">
        <v>41.106999999999999</v>
      </c>
      <c r="Y25" s="172">
        <v>21.504000000000001</v>
      </c>
      <c r="Z25" s="172">
        <v>40.847999999999999</v>
      </c>
      <c r="AA25" s="172">
        <v>35.521999999999998</v>
      </c>
      <c r="AB25" s="172">
        <v>22.376000000000001</v>
      </c>
      <c r="AC25" s="172">
        <v>26.119</v>
      </c>
      <c r="AD25" s="172">
        <v>31.423999999999999</v>
      </c>
      <c r="AE25" s="172">
        <v>24.285</v>
      </c>
      <c r="AF25" s="172">
        <v>29.759</v>
      </c>
      <c r="AG25" s="172">
        <v>27.989000000000001</v>
      </c>
      <c r="AH25" s="172">
        <v>33.246000000000002</v>
      </c>
      <c r="AI25" s="130"/>
      <c r="AJ25" s="130"/>
      <c r="AK25" s="130"/>
      <c r="AL25" s="130"/>
      <c r="AM25" s="130"/>
      <c r="AN25" s="130"/>
      <c r="AO25" s="130"/>
      <c r="AP25" s="130"/>
      <c r="AQ25" s="130"/>
      <c r="AR25" s="130"/>
      <c r="AS25" s="130"/>
      <c r="AT25" s="130"/>
      <c r="AU25" s="130"/>
      <c r="AV25" s="130"/>
      <c r="AW25" s="130"/>
      <c r="AX25" s="130"/>
      <c r="AY25" s="130"/>
    </row>
    <row r="26" spans="1:51" ht="15" x14ac:dyDescent="0.25">
      <c r="A26" s="253">
        <v>45261</v>
      </c>
      <c r="B26" s="279">
        <v>24.61</v>
      </c>
      <c r="C26" s="269">
        <v>24.61</v>
      </c>
      <c r="D26" s="296">
        <v>24.61</v>
      </c>
      <c r="E26" s="172">
        <v>20.401</v>
      </c>
      <c r="F26" s="172">
        <v>27.452999999999999</v>
      </c>
      <c r="G26" s="172">
        <v>21.736000000000001</v>
      </c>
      <c r="H26" s="172">
        <v>40.322000000000003</v>
      </c>
      <c r="I26" s="172">
        <v>47.896999999999998</v>
      </c>
      <c r="J26" s="172">
        <v>34.085999999999999</v>
      </c>
      <c r="K26" s="172">
        <v>38.543999999999997</v>
      </c>
      <c r="L26" s="172">
        <v>24.367999999999999</v>
      </c>
      <c r="M26" s="172">
        <v>22.483000000000001</v>
      </c>
      <c r="N26" s="172">
        <v>21.593</v>
      </c>
      <c r="O26" s="172">
        <v>19.013999999999999</v>
      </c>
      <c r="P26" s="172">
        <v>27.114000000000001</v>
      </c>
      <c r="Q26" s="172">
        <v>26.492000000000001</v>
      </c>
      <c r="R26" s="172">
        <v>22.981000000000002</v>
      </c>
      <c r="S26" s="172">
        <v>30.965</v>
      </c>
      <c r="T26" s="172">
        <v>23.074000000000002</v>
      </c>
      <c r="U26" s="172">
        <v>28.484999999999999</v>
      </c>
      <c r="V26" s="172">
        <v>28.123000000000001</v>
      </c>
      <c r="W26" s="172">
        <v>31.835000000000001</v>
      </c>
      <c r="X26" s="172">
        <v>34.145000000000003</v>
      </c>
      <c r="Y26" s="172">
        <v>21.297999999999998</v>
      </c>
      <c r="Z26" s="172">
        <v>26.751000000000001</v>
      </c>
      <c r="AA26" s="172">
        <v>31.82</v>
      </c>
      <c r="AB26" s="172">
        <v>22.623999999999999</v>
      </c>
      <c r="AC26" s="172">
        <v>24.969000000000001</v>
      </c>
      <c r="AD26" s="172">
        <v>30.72</v>
      </c>
      <c r="AE26" s="172">
        <v>19.204000000000001</v>
      </c>
      <c r="AF26" s="172">
        <v>30.716000000000001</v>
      </c>
      <c r="AG26" s="172">
        <v>29.361999999999998</v>
      </c>
      <c r="AH26" s="172">
        <v>24.23</v>
      </c>
      <c r="AI26" s="130"/>
      <c r="AJ26" s="130"/>
      <c r="AK26" s="130"/>
      <c r="AL26" s="130"/>
      <c r="AM26" s="130"/>
      <c r="AN26" s="130"/>
      <c r="AO26" s="130"/>
      <c r="AP26" s="130"/>
      <c r="AQ26" s="130"/>
      <c r="AR26" s="130"/>
      <c r="AS26" s="130"/>
      <c r="AT26" s="130"/>
      <c r="AU26" s="130"/>
      <c r="AV26" s="130"/>
      <c r="AW26" s="130"/>
      <c r="AX26" s="130"/>
      <c r="AY26" s="130"/>
    </row>
    <row r="27" spans="1:51" ht="15" x14ac:dyDescent="0.25">
      <c r="A27" s="253">
        <v>45292</v>
      </c>
      <c r="B27" s="279">
        <v>24.77</v>
      </c>
      <c r="C27" s="269">
        <v>24.77</v>
      </c>
      <c r="D27" s="296">
        <v>24.77</v>
      </c>
      <c r="E27" s="172">
        <v>19.812000000000001</v>
      </c>
      <c r="F27" s="172">
        <v>25.408000000000001</v>
      </c>
      <c r="G27" s="172">
        <v>23.224</v>
      </c>
      <c r="H27" s="172">
        <v>30.388999999999999</v>
      </c>
      <c r="I27" s="172">
        <v>34.904000000000003</v>
      </c>
      <c r="J27" s="172">
        <v>31.448</v>
      </c>
      <c r="K27" s="172">
        <v>28.457000000000001</v>
      </c>
      <c r="L27" s="172">
        <v>27.497</v>
      </c>
      <c r="M27" s="172">
        <v>20.902999999999999</v>
      </c>
      <c r="N27" s="172">
        <v>20.064</v>
      </c>
      <c r="O27" s="172">
        <v>17.876999999999999</v>
      </c>
      <c r="P27" s="172">
        <v>23.68</v>
      </c>
      <c r="Q27" s="172">
        <v>29.562000000000001</v>
      </c>
      <c r="R27" s="172">
        <v>25.542000000000002</v>
      </c>
      <c r="S27" s="172">
        <v>25.509</v>
      </c>
      <c r="T27" s="172">
        <v>21.244</v>
      </c>
      <c r="U27" s="172">
        <v>26.649000000000001</v>
      </c>
      <c r="V27" s="172">
        <v>25.497</v>
      </c>
      <c r="W27" s="172">
        <v>28.526</v>
      </c>
      <c r="X27" s="172">
        <v>33.881999999999998</v>
      </c>
      <c r="Y27" s="172">
        <v>19.221</v>
      </c>
      <c r="Z27" s="172">
        <v>22.76</v>
      </c>
      <c r="AA27" s="172">
        <v>28.116</v>
      </c>
      <c r="AB27" s="172">
        <v>21.07</v>
      </c>
      <c r="AC27" s="172">
        <v>24.042000000000002</v>
      </c>
      <c r="AD27" s="172">
        <v>26.818000000000001</v>
      </c>
      <c r="AE27" s="172">
        <v>17.908000000000001</v>
      </c>
      <c r="AF27" s="172">
        <v>26.632000000000001</v>
      </c>
      <c r="AG27" s="172">
        <v>33.521000000000001</v>
      </c>
      <c r="AH27" s="172">
        <v>22.978999999999999</v>
      </c>
      <c r="AI27" s="130"/>
      <c r="AJ27" s="130"/>
      <c r="AK27" s="130"/>
      <c r="AL27" s="130"/>
      <c r="AM27" s="130"/>
      <c r="AN27" s="130"/>
      <c r="AO27" s="130"/>
      <c r="AP27" s="130"/>
      <c r="AQ27" s="130"/>
      <c r="AR27" s="130"/>
      <c r="AS27" s="130"/>
      <c r="AT27" s="130"/>
      <c r="AU27" s="130"/>
      <c r="AV27" s="130"/>
      <c r="AW27" s="130"/>
      <c r="AX27" s="130"/>
      <c r="AY27" s="130"/>
    </row>
    <row r="28" spans="1:51" ht="15" x14ac:dyDescent="0.25">
      <c r="A28" s="253">
        <v>45323</v>
      </c>
      <c r="B28" s="279">
        <v>25.12</v>
      </c>
      <c r="C28" s="269">
        <v>25.12</v>
      </c>
      <c r="D28" s="296">
        <v>25.12</v>
      </c>
      <c r="E28" s="172">
        <v>17.553999999999998</v>
      </c>
      <c r="F28" s="172">
        <v>23.17</v>
      </c>
      <c r="G28" s="172">
        <v>33.628999999999998</v>
      </c>
      <c r="H28" s="172">
        <v>35.808999999999997</v>
      </c>
      <c r="I28" s="172">
        <v>28.266999999999999</v>
      </c>
      <c r="J28" s="172">
        <v>31.702000000000002</v>
      </c>
      <c r="K28" s="172">
        <v>29.611000000000001</v>
      </c>
      <c r="L28" s="172">
        <v>36.381</v>
      </c>
      <c r="M28" s="172">
        <v>19.254000000000001</v>
      </c>
      <c r="N28" s="172">
        <v>18</v>
      </c>
      <c r="O28" s="172">
        <v>27.018000000000001</v>
      </c>
      <c r="P28" s="172">
        <v>21.846</v>
      </c>
      <c r="Q28" s="172">
        <v>33.204000000000001</v>
      </c>
      <c r="R28" s="172">
        <v>20.728999999999999</v>
      </c>
      <c r="S28" s="172">
        <v>28.943999999999999</v>
      </c>
      <c r="T28" s="172">
        <v>19.164000000000001</v>
      </c>
      <c r="U28" s="172">
        <v>29.443000000000001</v>
      </c>
      <c r="V28" s="172">
        <v>22.614999999999998</v>
      </c>
      <c r="W28" s="172">
        <v>24.367000000000001</v>
      </c>
      <c r="X28" s="172">
        <v>30.457999999999998</v>
      </c>
      <c r="Y28" s="172">
        <v>18.295999999999999</v>
      </c>
      <c r="Z28" s="172">
        <v>23.779</v>
      </c>
      <c r="AA28" s="172">
        <v>51.79</v>
      </c>
      <c r="AB28" s="172">
        <v>23.605</v>
      </c>
      <c r="AC28" s="172">
        <v>45.426000000000002</v>
      </c>
      <c r="AD28" s="172">
        <v>31.440999999999999</v>
      </c>
      <c r="AE28" s="172">
        <v>17.777999999999999</v>
      </c>
      <c r="AF28" s="172">
        <v>23.669</v>
      </c>
      <c r="AG28" s="172">
        <v>28.024000000000001</v>
      </c>
      <c r="AH28" s="172">
        <v>23.143000000000001</v>
      </c>
      <c r="AI28" s="130"/>
      <c r="AJ28" s="130"/>
      <c r="AK28" s="130"/>
      <c r="AL28" s="130"/>
      <c r="AM28" s="130"/>
      <c r="AN28" s="130"/>
      <c r="AO28" s="130"/>
      <c r="AP28" s="130"/>
      <c r="AQ28" s="130"/>
      <c r="AR28" s="130"/>
      <c r="AS28" s="130"/>
      <c r="AT28" s="130"/>
      <c r="AU28" s="130"/>
      <c r="AV28" s="130"/>
      <c r="AW28" s="130"/>
      <c r="AX28" s="130"/>
      <c r="AY28" s="130"/>
    </row>
    <row r="29" spans="1:51" ht="15" x14ac:dyDescent="0.25">
      <c r="A29" s="253">
        <v>45352</v>
      </c>
      <c r="B29" s="279">
        <v>74.209999999999994</v>
      </c>
      <c r="C29" s="269">
        <v>74.209999999999994</v>
      </c>
      <c r="D29" s="296">
        <v>74.209999999999994</v>
      </c>
      <c r="E29" s="172">
        <v>44.024999999999999</v>
      </c>
      <c r="F29" s="172">
        <v>75.504999999999995</v>
      </c>
      <c r="G29" s="172">
        <v>92.926000000000002</v>
      </c>
      <c r="H29" s="172">
        <v>66.355000000000004</v>
      </c>
      <c r="I29" s="172">
        <v>84.106999999999999</v>
      </c>
      <c r="J29" s="172">
        <v>81.572999999999993</v>
      </c>
      <c r="K29" s="172">
        <v>85.233999999999995</v>
      </c>
      <c r="L29" s="172">
        <v>62.997999999999998</v>
      </c>
      <c r="M29" s="172">
        <v>47.262999999999998</v>
      </c>
      <c r="N29" s="172">
        <v>27.658000000000001</v>
      </c>
      <c r="O29" s="172">
        <v>56.241</v>
      </c>
      <c r="P29" s="172">
        <v>104.82299999999999</v>
      </c>
      <c r="Q29" s="172">
        <v>52.47</v>
      </c>
      <c r="R29" s="172">
        <v>41.295000000000002</v>
      </c>
      <c r="S29" s="172">
        <v>137.41200000000001</v>
      </c>
      <c r="T29" s="172">
        <v>26.902000000000001</v>
      </c>
      <c r="U29" s="172">
        <v>94.959000000000003</v>
      </c>
      <c r="V29" s="172">
        <v>35.232999999999997</v>
      </c>
      <c r="W29" s="172">
        <v>58.094000000000001</v>
      </c>
      <c r="X29" s="172">
        <v>95.287000000000006</v>
      </c>
      <c r="Y29" s="172">
        <v>39.180999999999997</v>
      </c>
      <c r="Z29" s="172">
        <v>66.164000000000001</v>
      </c>
      <c r="AA29" s="172">
        <v>99.802999999999997</v>
      </c>
      <c r="AB29" s="172">
        <v>64.69</v>
      </c>
      <c r="AC29" s="172">
        <v>152.07400000000001</v>
      </c>
      <c r="AD29" s="172">
        <v>55.787999999999997</v>
      </c>
      <c r="AE29" s="172">
        <v>30.123999999999999</v>
      </c>
      <c r="AF29" s="172">
        <v>62.875</v>
      </c>
      <c r="AG29" s="172">
        <v>56.128999999999998</v>
      </c>
      <c r="AH29" s="172">
        <v>64.524000000000001</v>
      </c>
      <c r="AI29" s="130"/>
      <c r="AJ29" s="130"/>
      <c r="AK29" s="130"/>
      <c r="AL29" s="130"/>
      <c r="AM29" s="130"/>
      <c r="AN29" s="130"/>
      <c r="AO29" s="130"/>
      <c r="AP29" s="130"/>
      <c r="AQ29" s="130"/>
      <c r="AR29" s="130"/>
      <c r="AS29" s="130"/>
      <c r="AT29" s="130"/>
      <c r="AU29" s="130"/>
      <c r="AV29" s="130"/>
      <c r="AW29" s="130"/>
      <c r="AX29" s="130"/>
      <c r="AY29" s="130"/>
    </row>
    <row r="30" spans="1:51" ht="15" x14ac:dyDescent="0.25">
      <c r="A30" s="253">
        <v>45383</v>
      </c>
      <c r="B30" s="279">
        <v>202.84</v>
      </c>
      <c r="C30" s="269">
        <v>202.84</v>
      </c>
      <c r="D30" s="296">
        <v>202.84</v>
      </c>
      <c r="E30" s="172">
        <v>201.09700000000001</v>
      </c>
      <c r="F30" s="172">
        <v>243.249</v>
      </c>
      <c r="G30" s="172">
        <v>131.31800000000001</v>
      </c>
      <c r="H30" s="172">
        <v>339.71100000000001</v>
      </c>
      <c r="I30" s="172">
        <v>260.05</v>
      </c>
      <c r="J30" s="172">
        <v>279.34300000000002</v>
      </c>
      <c r="K30" s="172">
        <v>233.54</v>
      </c>
      <c r="L30" s="172">
        <v>209.70599999999999</v>
      </c>
      <c r="M30" s="172">
        <v>182.672</v>
      </c>
      <c r="N30" s="172">
        <v>130.09899999999999</v>
      </c>
      <c r="O30" s="172">
        <v>237.81399999999999</v>
      </c>
      <c r="P30" s="172">
        <v>265.09699999999998</v>
      </c>
      <c r="Q30" s="172">
        <v>210.61799999999999</v>
      </c>
      <c r="R30" s="172">
        <v>315.07499999999999</v>
      </c>
      <c r="S30" s="172">
        <v>236.97</v>
      </c>
      <c r="T30" s="172">
        <v>100.25700000000001</v>
      </c>
      <c r="U30" s="172">
        <v>268.74799999999999</v>
      </c>
      <c r="V30" s="172">
        <v>200.387</v>
      </c>
      <c r="W30" s="172">
        <v>364.209</v>
      </c>
      <c r="X30" s="172">
        <v>264.38299999999998</v>
      </c>
      <c r="Y30" s="172">
        <v>113.357</v>
      </c>
      <c r="Z30" s="172">
        <v>251.648</v>
      </c>
      <c r="AA30" s="172">
        <v>175.73699999999999</v>
      </c>
      <c r="AB30" s="172">
        <v>261.02300000000002</v>
      </c>
      <c r="AC30" s="172">
        <v>221.36</v>
      </c>
      <c r="AD30" s="172">
        <v>142.81399999999999</v>
      </c>
      <c r="AE30" s="172">
        <v>216.459</v>
      </c>
      <c r="AF30" s="172">
        <v>202.07400000000001</v>
      </c>
      <c r="AG30" s="172">
        <v>121.976</v>
      </c>
      <c r="AH30" s="172">
        <v>139.054</v>
      </c>
      <c r="AI30" s="130"/>
      <c r="AJ30" s="130"/>
      <c r="AK30" s="130"/>
      <c r="AL30" s="130"/>
      <c r="AM30" s="130"/>
      <c r="AN30" s="130"/>
      <c r="AO30" s="130"/>
      <c r="AP30" s="130"/>
      <c r="AQ30" s="130"/>
      <c r="AR30" s="130"/>
      <c r="AS30" s="130"/>
      <c r="AT30" s="130"/>
      <c r="AU30" s="130"/>
      <c r="AV30" s="130"/>
      <c r="AW30" s="130"/>
      <c r="AX30" s="130"/>
      <c r="AY30" s="130"/>
    </row>
    <row r="31" spans="1:51" ht="15" x14ac:dyDescent="0.25">
      <c r="A31" s="253">
        <v>45413</v>
      </c>
      <c r="B31" s="279">
        <v>512.59</v>
      </c>
      <c r="C31" s="269">
        <v>512.59</v>
      </c>
      <c r="D31" s="296">
        <v>512.59</v>
      </c>
      <c r="E31" s="172">
        <v>704.495</v>
      </c>
      <c r="F31" s="172">
        <v>458.97199999999998</v>
      </c>
      <c r="G31" s="172">
        <v>722.83600000000001</v>
      </c>
      <c r="H31" s="172">
        <v>797.61199999999997</v>
      </c>
      <c r="I31" s="172">
        <v>953.89200000000005</v>
      </c>
      <c r="J31" s="172">
        <v>690.19799999999998</v>
      </c>
      <c r="K31" s="172">
        <v>631.90800000000002</v>
      </c>
      <c r="L31" s="172">
        <v>545.21</v>
      </c>
      <c r="M31" s="172">
        <v>463.93799999999999</v>
      </c>
      <c r="N31" s="172">
        <v>204.63900000000001</v>
      </c>
      <c r="O31" s="172">
        <v>612.851</v>
      </c>
      <c r="P31" s="172">
        <v>444.024</v>
      </c>
      <c r="Q31" s="172">
        <v>577.20799999999997</v>
      </c>
      <c r="R31" s="172">
        <v>668.48900000000003</v>
      </c>
      <c r="S31" s="172">
        <v>434.863</v>
      </c>
      <c r="T31" s="172">
        <v>633.38400000000001</v>
      </c>
      <c r="U31" s="172">
        <v>761.09799999999996</v>
      </c>
      <c r="V31" s="172">
        <v>440.63299999999998</v>
      </c>
      <c r="W31" s="172">
        <v>913.62099999999998</v>
      </c>
      <c r="X31" s="172">
        <v>252.012</v>
      </c>
      <c r="Y31" s="172">
        <v>354.53</v>
      </c>
      <c r="Z31" s="172">
        <v>593.298</v>
      </c>
      <c r="AA31" s="172">
        <v>382.69</v>
      </c>
      <c r="AB31" s="172">
        <v>650.346</v>
      </c>
      <c r="AC31" s="172">
        <v>484.55</v>
      </c>
      <c r="AD31" s="172">
        <v>392.11200000000002</v>
      </c>
      <c r="AE31" s="172">
        <v>486.51</v>
      </c>
      <c r="AF31" s="172">
        <v>567.65599999999995</v>
      </c>
      <c r="AG31" s="172">
        <v>289.32900000000001</v>
      </c>
      <c r="AH31" s="172">
        <v>533.28599999999994</v>
      </c>
      <c r="AI31" s="130"/>
      <c r="AJ31" s="130"/>
      <c r="AK31" s="130"/>
      <c r="AL31" s="130"/>
      <c r="AM31" s="130"/>
      <c r="AN31" s="130"/>
      <c r="AO31" s="130"/>
      <c r="AP31" s="130"/>
      <c r="AQ31" s="130"/>
      <c r="AR31" s="130"/>
      <c r="AS31" s="130"/>
      <c r="AT31" s="130"/>
      <c r="AU31" s="130"/>
      <c r="AV31" s="130"/>
      <c r="AW31" s="130"/>
      <c r="AX31" s="130"/>
      <c r="AY31" s="130"/>
    </row>
    <row r="32" spans="1:51" ht="15" x14ac:dyDescent="0.25">
      <c r="A32" s="253">
        <v>45444</v>
      </c>
      <c r="B32" s="279">
        <v>366.7</v>
      </c>
      <c r="C32" s="269">
        <v>366.7</v>
      </c>
      <c r="D32" s="296">
        <v>366.7</v>
      </c>
      <c r="E32" s="172">
        <v>677.16099999999994</v>
      </c>
      <c r="F32" s="172">
        <v>182.922</v>
      </c>
      <c r="G32" s="172">
        <v>817.19799999999998</v>
      </c>
      <c r="H32" s="172">
        <v>583.92100000000005</v>
      </c>
      <c r="I32" s="172">
        <v>812.78399999999999</v>
      </c>
      <c r="J32" s="172">
        <v>443.71300000000002</v>
      </c>
      <c r="K32" s="172">
        <v>506.33499999999998</v>
      </c>
      <c r="L32" s="172">
        <v>279.93799999999999</v>
      </c>
      <c r="M32" s="172">
        <v>211.935</v>
      </c>
      <c r="N32" s="172">
        <v>121.482</v>
      </c>
      <c r="O32" s="172">
        <v>412.54399999999998</v>
      </c>
      <c r="P32" s="172">
        <v>186.107</v>
      </c>
      <c r="Q32" s="172">
        <v>446.09500000000003</v>
      </c>
      <c r="R32" s="172">
        <v>349.16899999999998</v>
      </c>
      <c r="S32" s="172">
        <v>138.94900000000001</v>
      </c>
      <c r="T32" s="172">
        <v>705.74199999999996</v>
      </c>
      <c r="U32" s="172">
        <v>508.97</v>
      </c>
      <c r="V32" s="172">
        <v>560.19799999999998</v>
      </c>
      <c r="W32" s="172">
        <v>1096.0519999999999</v>
      </c>
      <c r="X32" s="172">
        <v>51.307000000000002</v>
      </c>
      <c r="Y32" s="172">
        <v>260.28300000000002</v>
      </c>
      <c r="Z32" s="172">
        <v>544.60799999999995</v>
      </c>
      <c r="AA32" s="172">
        <v>245.88499999999999</v>
      </c>
      <c r="AB32" s="172">
        <v>460.00400000000002</v>
      </c>
      <c r="AC32" s="172">
        <v>360.089</v>
      </c>
      <c r="AD32" s="172">
        <v>145.27699999999999</v>
      </c>
      <c r="AE32" s="172">
        <v>594.83600000000001</v>
      </c>
      <c r="AF32" s="172">
        <v>361.726</v>
      </c>
      <c r="AG32" s="172">
        <v>190.00800000000001</v>
      </c>
      <c r="AH32" s="172">
        <v>542.75300000000004</v>
      </c>
      <c r="AI32" s="130"/>
      <c r="AJ32" s="130"/>
      <c r="AK32" s="130"/>
      <c r="AL32" s="130"/>
      <c r="AM32" s="130"/>
      <c r="AN32" s="130"/>
      <c r="AO32" s="130"/>
      <c r="AP32" s="130"/>
      <c r="AQ32" s="130"/>
      <c r="AR32" s="130"/>
      <c r="AS32" s="130"/>
      <c r="AT32" s="130"/>
      <c r="AU32" s="130"/>
      <c r="AV32" s="130"/>
      <c r="AW32" s="130"/>
      <c r="AX32" s="130"/>
      <c r="AY32" s="130"/>
    </row>
    <row r="33" spans="1:51" ht="15" x14ac:dyDescent="0.25">
      <c r="A33" s="253">
        <v>45474</v>
      </c>
      <c r="B33" s="279">
        <v>59.72</v>
      </c>
      <c r="C33" s="269">
        <v>59.72</v>
      </c>
      <c r="D33" s="296">
        <v>54</v>
      </c>
      <c r="E33" s="172">
        <v>177.25299999999999</v>
      </c>
      <c r="F33" s="172">
        <v>25.163</v>
      </c>
      <c r="G33" s="172">
        <v>286.51299999999998</v>
      </c>
      <c r="H33" s="172">
        <v>120.72199999999999</v>
      </c>
      <c r="I33" s="172">
        <v>154.542</v>
      </c>
      <c r="J33" s="172">
        <v>153.61699999999999</v>
      </c>
      <c r="K33" s="172">
        <v>101.575</v>
      </c>
      <c r="L33" s="172">
        <v>29.483000000000001</v>
      </c>
      <c r="M33" s="172">
        <v>24.44</v>
      </c>
      <c r="N33" s="172">
        <v>4.9489999999999998</v>
      </c>
      <c r="O33" s="172">
        <v>62.25</v>
      </c>
      <c r="P33" s="172">
        <v>29.218</v>
      </c>
      <c r="Q33" s="172">
        <v>84.933000000000007</v>
      </c>
      <c r="R33" s="172">
        <v>49.390999999999998</v>
      </c>
      <c r="S33" s="172">
        <v>13.494</v>
      </c>
      <c r="T33" s="172">
        <v>195.23699999999999</v>
      </c>
      <c r="U33" s="172">
        <v>145.93700000000001</v>
      </c>
      <c r="V33" s="172">
        <v>106.754</v>
      </c>
      <c r="W33" s="172">
        <v>478.08100000000002</v>
      </c>
      <c r="X33" s="172">
        <v>3.7389999999999999</v>
      </c>
      <c r="Y33" s="172">
        <v>35.290999999999997</v>
      </c>
      <c r="Z33" s="172">
        <v>109.705</v>
      </c>
      <c r="AA33" s="172">
        <v>35.865000000000002</v>
      </c>
      <c r="AB33" s="172">
        <v>76.677000000000007</v>
      </c>
      <c r="AC33" s="172">
        <v>61.988999999999997</v>
      </c>
      <c r="AD33" s="172">
        <v>11.558999999999999</v>
      </c>
      <c r="AE33" s="172">
        <v>220.018</v>
      </c>
      <c r="AF33" s="172">
        <v>48.177</v>
      </c>
      <c r="AG33" s="172">
        <v>27.251000000000001</v>
      </c>
      <c r="AH33" s="172">
        <v>226.90199999999999</v>
      </c>
      <c r="AI33" s="130"/>
      <c r="AJ33" s="130"/>
      <c r="AK33" s="130"/>
      <c r="AL33" s="130"/>
      <c r="AM33" s="130"/>
      <c r="AN33" s="130"/>
      <c r="AO33" s="130"/>
      <c r="AP33" s="130"/>
      <c r="AQ33" s="130"/>
      <c r="AR33" s="130"/>
      <c r="AS33" s="130"/>
      <c r="AT33" s="130"/>
      <c r="AU33" s="130"/>
      <c r="AV33" s="130"/>
      <c r="AW33" s="130"/>
      <c r="AX33" s="130"/>
      <c r="AY33" s="130"/>
    </row>
    <row r="34" spans="1:51" ht="15" x14ac:dyDescent="0.25">
      <c r="A34" s="253">
        <v>45505</v>
      </c>
      <c r="B34" s="279">
        <v>18.75</v>
      </c>
      <c r="C34" s="269">
        <v>18.75</v>
      </c>
      <c r="D34" s="296">
        <v>18.75</v>
      </c>
      <c r="E34" s="172">
        <v>30.88</v>
      </c>
      <c r="F34" s="172">
        <v>10.167999999999999</v>
      </c>
      <c r="G34" s="172">
        <v>46.529000000000003</v>
      </c>
      <c r="H34" s="172">
        <v>24.114000000000001</v>
      </c>
      <c r="I34" s="172">
        <v>43.1</v>
      </c>
      <c r="J34" s="172">
        <v>34.729999999999997</v>
      </c>
      <c r="K34" s="172">
        <v>23.433</v>
      </c>
      <c r="L34" s="172">
        <v>9.4849999999999994</v>
      </c>
      <c r="M34" s="172">
        <v>10.430999999999999</v>
      </c>
      <c r="N34" s="172">
        <v>3.6110000000000002</v>
      </c>
      <c r="O34" s="172">
        <v>13.707000000000001</v>
      </c>
      <c r="P34" s="172">
        <v>9.6210000000000004</v>
      </c>
      <c r="Q34" s="172">
        <v>15.775</v>
      </c>
      <c r="R34" s="172">
        <v>15.481</v>
      </c>
      <c r="S34" s="172">
        <v>7.9080000000000004</v>
      </c>
      <c r="T34" s="172">
        <v>30.248999999999999</v>
      </c>
      <c r="U34" s="172">
        <v>28.643999999999998</v>
      </c>
      <c r="V34" s="172">
        <v>22.512</v>
      </c>
      <c r="W34" s="172">
        <v>72.466999999999999</v>
      </c>
      <c r="X34" s="172">
        <v>7.3239999999999998</v>
      </c>
      <c r="Y34" s="172">
        <v>10.996</v>
      </c>
      <c r="Z34" s="172">
        <v>37.079000000000001</v>
      </c>
      <c r="AA34" s="172">
        <v>10.909000000000001</v>
      </c>
      <c r="AB34" s="172">
        <v>18.475999999999999</v>
      </c>
      <c r="AC34" s="172">
        <v>15.63</v>
      </c>
      <c r="AD34" s="172">
        <v>6.1109999999999998</v>
      </c>
      <c r="AE34" s="172">
        <v>33.192999999999998</v>
      </c>
      <c r="AF34" s="172">
        <v>12.907</v>
      </c>
      <c r="AG34" s="172">
        <v>6.7060000000000004</v>
      </c>
      <c r="AH34" s="172">
        <v>42.268999999999998</v>
      </c>
      <c r="AI34" s="130"/>
      <c r="AJ34" s="130"/>
      <c r="AK34" s="130"/>
      <c r="AL34" s="130"/>
      <c r="AM34" s="130"/>
      <c r="AN34" s="130"/>
      <c r="AO34" s="130"/>
      <c r="AP34" s="130"/>
      <c r="AQ34" s="130"/>
      <c r="AR34" s="130"/>
      <c r="AS34" s="130"/>
      <c r="AT34" s="130"/>
      <c r="AU34" s="130"/>
      <c r="AV34" s="130"/>
      <c r="AW34" s="130"/>
      <c r="AX34" s="130"/>
      <c r="AY34" s="130"/>
    </row>
    <row r="35" spans="1:51" ht="15" x14ac:dyDescent="0.25">
      <c r="A35" s="253">
        <v>45536</v>
      </c>
      <c r="B35" s="279">
        <v>12.81</v>
      </c>
      <c r="C35" s="269">
        <v>12.81</v>
      </c>
      <c r="D35" s="296">
        <v>12.81</v>
      </c>
      <c r="E35" s="172">
        <v>20.85</v>
      </c>
      <c r="F35" s="172">
        <v>10.518000000000001</v>
      </c>
      <c r="G35" s="172">
        <v>22.082999999999998</v>
      </c>
      <c r="H35" s="172">
        <v>18.187000000000001</v>
      </c>
      <c r="I35" s="172">
        <v>87.14</v>
      </c>
      <c r="J35" s="172">
        <v>18.175999999999998</v>
      </c>
      <c r="K35" s="172">
        <v>18.058</v>
      </c>
      <c r="L35" s="172">
        <v>18.187999999999999</v>
      </c>
      <c r="M35" s="172">
        <v>10.497</v>
      </c>
      <c r="N35" s="172">
        <v>6.3319999999999999</v>
      </c>
      <c r="O35" s="172">
        <v>16.306000000000001</v>
      </c>
      <c r="P35" s="172">
        <v>18.433</v>
      </c>
      <c r="Q35" s="172">
        <v>10.955</v>
      </c>
      <c r="R35" s="172">
        <v>26.157</v>
      </c>
      <c r="S35" s="172">
        <v>16.46</v>
      </c>
      <c r="T35" s="172">
        <v>21.295999999999999</v>
      </c>
      <c r="U35" s="172">
        <v>17.466000000000001</v>
      </c>
      <c r="V35" s="172">
        <v>13.885999999999999</v>
      </c>
      <c r="W35" s="172">
        <v>36.505000000000003</v>
      </c>
      <c r="X35" s="172">
        <v>8.5960000000000001</v>
      </c>
      <c r="Y35" s="172">
        <v>23.423999999999999</v>
      </c>
      <c r="Z35" s="172">
        <v>36.540999999999997</v>
      </c>
      <c r="AA35" s="172">
        <v>9.8529999999999998</v>
      </c>
      <c r="AB35" s="172">
        <v>13.420999999999999</v>
      </c>
      <c r="AC35" s="172">
        <v>12.974</v>
      </c>
      <c r="AD35" s="172">
        <v>7.0449999999999999</v>
      </c>
      <c r="AE35" s="172">
        <v>17.66</v>
      </c>
      <c r="AF35" s="172">
        <v>12.891999999999999</v>
      </c>
      <c r="AG35" s="172">
        <v>6.9210000000000003</v>
      </c>
      <c r="AH35" s="172">
        <v>19.873000000000001</v>
      </c>
      <c r="AI35" s="130"/>
      <c r="AJ35" s="130"/>
      <c r="AK35" s="130"/>
      <c r="AL35" s="130"/>
      <c r="AM35" s="130"/>
      <c r="AN35" s="130"/>
      <c r="AO35" s="130"/>
      <c r="AP35" s="130"/>
      <c r="AQ35" s="130"/>
      <c r="AR35" s="130"/>
      <c r="AS35" s="130"/>
      <c r="AT35" s="130"/>
      <c r="AU35" s="130"/>
      <c r="AV35" s="130"/>
      <c r="AW35" s="130"/>
      <c r="AX35" s="130"/>
      <c r="AY35" s="130"/>
    </row>
    <row r="36" spans="1:51" ht="15" x14ac:dyDescent="0.25">
      <c r="A36" s="253">
        <v>45566</v>
      </c>
      <c r="B36" s="279">
        <v>22</v>
      </c>
      <c r="C36" s="269">
        <v>32.06</v>
      </c>
      <c r="D36" s="296">
        <v>25.62</v>
      </c>
      <c r="E36" s="172">
        <v>40.665999999999997</v>
      </c>
      <c r="F36" s="172">
        <v>21.917999999999999</v>
      </c>
      <c r="G36" s="172">
        <v>43.728999999999999</v>
      </c>
      <c r="H36" s="172">
        <v>27.106000000000002</v>
      </c>
      <c r="I36" s="172">
        <v>101.39</v>
      </c>
      <c r="J36" s="172">
        <v>43.433</v>
      </c>
      <c r="K36" s="172">
        <v>22.125</v>
      </c>
      <c r="L36" s="172">
        <v>37.332999999999998</v>
      </c>
      <c r="M36" s="172">
        <v>18.93</v>
      </c>
      <c r="N36" s="172">
        <v>20.466000000000001</v>
      </c>
      <c r="O36" s="172">
        <v>19.009</v>
      </c>
      <c r="P36" s="172">
        <v>36.991</v>
      </c>
      <c r="Q36" s="172">
        <v>29.088999999999999</v>
      </c>
      <c r="R36" s="172">
        <v>49.871000000000002</v>
      </c>
      <c r="S36" s="172">
        <v>45.347000000000001</v>
      </c>
      <c r="T36" s="172">
        <v>23.917000000000002</v>
      </c>
      <c r="U36" s="172">
        <v>35.448999999999998</v>
      </c>
      <c r="V36" s="172">
        <v>25.553000000000001</v>
      </c>
      <c r="W36" s="172">
        <v>39.719000000000001</v>
      </c>
      <c r="X36" s="172">
        <v>16.968</v>
      </c>
      <c r="Y36" s="172">
        <v>47.524000000000001</v>
      </c>
      <c r="Z36" s="172">
        <v>37.176000000000002</v>
      </c>
      <c r="AA36" s="172">
        <v>16.045000000000002</v>
      </c>
      <c r="AB36" s="172">
        <v>22.690999999999999</v>
      </c>
      <c r="AC36" s="172">
        <v>42.104999999999997</v>
      </c>
      <c r="AD36" s="172">
        <v>23.806999999999999</v>
      </c>
      <c r="AE36" s="172">
        <v>23.300999999999998</v>
      </c>
      <c r="AF36" s="172">
        <v>20.776</v>
      </c>
      <c r="AG36" s="172">
        <v>35.232999999999997</v>
      </c>
      <c r="AH36" s="172">
        <v>30.51</v>
      </c>
      <c r="AI36" s="130"/>
      <c r="AJ36" s="130"/>
      <c r="AK36" s="130"/>
      <c r="AL36" s="130"/>
      <c r="AM36" s="130"/>
      <c r="AN36" s="130"/>
      <c r="AO36" s="130"/>
      <c r="AP36" s="130"/>
      <c r="AQ36" s="130"/>
      <c r="AR36" s="130"/>
      <c r="AS36" s="130"/>
      <c r="AT36" s="130"/>
      <c r="AU36" s="130"/>
      <c r="AV36" s="130"/>
      <c r="AW36" s="130"/>
      <c r="AX36" s="130"/>
      <c r="AY36" s="130"/>
    </row>
    <row r="37" spans="1:51" ht="15" x14ac:dyDescent="0.25">
      <c r="A37" s="253">
        <v>45597</v>
      </c>
      <c r="B37" s="279">
        <v>28.22</v>
      </c>
      <c r="C37" s="269">
        <v>31.25</v>
      </c>
      <c r="D37" s="296">
        <v>29.55</v>
      </c>
      <c r="E37" s="172">
        <v>34.567</v>
      </c>
      <c r="F37" s="172">
        <v>26.155000000000001</v>
      </c>
      <c r="G37" s="172">
        <v>39.777999999999999</v>
      </c>
      <c r="H37" s="172">
        <v>52.097000000000001</v>
      </c>
      <c r="I37" s="172">
        <v>50.180999999999997</v>
      </c>
      <c r="J37" s="172">
        <v>38.409999999999997</v>
      </c>
      <c r="K37" s="172">
        <v>25.404</v>
      </c>
      <c r="L37" s="172">
        <v>25.978999999999999</v>
      </c>
      <c r="M37" s="172">
        <v>24.614999999999998</v>
      </c>
      <c r="N37" s="172">
        <v>19.376999999999999</v>
      </c>
      <c r="O37" s="172">
        <v>25.221</v>
      </c>
      <c r="P37" s="172">
        <v>43.466999999999999</v>
      </c>
      <c r="Q37" s="172">
        <v>28.638999999999999</v>
      </c>
      <c r="R37" s="172">
        <v>44.817999999999998</v>
      </c>
      <c r="S37" s="172">
        <v>35.223999999999997</v>
      </c>
      <c r="T37" s="172">
        <v>29.478999999999999</v>
      </c>
      <c r="U37" s="172">
        <v>36.219000000000001</v>
      </c>
      <c r="V37" s="172">
        <v>47.46</v>
      </c>
      <c r="W37" s="172">
        <v>40.691000000000003</v>
      </c>
      <c r="X37" s="172">
        <v>23.259</v>
      </c>
      <c r="Y37" s="172">
        <v>40.271999999999998</v>
      </c>
      <c r="Z37" s="172">
        <v>35.423000000000002</v>
      </c>
      <c r="AA37" s="172">
        <v>23.334</v>
      </c>
      <c r="AB37" s="172">
        <v>26.06</v>
      </c>
      <c r="AC37" s="172">
        <v>32.618000000000002</v>
      </c>
      <c r="AD37" s="172">
        <v>25.568000000000001</v>
      </c>
      <c r="AE37" s="172">
        <v>29.31</v>
      </c>
      <c r="AF37" s="172">
        <v>28.466999999999999</v>
      </c>
      <c r="AG37" s="172">
        <v>33.944000000000003</v>
      </c>
      <c r="AH37" s="172">
        <v>30.856000000000002</v>
      </c>
      <c r="AI37" s="130"/>
      <c r="AJ37" s="130"/>
      <c r="AK37" s="130"/>
      <c r="AL37" s="130"/>
      <c r="AM37" s="130"/>
      <c r="AN37" s="130"/>
      <c r="AO37" s="130"/>
      <c r="AP37" s="130"/>
      <c r="AQ37" s="130"/>
      <c r="AR37" s="130"/>
      <c r="AS37" s="130"/>
      <c r="AT37" s="130"/>
      <c r="AU37" s="130"/>
      <c r="AV37" s="130"/>
      <c r="AW37" s="130"/>
      <c r="AX37" s="130"/>
      <c r="AY37" s="130"/>
    </row>
    <row r="38" spans="1:51" ht="15" x14ac:dyDescent="0.25">
      <c r="A38" s="253">
        <v>45627</v>
      </c>
      <c r="B38" s="279">
        <v>24.61</v>
      </c>
      <c r="C38" s="269">
        <v>24.61</v>
      </c>
      <c r="D38" s="296">
        <v>24.61</v>
      </c>
      <c r="E38" s="172">
        <v>27.213999999999999</v>
      </c>
      <c r="F38" s="172">
        <v>22.648</v>
      </c>
      <c r="G38" s="172">
        <v>39.988999999999997</v>
      </c>
      <c r="H38" s="172">
        <v>46.993000000000002</v>
      </c>
      <c r="I38" s="172">
        <v>34.588000000000001</v>
      </c>
      <c r="J38" s="172">
        <v>40.939</v>
      </c>
      <c r="K38" s="172">
        <v>25.155000000000001</v>
      </c>
      <c r="L38" s="172">
        <v>23.251999999999999</v>
      </c>
      <c r="M38" s="172">
        <v>21.619</v>
      </c>
      <c r="N38" s="172">
        <v>19.318999999999999</v>
      </c>
      <c r="O38" s="172">
        <v>26.626000000000001</v>
      </c>
      <c r="P38" s="172">
        <v>25.823</v>
      </c>
      <c r="Q38" s="172">
        <v>23.501000000000001</v>
      </c>
      <c r="R38" s="172">
        <v>30.917000000000002</v>
      </c>
      <c r="S38" s="172">
        <v>23.63</v>
      </c>
      <c r="T38" s="172">
        <v>28.41</v>
      </c>
      <c r="U38" s="172">
        <v>28.867999999999999</v>
      </c>
      <c r="V38" s="172">
        <v>33.332000000000001</v>
      </c>
      <c r="W38" s="172">
        <v>33.942999999999998</v>
      </c>
      <c r="X38" s="172">
        <v>22.891999999999999</v>
      </c>
      <c r="Y38" s="172">
        <v>26.835999999999999</v>
      </c>
      <c r="Z38" s="172">
        <v>31.689</v>
      </c>
      <c r="AA38" s="172">
        <v>23.42</v>
      </c>
      <c r="AB38" s="172">
        <v>24.927</v>
      </c>
      <c r="AC38" s="172">
        <v>31.321999999999999</v>
      </c>
      <c r="AD38" s="172">
        <v>20.41</v>
      </c>
      <c r="AE38" s="172">
        <v>29.975999999999999</v>
      </c>
      <c r="AF38" s="172">
        <v>30.048999999999999</v>
      </c>
      <c r="AG38" s="172">
        <v>25.356999999999999</v>
      </c>
      <c r="AH38" s="172">
        <v>24.652999999999999</v>
      </c>
      <c r="AI38" s="130"/>
      <c r="AJ38" s="130"/>
      <c r="AK38" s="130"/>
      <c r="AL38" s="130"/>
      <c r="AM38" s="130"/>
      <c r="AN38" s="130"/>
      <c r="AO38" s="130"/>
      <c r="AP38" s="130"/>
      <c r="AQ38" s="130"/>
      <c r="AR38" s="130"/>
      <c r="AS38" s="130"/>
      <c r="AT38" s="130"/>
      <c r="AU38" s="130"/>
      <c r="AV38" s="130"/>
      <c r="AW38" s="130"/>
      <c r="AX38" s="130"/>
      <c r="AY38" s="130"/>
    </row>
    <row r="39" spans="1:51" ht="15" x14ac:dyDescent="0.25">
      <c r="A39" s="253">
        <v>45658</v>
      </c>
      <c r="B39" s="279">
        <v>24.77</v>
      </c>
      <c r="C39" s="269">
        <v>24.77</v>
      </c>
      <c r="D39" s="296">
        <v>24.77</v>
      </c>
      <c r="E39" s="172">
        <v>25.234999999999999</v>
      </c>
      <c r="F39" s="172">
        <v>24.120999999999999</v>
      </c>
      <c r="G39" s="172">
        <v>30.417000000000002</v>
      </c>
      <c r="H39" s="172">
        <v>34.838000000000001</v>
      </c>
      <c r="I39" s="172">
        <v>32.109000000000002</v>
      </c>
      <c r="J39" s="172">
        <v>30.411000000000001</v>
      </c>
      <c r="K39" s="172">
        <v>28.722000000000001</v>
      </c>
      <c r="L39" s="172">
        <v>21.651</v>
      </c>
      <c r="M39" s="172">
        <v>20.134</v>
      </c>
      <c r="N39" s="172">
        <v>18.155000000000001</v>
      </c>
      <c r="O39" s="172">
        <v>23.318999999999999</v>
      </c>
      <c r="P39" s="172">
        <v>29.594000000000001</v>
      </c>
      <c r="Q39" s="172">
        <v>26.152999999999999</v>
      </c>
      <c r="R39" s="172">
        <v>25.465</v>
      </c>
      <c r="S39" s="172">
        <v>21.837</v>
      </c>
      <c r="T39" s="172">
        <v>26.907</v>
      </c>
      <c r="U39" s="172">
        <v>26.309000000000001</v>
      </c>
      <c r="V39" s="172">
        <v>29.843</v>
      </c>
      <c r="W39" s="172">
        <v>33.863999999999997</v>
      </c>
      <c r="X39" s="172">
        <v>20.861000000000001</v>
      </c>
      <c r="Y39" s="172">
        <v>23.143999999999998</v>
      </c>
      <c r="Z39" s="172">
        <v>28.006</v>
      </c>
      <c r="AA39" s="172">
        <v>21.876000000000001</v>
      </c>
      <c r="AB39" s="172">
        <v>23.986000000000001</v>
      </c>
      <c r="AC39" s="172">
        <v>27.867999999999999</v>
      </c>
      <c r="AD39" s="172">
        <v>19.056999999999999</v>
      </c>
      <c r="AE39" s="172">
        <v>26.12</v>
      </c>
      <c r="AF39" s="172">
        <v>33.530999999999999</v>
      </c>
      <c r="AG39" s="172">
        <v>23.890999999999998</v>
      </c>
      <c r="AH39" s="172">
        <v>24.1</v>
      </c>
      <c r="AI39" s="130"/>
      <c r="AJ39" s="130"/>
      <c r="AK39" s="130"/>
      <c r="AL39" s="130"/>
      <c r="AM39" s="130"/>
      <c r="AN39" s="130"/>
      <c r="AO39" s="130"/>
      <c r="AP39" s="130"/>
      <c r="AQ39" s="130"/>
      <c r="AR39" s="130"/>
      <c r="AS39" s="130"/>
      <c r="AT39" s="130"/>
      <c r="AU39" s="130"/>
      <c r="AV39" s="130"/>
      <c r="AW39" s="130"/>
      <c r="AX39" s="130"/>
      <c r="AY39" s="130"/>
    </row>
    <row r="40" spans="1:51" ht="15" x14ac:dyDescent="0.25">
      <c r="A40" s="253">
        <v>45689</v>
      </c>
      <c r="B40" s="279">
        <v>25.12</v>
      </c>
      <c r="C40" s="269">
        <v>25.12</v>
      </c>
      <c r="D40" s="296">
        <v>25.12</v>
      </c>
      <c r="E40" s="172">
        <v>22.228000000000002</v>
      </c>
      <c r="F40" s="172">
        <v>32.408999999999999</v>
      </c>
      <c r="G40" s="172">
        <v>34.99</v>
      </c>
      <c r="H40" s="172">
        <v>27.434999999999999</v>
      </c>
      <c r="I40" s="172">
        <v>31.297000000000001</v>
      </c>
      <c r="J40" s="172">
        <v>30.236999999999998</v>
      </c>
      <c r="K40" s="172">
        <v>36.286999999999999</v>
      </c>
      <c r="L40" s="172">
        <v>19.263999999999999</v>
      </c>
      <c r="M40" s="172">
        <v>17.465</v>
      </c>
      <c r="N40" s="172">
        <v>26.606000000000002</v>
      </c>
      <c r="O40" s="172">
        <v>20.908000000000001</v>
      </c>
      <c r="P40" s="172">
        <v>31.49</v>
      </c>
      <c r="Q40" s="172">
        <v>20.620999999999999</v>
      </c>
      <c r="R40" s="172">
        <v>27.66</v>
      </c>
      <c r="S40" s="172">
        <v>19.097000000000001</v>
      </c>
      <c r="T40" s="172">
        <v>28.28</v>
      </c>
      <c r="U40" s="172">
        <v>22.585000000000001</v>
      </c>
      <c r="V40" s="172">
        <v>24.585999999999999</v>
      </c>
      <c r="W40" s="172">
        <v>29.407</v>
      </c>
      <c r="X40" s="172">
        <v>18.997</v>
      </c>
      <c r="Y40" s="172">
        <v>23.47</v>
      </c>
      <c r="Z40" s="172">
        <v>50.164999999999999</v>
      </c>
      <c r="AA40" s="172">
        <v>23.675000000000001</v>
      </c>
      <c r="AB40" s="172">
        <v>44.386000000000003</v>
      </c>
      <c r="AC40" s="172">
        <v>31.701000000000001</v>
      </c>
      <c r="AD40" s="172">
        <v>18.164999999999999</v>
      </c>
      <c r="AE40" s="172">
        <v>22.504000000000001</v>
      </c>
      <c r="AF40" s="172">
        <v>27.463999999999999</v>
      </c>
      <c r="AG40" s="172">
        <v>23.478999999999999</v>
      </c>
      <c r="AH40" s="172">
        <v>21.623000000000001</v>
      </c>
      <c r="AI40" s="130"/>
      <c r="AJ40" s="130"/>
      <c r="AK40" s="130"/>
      <c r="AL40" s="130"/>
      <c r="AM40" s="130"/>
      <c r="AN40" s="130"/>
      <c r="AO40" s="130"/>
      <c r="AP40" s="130"/>
      <c r="AQ40" s="130"/>
      <c r="AR40" s="130"/>
      <c r="AS40" s="130"/>
      <c r="AT40" s="130"/>
      <c r="AU40" s="130"/>
      <c r="AV40" s="130"/>
      <c r="AW40" s="130"/>
      <c r="AX40" s="130"/>
      <c r="AY40" s="130"/>
    </row>
    <row r="41" spans="1:51" ht="15" x14ac:dyDescent="0.25">
      <c r="A41" s="253">
        <v>45717</v>
      </c>
      <c r="B41" s="279">
        <v>74.209999999999994</v>
      </c>
      <c r="C41" s="269">
        <v>74.209999999999994</v>
      </c>
      <c r="D41" s="296">
        <v>74.209999999999994</v>
      </c>
      <c r="E41" s="172">
        <v>75.233999999999995</v>
      </c>
      <c r="F41" s="172">
        <v>95.224000000000004</v>
      </c>
      <c r="G41" s="172">
        <v>66.709000000000003</v>
      </c>
      <c r="H41" s="172">
        <v>84.616</v>
      </c>
      <c r="I41" s="172">
        <v>82.158000000000001</v>
      </c>
      <c r="J41" s="172">
        <v>86.716999999999999</v>
      </c>
      <c r="K41" s="172">
        <v>64.632999999999996</v>
      </c>
      <c r="L41" s="172">
        <v>48.393999999999998</v>
      </c>
      <c r="M41" s="172">
        <v>27.797999999999998</v>
      </c>
      <c r="N41" s="172">
        <v>55.914000000000001</v>
      </c>
      <c r="O41" s="172">
        <v>104.22499999999999</v>
      </c>
      <c r="P41" s="172">
        <v>51.999000000000002</v>
      </c>
      <c r="Q41" s="172">
        <v>42.244</v>
      </c>
      <c r="R41" s="172">
        <v>132.42500000000001</v>
      </c>
      <c r="S41" s="172">
        <v>27.594999999999999</v>
      </c>
      <c r="T41" s="172">
        <v>94.831000000000003</v>
      </c>
      <c r="U41" s="172">
        <v>36.173000000000002</v>
      </c>
      <c r="V41" s="172">
        <v>58.783000000000001</v>
      </c>
      <c r="W41" s="172">
        <v>95.061999999999998</v>
      </c>
      <c r="X41" s="172">
        <v>41.048999999999999</v>
      </c>
      <c r="Y41" s="172">
        <v>67.281000000000006</v>
      </c>
      <c r="Z41" s="172">
        <v>95.171999999999997</v>
      </c>
      <c r="AA41" s="172">
        <v>66.194000000000003</v>
      </c>
      <c r="AB41" s="172">
        <v>151.79900000000001</v>
      </c>
      <c r="AC41" s="172">
        <v>57.771000000000001</v>
      </c>
      <c r="AD41" s="172">
        <v>29.646000000000001</v>
      </c>
      <c r="AE41" s="172">
        <v>62.274000000000001</v>
      </c>
      <c r="AF41" s="172">
        <v>56.567999999999998</v>
      </c>
      <c r="AG41" s="172">
        <v>66.400999999999996</v>
      </c>
      <c r="AH41" s="172">
        <v>58.856000000000002</v>
      </c>
      <c r="AI41" s="130"/>
      <c r="AJ41" s="130"/>
      <c r="AK41" s="130"/>
      <c r="AL41" s="130"/>
      <c r="AM41" s="130"/>
      <c r="AN41" s="130"/>
      <c r="AO41" s="130"/>
      <c r="AP41" s="130"/>
      <c r="AQ41" s="130"/>
      <c r="AR41" s="130"/>
      <c r="AS41" s="130"/>
      <c r="AT41" s="130"/>
      <c r="AU41" s="130"/>
      <c r="AV41" s="130"/>
      <c r="AW41" s="130"/>
      <c r="AX41" s="130"/>
      <c r="AY41" s="130"/>
    </row>
    <row r="42" spans="1:51" ht="15" x14ac:dyDescent="0.25">
      <c r="A42" s="253">
        <v>45748</v>
      </c>
      <c r="B42" s="279">
        <v>202.84</v>
      </c>
      <c r="C42" s="269">
        <v>202.84</v>
      </c>
      <c r="D42" s="296">
        <v>202.84</v>
      </c>
      <c r="E42" s="172">
        <v>241.673</v>
      </c>
      <c r="F42" s="172">
        <v>130.83000000000001</v>
      </c>
      <c r="G42" s="172">
        <v>339.37799999999999</v>
      </c>
      <c r="H42" s="172">
        <v>261.39299999999997</v>
      </c>
      <c r="I42" s="172">
        <v>278.661</v>
      </c>
      <c r="J42" s="172">
        <v>224.375</v>
      </c>
      <c r="K42" s="172">
        <v>211.666</v>
      </c>
      <c r="L42" s="172">
        <v>186.328</v>
      </c>
      <c r="M42" s="172">
        <v>130.52500000000001</v>
      </c>
      <c r="N42" s="172">
        <v>225.05699999999999</v>
      </c>
      <c r="O42" s="172">
        <v>263.995</v>
      </c>
      <c r="P42" s="172">
        <v>208.79</v>
      </c>
      <c r="Q42" s="172">
        <v>317.84100000000001</v>
      </c>
      <c r="R42" s="172">
        <v>231.39500000000001</v>
      </c>
      <c r="S42" s="172">
        <v>102.449</v>
      </c>
      <c r="T42" s="172">
        <v>268.06299999999999</v>
      </c>
      <c r="U42" s="172">
        <v>202.05699999999999</v>
      </c>
      <c r="V42" s="172">
        <v>359.10599999999999</v>
      </c>
      <c r="W42" s="172">
        <v>262.93799999999999</v>
      </c>
      <c r="X42" s="172">
        <v>116.76</v>
      </c>
      <c r="Y42" s="172">
        <v>251.87200000000001</v>
      </c>
      <c r="Z42" s="172">
        <v>172.846</v>
      </c>
      <c r="AA42" s="172">
        <v>264.69099999999997</v>
      </c>
      <c r="AB42" s="172">
        <v>220.71199999999999</v>
      </c>
      <c r="AC42" s="172">
        <v>144.91</v>
      </c>
      <c r="AD42" s="172">
        <v>211.667</v>
      </c>
      <c r="AE42" s="172">
        <v>200.31800000000001</v>
      </c>
      <c r="AF42" s="172">
        <v>122.4</v>
      </c>
      <c r="AG42" s="172">
        <v>141.23500000000001</v>
      </c>
      <c r="AH42" s="172">
        <v>109.76900000000001</v>
      </c>
      <c r="AI42" s="130"/>
      <c r="AJ42" s="130"/>
      <c r="AK42" s="130"/>
      <c r="AL42" s="130"/>
      <c r="AM42" s="130"/>
      <c r="AN42" s="130"/>
      <c r="AO42" s="130"/>
      <c r="AP42" s="130"/>
      <c r="AQ42" s="130"/>
      <c r="AR42" s="130"/>
      <c r="AS42" s="130"/>
      <c r="AT42" s="130"/>
      <c r="AU42" s="130"/>
      <c r="AV42" s="130"/>
      <c r="AW42" s="130"/>
      <c r="AX42" s="130"/>
      <c r="AY42" s="130"/>
    </row>
    <row r="43" spans="1:51" ht="15" x14ac:dyDescent="0.25">
      <c r="A43" s="253">
        <v>45778</v>
      </c>
      <c r="B43" s="279">
        <v>512.59</v>
      </c>
      <c r="C43" s="269">
        <v>512.59</v>
      </c>
      <c r="D43" s="296">
        <v>512.59</v>
      </c>
      <c r="E43" s="172">
        <v>457.55799999999999</v>
      </c>
      <c r="F43" s="172">
        <v>697.85799999999995</v>
      </c>
      <c r="G43" s="172">
        <v>795.30499999999995</v>
      </c>
      <c r="H43" s="172">
        <v>953.66600000000005</v>
      </c>
      <c r="I43" s="172">
        <v>689.60500000000002</v>
      </c>
      <c r="J43" s="172">
        <v>623.84</v>
      </c>
      <c r="K43" s="172">
        <v>545.25300000000004</v>
      </c>
      <c r="L43" s="172">
        <v>464.37099999999998</v>
      </c>
      <c r="M43" s="172">
        <v>204.15600000000001</v>
      </c>
      <c r="N43" s="172">
        <v>588.99099999999999</v>
      </c>
      <c r="O43" s="172">
        <v>443.21300000000002</v>
      </c>
      <c r="P43" s="172">
        <v>575.12099999999998</v>
      </c>
      <c r="Q43" s="172">
        <v>668.04600000000005</v>
      </c>
      <c r="R43" s="172">
        <v>436.12200000000001</v>
      </c>
      <c r="S43" s="172">
        <v>635.88900000000001</v>
      </c>
      <c r="T43" s="172">
        <v>758.66399999999999</v>
      </c>
      <c r="U43" s="172">
        <v>440.72199999999998</v>
      </c>
      <c r="V43" s="172">
        <v>889.54899999999998</v>
      </c>
      <c r="W43" s="172">
        <v>251.727</v>
      </c>
      <c r="X43" s="172">
        <v>356.81200000000001</v>
      </c>
      <c r="Y43" s="172">
        <v>591.33600000000001</v>
      </c>
      <c r="Z43" s="172">
        <v>375.37200000000001</v>
      </c>
      <c r="AA43" s="172">
        <v>651.96</v>
      </c>
      <c r="AB43" s="172">
        <v>483.27800000000002</v>
      </c>
      <c r="AC43" s="172">
        <v>392.12900000000002</v>
      </c>
      <c r="AD43" s="172">
        <v>479.64600000000002</v>
      </c>
      <c r="AE43" s="172">
        <v>564.39200000000005</v>
      </c>
      <c r="AF43" s="172">
        <v>289.60000000000002</v>
      </c>
      <c r="AG43" s="172">
        <v>533.30399999999997</v>
      </c>
      <c r="AH43" s="172">
        <v>441.81299999999999</v>
      </c>
      <c r="AI43" s="130"/>
      <c r="AJ43" s="130"/>
      <c r="AK43" s="130"/>
      <c r="AL43" s="130"/>
      <c r="AM43" s="130"/>
      <c r="AN43" s="130"/>
      <c r="AO43" s="130"/>
      <c r="AP43" s="130"/>
      <c r="AQ43" s="130"/>
      <c r="AR43" s="130"/>
      <c r="AS43" s="130"/>
      <c r="AT43" s="130"/>
      <c r="AU43" s="130"/>
      <c r="AV43" s="130"/>
      <c r="AW43" s="130"/>
      <c r="AX43" s="130"/>
      <c r="AY43" s="130"/>
    </row>
    <row r="44" spans="1:51" ht="15" x14ac:dyDescent="0.25">
      <c r="A44" s="253">
        <v>45809</v>
      </c>
      <c r="B44" s="279">
        <v>366.7</v>
      </c>
      <c r="C44" s="269">
        <v>366.7</v>
      </c>
      <c r="D44" s="296">
        <v>366.7</v>
      </c>
      <c r="E44" s="172">
        <v>182.61699999999999</v>
      </c>
      <c r="F44" s="172">
        <v>824.68</v>
      </c>
      <c r="G44" s="172">
        <v>583.35699999999997</v>
      </c>
      <c r="H44" s="172">
        <v>811.971</v>
      </c>
      <c r="I44" s="172">
        <v>443.68900000000002</v>
      </c>
      <c r="J44" s="172">
        <v>522.02099999999996</v>
      </c>
      <c r="K44" s="172">
        <v>280.476</v>
      </c>
      <c r="L44" s="172">
        <v>212.31800000000001</v>
      </c>
      <c r="M44" s="172">
        <v>121.242</v>
      </c>
      <c r="N44" s="172">
        <v>439.31599999999997</v>
      </c>
      <c r="O44" s="172">
        <v>185.911</v>
      </c>
      <c r="P44" s="172">
        <v>445.23700000000002</v>
      </c>
      <c r="Q44" s="172">
        <v>349.29399999999998</v>
      </c>
      <c r="R44" s="172">
        <v>143.57</v>
      </c>
      <c r="S44" s="172">
        <v>706.36099999999999</v>
      </c>
      <c r="T44" s="172">
        <v>508.71600000000001</v>
      </c>
      <c r="U44" s="172">
        <v>560.04200000000003</v>
      </c>
      <c r="V44" s="172">
        <v>1101.01</v>
      </c>
      <c r="W44" s="172">
        <v>51.33</v>
      </c>
      <c r="X44" s="172">
        <v>261.09899999999999</v>
      </c>
      <c r="Y44" s="172">
        <v>543.97900000000004</v>
      </c>
      <c r="Z44" s="172">
        <v>251.381</v>
      </c>
      <c r="AA44" s="172">
        <v>460.48599999999999</v>
      </c>
      <c r="AB44" s="172">
        <v>359.98200000000003</v>
      </c>
      <c r="AC44" s="172">
        <v>145.667</v>
      </c>
      <c r="AD44" s="172">
        <v>592.09799999999996</v>
      </c>
      <c r="AE44" s="172">
        <v>360.85</v>
      </c>
      <c r="AF44" s="172">
        <v>190.02500000000001</v>
      </c>
      <c r="AG44" s="172">
        <v>543.51400000000001</v>
      </c>
      <c r="AH44" s="172">
        <v>763.00199999999995</v>
      </c>
      <c r="AI44" s="130"/>
      <c r="AJ44" s="130"/>
      <c r="AK44" s="130"/>
      <c r="AL44" s="130"/>
      <c r="AM44" s="130"/>
      <c r="AN44" s="130"/>
      <c r="AO44" s="130"/>
      <c r="AP44" s="130"/>
      <c r="AQ44" s="130"/>
      <c r="AR44" s="130"/>
      <c r="AS44" s="130"/>
      <c r="AT44" s="130"/>
      <c r="AU44" s="130"/>
      <c r="AV44" s="130"/>
      <c r="AW44" s="130"/>
      <c r="AX44" s="130"/>
      <c r="AY44" s="130"/>
    </row>
    <row r="45" spans="1:51" ht="15" x14ac:dyDescent="0.25">
      <c r="A45" s="253">
        <v>45839</v>
      </c>
      <c r="B45" s="279">
        <v>59.72</v>
      </c>
      <c r="C45" s="269">
        <v>59.72</v>
      </c>
      <c r="D45" s="296">
        <v>54</v>
      </c>
      <c r="E45" s="172">
        <v>24.725000000000001</v>
      </c>
      <c r="F45" s="172">
        <v>298.89800000000002</v>
      </c>
      <c r="G45" s="172">
        <v>120.15</v>
      </c>
      <c r="H45" s="172">
        <v>153.934</v>
      </c>
      <c r="I45" s="172">
        <v>153.27799999999999</v>
      </c>
      <c r="J45" s="172">
        <v>108.675</v>
      </c>
      <c r="K45" s="172">
        <v>29.495999999999999</v>
      </c>
      <c r="L45" s="172">
        <v>24.488</v>
      </c>
      <c r="M45" s="172">
        <v>4.8860000000000001</v>
      </c>
      <c r="N45" s="172">
        <v>65.632000000000005</v>
      </c>
      <c r="O45" s="172">
        <v>28.692</v>
      </c>
      <c r="P45" s="172">
        <v>84.234999999999999</v>
      </c>
      <c r="Q45" s="172">
        <v>49.146000000000001</v>
      </c>
      <c r="R45" s="172">
        <v>14.19</v>
      </c>
      <c r="S45" s="172">
        <v>194.92099999999999</v>
      </c>
      <c r="T45" s="172">
        <v>145.57400000000001</v>
      </c>
      <c r="U45" s="172">
        <v>106.65300000000001</v>
      </c>
      <c r="V45" s="172">
        <v>499.09300000000002</v>
      </c>
      <c r="W45" s="172">
        <v>3.6150000000000002</v>
      </c>
      <c r="X45" s="172">
        <v>35.682000000000002</v>
      </c>
      <c r="Y45" s="172">
        <v>109.24</v>
      </c>
      <c r="Z45" s="172">
        <v>37.222000000000001</v>
      </c>
      <c r="AA45" s="172">
        <v>76.454999999999998</v>
      </c>
      <c r="AB45" s="172">
        <v>61.563000000000002</v>
      </c>
      <c r="AC45" s="172">
        <v>11.609</v>
      </c>
      <c r="AD45" s="172">
        <v>233.58500000000001</v>
      </c>
      <c r="AE45" s="172">
        <v>47.587000000000003</v>
      </c>
      <c r="AF45" s="172">
        <v>27.094000000000001</v>
      </c>
      <c r="AG45" s="172">
        <v>226.923</v>
      </c>
      <c r="AH45" s="172">
        <v>273.54700000000003</v>
      </c>
      <c r="AI45" s="130"/>
      <c r="AJ45" s="130"/>
      <c r="AK45" s="130"/>
      <c r="AL45" s="130"/>
      <c r="AM45" s="130"/>
      <c r="AN45" s="130"/>
      <c r="AO45" s="130"/>
      <c r="AP45" s="130"/>
      <c r="AQ45" s="130"/>
      <c r="AR45" s="130"/>
      <c r="AS45" s="130"/>
      <c r="AT45" s="130"/>
      <c r="AU45" s="130"/>
      <c r="AV45" s="130"/>
      <c r="AW45" s="130"/>
      <c r="AX45" s="130"/>
      <c r="AY45" s="130"/>
    </row>
    <row r="46" spans="1:51" ht="15" x14ac:dyDescent="0.25">
      <c r="A46" s="253">
        <v>45870</v>
      </c>
      <c r="B46" s="279">
        <v>18.75</v>
      </c>
      <c r="C46" s="269">
        <v>18.75</v>
      </c>
      <c r="D46" s="296">
        <v>18.75</v>
      </c>
      <c r="E46" s="172">
        <v>9.9060000000000006</v>
      </c>
      <c r="F46" s="172">
        <v>49.006</v>
      </c>
      <c r="G46" s="172">
        <v>23.899000000000001</v>
      </c>
      <c r="H46" s="172">
        <v>42.856000000000002</v>
      </c>
      <c r="I46" s="172">
        <v>34.729999999999997</v>
      </c>
      <c r="J46" s="172">
        <v>24.617000000000001</v>
      </c>
      <c r="K46" s="172">
        <v>9.6560000000000006</v>
      </c>
      <c r="L46" s="172">
        <v>10.563000000000001</v>
      </c>
      <c r="M46" s="172">
        <v>3.573</v>
      </c>
      <c r="N46" s="172">
        <v>13.954000000000001</v>
      </c>
      <c r="O46" s="172">
        <v>9.31</v>
      </c>
      <c r="P46" s="172">
        <v>15.368</v>
      </c>
      <c r="Q46" s="172">
        <v>15.465</v>
      </c>
      <c r="R46" s="172">
        <v>7.7839999999999998</v>
      </c>
      <c r="S46" s="172">
        <v>30.172000000000001</v>
      </c>
      <c r="T46" s="172">
        <v>28.472000000000001</v>
      </c>
      <c r="U46" s="172">
        <v>22.756</v>
      </c>
      <c r="V46" s="172">
        <v>77.046999999999997</v>
      </c>
      <c r="W46" s="172">
        <v>7.1239999999999997</v>
      </c>
      <c r="X46" s="172">
        <v>11.561</v>
      </c>
      <c r="Y46" s="172">
        <v>36.981000000000002</v>
      </c>
      <c r="Z46" s="172">
        <v>10.983000000000001</v>
      </c>
      <c r="AA46" s="172">
        <v>18.41</v>
      </c>
      <c r="AB46" s="172">
        <v>15.409000000000001</v>
      </c>
      <c r="AC46" s="172">
        <v>6.306</v>
      </c>
      <c r="AD46" s="172">
        <v>35.091999999999999</v>
      </c>
      <c r="AE46" s="172">
        <v>12.557</v>
      </c>
      <c r="AF46" s="172">
        <v>6.6559999999999997</v>
      </c>
      <c r="AG46" s="172">
        <v>42.591000000000001</v>
      </c>
      <c r="AH46" s="172">
        <v>44.512</v>
      </c>
      <c r="AI46" s="130"/>
      <c r="AJ46" s="130"/>
      <c r="AK46" s="130"/>
      <c r="AL46" s="130"/>
      <c r="AM46" s="130"/>
      <c r="AN46" s="130"/>
      <c r="AO46" s="130"/>
      <c r="AP46" s="130"/>
      <c r="AQ46" s="130"/>
      <c r="AR46" s="130"/>
      <c r="AS46" s="130"/>
      <c r="AT46" s="130"/>
      <c r="AU46" s="130"/>
      <c r="AV46" s="130"/>
      <c r="AW46" s="130"/>
      <c r="AX46" s="130"/>
      <c r="AY46" s="130"/>
    </row>
    <row r="47" spans="1:51" ht="15" x14ac:dyDescent="0.25">
      <c r="A47" s="253">
        <v>45901</v>
      </c>
      <c r="B47" s="279">
        <v>12.81</v>
      </c>
      <c r="C47" s="269">
        <v>12.81</v>
      </c>
      <c r="D47" s="296">
        <v>12.81</v>
      </c>
      <c r="E47" s="172">
        <v>10.333</v>
      </c>
      <c r="F47" s="172">
        <v>22.359000000000002</v>
      </c>
      <c r="G47" s="172">
        <v>18.14</v>
      </c>
      <c r="H47" s="172">
        <v>87.037999999999997</v>
      </c>
      <c r="I47" s="172">
        <v>18.315000000000001</v>
      </c>
      <c r="J47" s="172">
        <v>18.472999999999999</v>
      </c>
      <c r="K47" s="172">
        <v>18.48</v>
      </c>
      <c r="L47" s="172">
        <v>10.683</v>
      </c>
      <c r="M47" s="172">
        <v>6.3209999999999997</v>
      </c>
      <c r="N47" s="172">
        <v>16.204999999999998</v>
      </c>
      <c r="O47" s="172">
        <v>18.196999999999999</v>
      </c>
      <c r="P47" s="172">
        <v>10.663</v>
      </c>
      <c r="Q47" s="172">
        <v>26.027000000000001</v>
      </c>
      <c r="R47" s="172">
        <v>15.656000000000001</v>
      </c>
      <c r="S47" s="172">
        <v>21.271999999999998</v>
      </c>
      <c r="T47" s="172">
        <v>17.349</v>
      </c>
      <c r="U47" s="172">
        <v>14.166</v>
      </c>
      <c r="V47" s="172">
        <v>36.844000000000001</v>
      </c>
      <c r="W47" s="172">
        <v>8.5139999999999993</v>
      </c>
      <c r="X47" s="172">
        <v>24.125</v>
      </c>
      <c r="Y47" s="172">
        <v>36.518999999999998</v>
      </c>
      <c r="Z47" s="172">
        <v>9.7530000000000001</v>
      </c>
      <c r="AA47" s="172">
        <v>13.297000000000001</v>
      </c>
      <c r="AB47" s="172">
        <v>12.84</v>
      </c>
      <c r="AC47" s="172">
        <v>7.3360000000000003</v>
      </c>
      <c r="AD47" s="172">
        <v>18.039000000000001</v>
      </c>
      <c r="AE47" s="172">
        <v>12.615</v>
      </c>
      <c r="AF47" s="172">
        <v>6.9710000000000001</v>
      </c>
      <c r="AG47" s="172">
        <v>20.245999999999999</v>
      </c>
      <c r="AH47" s="172">
        <v>18.561</v>
      </c>
      <c r="AI47" s="130"/>
      <c r="AJ47" s="130"/>
      <c r="AK47" s="130"/>
      <c r="AL47" s="130"/>
      <c r="AM47" s="130"/>
      <c r="AN47" s="130"/>
      <c r="AO47" s="130"/>
      <c r="AP47" s="130"/>
      <c r="AQ47" s="130"/>
      <c r="AR47" s="130"/>
      <c r="AS47" s="130"/>
      <c r="AT47" s="130"/>
      <c r="AU47" s="130"/>
      <c r="AV47" s="130"/>
      <c r="AW47" s="130"/>
      <c r="AX47" s="130"/>
      <c r="AY47" s="130"/>
    </row>
    <row r="48" spans="1:51" ht="15" x14ac:dyDescent="0.25">
      <c r="A48" s="253">
        <v>45931</v>
      </c>
      <c r="B48" s="279">
        <v>22</v>
      </c>
      <c r="C48" s="269">
        <v>32.06</v>
      </c>
      <c r="D48" s="296">
        <v>25.62</v>
      </c>
      <c r="E48" s="172">
        <v>21.669</v>
      </c>
      <c r="F48" s="172">
        <v>43.811</v>
      </c>
      <c r="G48" s="172">
        <v>27.013000000000002</v>
      </c>
      <c r="H48" s="172">
        <v>101.244</v>
      </c>
      <c r="I48" s="172">
        <v>43.496000000000002</v>
      </c>
      <c r="J48" s="172">
        <v>22.896999999999998</v>
      </c>
      <c r="K48" s="172">
        <v>37.542000000000002</v>
      </c>
      <c r="L48" s="172">
        <v>19.198</v>
      </c>
      <c r="M48" s="172">
        <v>20.337</v>
      </c>
      <c r="N48" s="172">
        <v>18.981999999999999</v>
      </c>
      <c r="O48" s="172">
        <v>36.69</v>
      </c>
      <c r="P48" s="172">
        <v>28.712</v>
      </c>
      <c r="Q48" s="172">
        <v>49.920999999999999</v>
      </c>
      <c r="R48" s="172">
        <v>45.243000000000002</v>
      </c>
      <c r="S48" s="172">
        <v>23.838999999999999</v>
      </c>
      <c r="T48" s="172">
        <v>35.302999999999997</v>
      </c>
      <c r="U48" s="172">
        <v>25.814</v>
      </c>
      <c r="V48" s="172">
        <v>39.798000000000002</v>
      </c>
      <c r="W48" s="172">
        <v>16.815999999999999</v>
      </c>
      <c r="X48" s="172">
        <v>48.268999999999998</v>
      </c>
      <c r="Y48" s="172">
        <v>37.103999999999999</v>
      </c>
      <c r="Z48" s="172">
        <v>15.648</v>
      </c>
      <c r="AA48" s="172">
        <v>22.645</v>
      </c>
      <c r="AB48" s="172">
        <v>41.917999999999999</v>
      </c>
      <c r="AC48" s="172">
        <v>24.271000000000001</v>
      </c>
      <c r="AD48" s="172">
        <v>23.231999999999999</v>
      </c>
      <c r="AE48" s="172">
        <v>20.428000000000001</v>
      </c>
      <c r="AF48" s="172">
        <v>35.320999999999998</v>
      </c>
      <c r="AG48" s="172">
        <v>30.847999999999999</v>
      </c>
      <c r="AH48" s="172">
        <v>37.133000000000003</v>
      </c>
      <c r="AI48" s="130"/>
      <c r="AJ48" s="130"/>
      <c r="AK48" s="130"/>
      <c r="AL48" s="130"/>
      <c r="AM48" s="130"/>
      <c r="AN48" s="130"/>
      <c r="AO48" s="130"/>
      <c r="AP48" s="130"/>
      <c r="AQ48" s="130"/>
      <c r="AR48" s="130"/>
      <c r="AS48" s="130"/>
      <c r="AT48" s="130"/>
      <c r="AU48" s="130"/>
      <c r="AV48" s="130"/>
      <c r="AW48" s="130"/>
      <c r="AX48" s="130"/>
      <c r="AY48" s="130"/>
    </row>
    <row r="49" spans="1:1005" ht="15" x14ac:dyDescent="0.25">
      <c r="A49" s="253">
        <v>45962</v>
      </c>
      <c r="B49" s="279">
        <v>28.22</v>
      </c>
      <c r="C49" s="269">
        <v>31.25</v>
      </c>
      <c r="D49" s="296">
        <v>29.55</v>
      </c>
      <c r="E49" s="172">
        <v>26.06</v>
      </c>
      <c r="F49" s="172">
        <v>39.847000000000001</v>
      </c>
      <c r="G49" s="172">
        <v>52.131999999999998</v>
      </c>
      <c r="H49" s="172">
        <v>50.168999999999997</v>
      </c>
      <c r="I49" s="172">
        <v>38.639000000000003</v>
      </c>
      <c r="J49" s="172">
        <v>26.053000000000001</v>
      </c>
      <c r="K49" s="172">
        <v>26.297000000000001</v>
      </c>
      <c r="L49" s="172">
        <v>24.957999999999998</v>
      </c>
      <c r="M49" s="172">
        <v>19.411000000000001</v>
      </c>
      <c r="N49" s="172">
        <v>25.126999999999999</v>
      </c>
      <c r="O49" s="172">
        <v>43.320999999999998</v>
      </c>
      <c r="P49" s="172">
        <v>28.445</v>
      </c>
      <c r="Q49" s="172">
        <v>44.982999999999997</v>
      </c>
      <c r="R49" s="172">
        <v>36.161999999999999</v>
      </c>
      <c r="S49" s="172">
        <v>29.542000000000002</v>
      </c>
      <c r="T49" s="172">
        <v>36.188000000000002</v>
      </c>
      <c r="U49" s="172">
        <v>47.844999999999999</v>
      </c>
      <c r="V49" s="172">
        <v>41.43</v>
      </c>
      <c r="W49" s="172">
        <v>23.245000000000001</v>
      </c>
      <c r="X49" s="172">
        <v>41.018000000000001</v>
      </c>
      <c r="Y49" s="172">
        <v>35.514000000000003</v>
      </c>
      <c r="Z49" s="172">
        <v>23.3</v>
      </c>
      <c r="AA49" s="172">
        <v>26.155999999999999</v>
      </c>
      <c r="AB49" s="172">
        <v>32.558999999999997</v>
      </c>
      <c r="AC49" s="172">
        <v>26.111999999999998</v>
      </c>
      <c r="AD49" s="172">
        <v>29.637</v>
      </c>
      <c r="AE49" s="172">
        <v>28.274000000000001</v>
      </c>
      <c r="AF49" s="172">
        <v>34.125999999999998</v>
      </c>
      <c r="AG49" s="172">
        <v>31.324000000000002</v>
      </c>
      <c r="AH49" s="172">
        <v>33.595999999999997</v>
      </c>
      <c r="AI49" s="130"/>
      <c r="AJ49" s="130"/>
      <c r="AK49" s="130"/>
      <c r="AL49" s="130"/>
      <c r="AM49" s="130"/>
      <c r="AN49" s="130"/>
      <c r="AO49" s="130"/>
      <c r="AP49" s="130"/>
      <c r="AQ49" s="130"/>
      <c r="AR49" s="130"/>
      <c r="AS49" s="130"/>
      <c r="AT49" s="130"/>
      <c r="AU49" s="130"/>
      <c r="AV49" s="130"/>
      <c r="AW49" s="130"/>
      <c r="AX49" s="130"/>
      <c r="AY49" s="130"/>
    </row>
    <row r="50" spans="1:1005" ht="15" x14ac:dyDescent="0.25">
      <c r="A50" s="253">
        <v>45992</v>
      </c>
      <c r="B50" s="279">
        <v>24.61</v>
      </c>
      <c r="C50" s="269">
        <v>24.61</v>
      </c>
      <c r="D50" s="296">
        <v>24.61</v>
      </c>
      <c r="E50" s="172">
        <v>22.606999999999999</v>
      </c>
      <c r="F50" s="172">
        <v>40.935000000000002</v>
      </c>
      <c r="G50" s="172">
        <v>47.09</v>
      </c>
      <c r="H50" s="172">
        <v>34.634</v>
      </c>
      <c r="I50" s="172">
        <v>41.238</v>
      </c>
      <c r="J50" s="172">
        <v>25.844000000000001</v>
      </c>
      <c r="K50" s="172">
        <v>23.573</v>
      </c>
      <c r="L50" s="172">
        <v>22.039000000000001</v>
      </c>
      <c r="M50" s="172">
        <v>19.407</v>
      </c>
      <c r="N50" s="172">
        <v>26.946999999999999</v>
      </c>
      <c r="O50" s="172">
        <v>25.745000000000001</v>
      </c>
      <c r="P50" s="172">
        <v>23.370999999999999</v>
      </c>
      <c r="Q50" s="172">
        <v>31.123000000000001</v>
      </c>
      <c r="R50" s="172">
        <v>23.847000000000001</v>
      </c>
      <c r="S50" s="172">
        <v>28.530999999999999</v>
      </c>
      <c r="T50" s="172">
        <v>28.902000000000001</v>
      </c>
      <c r="U50" s="172">
        <v>33.776000000000003</v>
      </c>
      <c r="V50" s="172">
        <v>34.472000000000001</v>
      </c>
      <c r="W50" s="172">
        <v>22.946999999999999</v>
      </c>
      <c r="X50" s="172">
        <v>27.58</v>
      </c>
      <c r="Y50" s="172">
        <v>31.827000000000002</v>
      </c>
      <c r="Z50" s="172">
        <v>23.573</v>
      </c>
      <c r="AA50" s="172">
        <v>25.099</v>
      </c>
      <c r="AB50" s="172">
        <v>31.327000000000002</v>
      </c>
      <c r="AC50" s="172">
        <v>20.978999999999999</v>
      </c>
      <c r="AD50" s="172">
        <v>30.61</v>
      </c>
      <c r="AE50" s="172">
        <v>29.925999999999998</v>
      </c>
      <c r="AF50" s="172">
        <v>25.611999999999998</v>
      </c>
      <c r="AG50" s="172">
        <v>25.14</v>
      </c>
      <c r="AH50" s="172">
        <v>27.084</v>
      </c>
      <c r="AI50" s="130"/>
      <c r="AJ50" s="130"/>
      <c r="AK50" s="130"/>
      <c r="AL50" s="130"/>
      <c r="AM50" s="130"/>
      <c r="AN50" s="130"/>
      <c r="AO50" s="130"/>
      <c r="AP50" s="130"/>
      <c r="AQ50" s="130"/>
      <c r="AR50" s="130"/>
      <c r="AS50" s="130"/>
      <c r="AT50" s="130"/>
      <c r="AU50" s="130"/>
      <c r="AV50" s="130"/>
      <c r="AW50" s="130"/>
      <c r="AX50" s="130"/>
      <c r="AY50" s="130"/>
    </row>
    <row r="51" spans="1:1005" ht="15" x14ac:dyDescent="0.25">
      <c r="A51" s="253">
        <v>46023</v>
      </c>
      <c r="B51" s="279">
        <v>24.77</v>
      </c>
      <c r="C51" s="269">
        <v>24.77</v>
      </c>
      <c r="D51" s="296">
        <v>24.77</v>
      </c>
      <c r="E51" s="172">
        <v>24.082000000000001</v>
      </c>
      <c r="F51" s="172">
        <v>30.902999999999999</v>
      </c>
      <c r="G51" s="172">
        <v>34.923000000000002</v>
      </c>
      <c r="H51" s="172">
        <v>32.154000000000003</v>
      </c>
      <c r="I51" s="172">
        <v>30.66</v>
      </c>
      <c r="J51" s="172">
        <v>29.113</v>
      </c>
      <c r="K51" s="172">
        <v>21.952999999999999</v>
      </c>
      <c r="L51" s="172">
        <v>20.533999999999999</v>
      </c>
      <c r="M51" s="172">
        <v>18.233000000000001</v>
      </c>
      <c r="N51" s="172">
        <v>23.521000000000001</v>
      </c>
      <c r="O51" s="172">
        <v>29.518999999999998</v>
      </c>
      <c r="P51" s="172">
        <v>26.027000000000001</v>
      </c>
      <c r="Q51" s="172">
        <v>25.654</v>
      </c>
      <c r="R51" s="172">
        <v>21.975000000000001</v>
      </c>
      <c r="S51" s="172">
        <v>27.023</v>
      </c>
      <c r="T51" s="172">
        <v>26.34</v>
      </c>
      <c r="U51" s="172">
        <v>30.247</v>
      </c>
      <c r="V51" s="172">
        <v>34.198999999999998</v>
      </c>
      <c r="W51" s="172">
        <v>20.911999999999999</v>
      </c>
      <c r="X51" s="172">
        <v>23.838000000000001</v>
      </c>
      <c r="Y51" s="172">
        <v>28.132999999999999</v>
      </c>
      <c r="Z51" s="172">
        <v>21.940999999999999</v>
      </c>
      <c r="AA51" s="172">
        <v>24.146999999999998</v>
      </c>
      <c r="AB51" s="172">
        <v>27.873000000000001</v>
      </c>
      <c r="AC51" s="172">
        <v>19.600000000000001</v>
      </c>
      <c r="AD51" s="172">
        <v>26.542999999999999</v>
      </c>
      <c r="AE51" s="172">
        <v>33.408999999999999</v>
      </c>
      <c r="AF51" s="172">
        <v>24.132000000000001</v>
      </c>
      <c r="AG51" s="172">
        <v>24.591000000000001</v>
      </c>
      <c r="AH51" s="172">
        <v>24.88</v>
      </c>
      <c r="AI51" s="130"/>
      <c r="AJ51" s="130"/>
      <c r="AK51" s="130"/>
      <c r="AL51" s="130"/>
      <c r="AM51" s="130"/>
      <c r="AN51" s="130"/>
      <c r="AO51" s="130"/>
      <c r="AP51" s="130"/>
      <c r="AQ51" s="130"/>
      <c r="AR51" s="130"/>
      <c r="AS51" s="130"/>
      <c r="AT51" s="130"/>
      <c r="AU51" s="130"/>
      <c r="AV51" s="130"/>
      <c r="AW51" s="130"/>
      <c r="AX51" s="130"/>
      <c r="AY51" s="130"/>
    </row>
    <row r="52" spans="1:1005" ht="15" x14ac:dyDescent="0.25">
      <c r="A52" s="253">
        <v>46054</v>
      </c>
      <c r="B52" s="279">
        <v>25.12</v>
      </c>
      <c r="C52" s="269">
        <v>25.12</v>
      </c>
      <c r="D52" s="296">
        <v>25.12</v>
      </c>
      <c r="E52" s="172">
        <v>32.372999999999998</v>
      </c>
      <c r="F52" s="172">
        <v>34.670999999999999</v>
      </c>
      <c r="G52" s="172">
        <v>27.504000000000001</v>
      </c>
      <c r="H52" s="172">
        <v>31.341999999999999</v>
      </c>
      <c r="I52" s="172">
        <v>30.454999999999998</v>
      </c>
      <c r="J52" s="172">
        <v>36.677999999999997</v>
      </c>
      <c r="K52" s="172">
        <v>19.53</v>
      </c>
      <c r="L52" s="172">
        <v>17.811</v>
      </c>
      <c r="M52" s="172">
        <v>26.710999999999999</v>
      </c>
      <c r="N52" s="172">
        <v>20.716000000000001</v>
      </c>
      <c r="O52" s="172">
        <v>31.425000000000001</v>
      </c>
      <c r="P52" s="172">
        <v>20.515999999999998</v>
      </c>
      <c r="Q52" s="172">
        <v>27.844000000000001</v>
      </c>
      <c r="R52" s="172">
        <v>19.109000000000002</v>
      </c>
      <c r="S52" s="172">
        <v>28.382000000000001</v>
      </c>
      <c r="T52" s="172">
        <v>22.611000000000001</v>
      </c>
      <c r="U52" s="172">
        <v>24.923999999999999</v>
      </c>
      <c r="V52" s="172">
        <v>29.731000000000002</v>
      </c>
      <c r="W52" s="172">
        <v>19.042000000000002</v>
      </c>
      <c r="X52" s="172">
        <v>24.1</v>
      </c>
      <c r="Y52" s="172">
        <v>50.378</v>
      </c>
      <c r="Z52" s="172">
        <v>23.404</v>
      </c>
      <c r="AA52" s="172">
        <v>44.582999999999998</v>
      </c>
      <c r="AB52" s="172">
        <v>31.707999999999998</v>
      </c>
      <c r="AC52" s="172">
        <v>18.657</v>
      </c>
      <c r="AD52" s="172">
        <v>22.824999999999999</v>
      </c>
      <c r="AE52" s="172">
        <v>27.359000000000002</v>
      </c>
      <c r="AF52" s="172">
        <v>23.696999999999999</v>
      </c>
      <c r="AG52" s="172">
        <v>22.052</v>
      </c>
      <c r="AH52" s="172">
        <v>21.29</v>
      </c>
      <c r="AI52" s="130"/>
      <c r="AJ52" s="130"/>
      <c r="AK52" s="130"/>
      <c r="AL52" s="130"/>
      <c r="AM52" s="130"/>
      <c r="AN52" s="130"/>
      <c r="AO52" s="130"/>
      <c r="AP52" s="130"/>
      <c r="AQ52" s="130"/>
      <c r="AR52" s="130"/>
      <c r="AS52" s="130"/>
      <c r="AT52" s="130"/>
      <c r="AU52" s="130"/>
      <c r="AV52" s="130"/>
      <c r="AW52" s="130"/>
      <c r="AX52" s="130"/>
      <c r="AY52" s="130"/>
    </row>
    <row r="53" spans="1:1005" ht="15" x14ac:dyDescent="0.25">
      <c r="A53" s="253">
        <v>46082</v>
      </c>
      <c r="B53" s="279">
        <v>74.209999999999994</v>
      </c>
      <c r="C53" s="269">
        <v>74.209999999999994</v>
      </c>
      <c r="D53" s="296">
        <v>74.209999999999994</v>
      </c>
      <c r="E53" s="172">
        <v>95.179000000000002</v>
      </c>
      <c r="F53" s="172">
        <v>66.817999999999998</v>
      </c>
      <c r="G53" s="172">
        <v>84.748999999999995</v>
      </c>
      <c r="H53" s="172">
        <v>82.263000000000005</v>
      </c>
      <c r="I53" s="172">
        <v>87.13</v>
      </c>
      <c r="J53" s="172">
        <v>62.77</v>
      </c>
      <c r="K53" s="172">
        <v>48.981000000000002</v>
      </c>
      <c r="L53" s="172">
        <v>28.241</v>
      </c>
      <c r="M53" s="172">
        <v>56.167000000000002</v>
      </c>
      <c r="N53" s="172">
        <v>100.48</v>
      </c>
      <c r="O53" s="172">
        <v>51.917000000000002</v>
      </c>
      <c r="P53" s="172">
        <v>42.112000000000002</v>
      </c>
      <c r="Q53" s="172">
        <v>132.84899999999999</v>
      </c>
      <c r="R53" s="172">
        <v>26.756</v>
      </c>
      <c r="S53" s="172">
        <v>95.05</v>
      </c>
      <c r="T53" s="172">
        <v>36.209000000000003</v>
      </c>
      <c r="U53" s="172">
        <v>59.627000000000002</v>
      </c>
      <c r="V53" s="172">
        <v>91.55</v>
      </c>
      <c r="W53" s="172">
        <v>41.103999999999999</v>
      </c>
      <c r="X53" s="172">
        <v>68.391000000000005</v>
      </c>
      <c r="Y53" s="172">
        <v>95.456000000000003</v>
      </c>
      <c r="Z53" s="172">
        <v>65.667000000000002</v>
      </c>
      <c r="AA53" s="172">
        <v>152.20400000000001</v>
      </c>
      <c r="AB53" s="172">
        <v>57.781999999999996</v>
      </c>
      <c r="AC53" s="172">
        <v>30.302</v>
      </c>
      <c r="AD53" s="172">
        <v>61.073999999999998</v>
      </c>
      <c r="AE53" s="172">
        <v>56.421999999999997</v>
      </c>
      <c r="AF53" s="172">
        <v>66.793999999999997</v>
      </c>
      <c r="AG53" s="172">
        <v>59.750999999999998</v>
      </c>
      <c r="AH53" s="172">
        <v>26.911000000000001</v>
      </c>
      <c r="AI53" s="130"/>
      <c r="AJ53" s="130"/>
      <c r="AK53" s="130"/>
      <c r="AL53" s="130"/>
      <c r="AM53" s="130"/>
      <c r="AN53" s="130"/>
      <c r="AO53" s="130"/>
      <c r="AP53" s="130"/>
      <c r="AQ53" s="130"/>
      <c r="AR53" s="130"/>
      <c r="AS53" s="130"/>
      <c r="AT53" s="130"/>
      <c r="AU53" s="130"/>
      <c r="AV53" s="130"/>
      <c r="AW53" s="130"/>
      <c r="AX53" s="130"/>
      <c r="AY53" s="130"/>
    </row>
    <row r="54" spans="1:1005" ht="15" x14ac:dyDescent="0.25">
      <c r="A54" s="253">
        <v>46113</v>
      </c>
      <c r="B54" s="279">
        <v>202.84</v>
      </c>
      <c r="C54" s="269">
        <v>202.84</v>
      </c>
      <c r="D54" s="296">
        <v>202.84</v>
      </c>
      <c r="E54" s="172">
        <v>130.74</v>
      </c>
      <c r="F54" s="172">
        <v>330.25</v>
      </c>
      <c r="G54" s="172">
        <v>261.548</v>
      </c>
      <c r="H54" s="172">
        <v>278.93799999999999</v>
      </c>
      <c r="I54" s="172">
        <v>224.88900000000001</v>
      </c>
      <c r="J54" s="172">
        <v>203.661</v>
      </c>
      <c r="K54" s="172">
        <v>187.24199999999999</v>
      </c>
      <c r="L54" s="172">
        <v>131.768</v>
      </c>
      <c r="M54" s="172">
        <v>225.28100000000001</v>
      </c>
      <c r="N54" s="172">
        <v>259.8</v>
      </c>
      <c r="O54" s="172">
        <v>208.571</v>
      </c>
      <c r="P54" s="172">
        <v>317.43900000000002</v>
      </c>
      <c r="Q54" s="172">
        <v>231.70099999999999</v>
      </c>
      <c r="R54" s="172">
        <v>99.433000000000007</v>
      </c>
      <c r="S54" s="172">
        <v>268.53399999999999</v>
      </c>
      <c r="T54" s="172">
        <v>202.07599999999999</v>
      </c>
      <c r="U54" s="172">
        <v>360.43900000000002</v>
      </c>
      <c r="V54" s="172">
        <v>255.54599999999999</v>
      </c>
      <c r="W54" s="172">
        <v>116.828</v>
      </c>
      <c r="X54" s="172">
        <v>253.50399999999999</v>
      </c>
      <c r="Y54" s="172">
        <v>172.93799999999999</v>
      </c>
      <c r="Z54" s="172">
        <v>252.71799999999999</v>
      </c>
      <c r="AA54" s="172">
        <v>221.03700000000001</v>
      </c>
      <c r="AB54" s="172">
        <v>144.88499999999999</v>
      </c>
      <c r="AC54" s="172">
        <v>214.06899999999999</v>
      </c>
      <c r="AD54" s="172">
        <v>191.922</v>
      </c>
      <c r="AE54" s="172">
        <v>122.218</v>
      </c>
      <c r="AF54" s="172">
        <v>141.80000000000001</v>
      </c>
      <c r="AG54" s="172">
        <v>110.86199999999999</v>
      </c>
      <c r="AH54" s="172">
        <v>130.458</v>
      </c>
      <c r="AI54" s="130"/>
      <c r="AJ54" s="130"/>
      <c r="AK54" s="130"/>
      <c r="AL54" s="130"/>
      <c r="AM54" s="130"/>
      <c r="AN54" s="130"/>
      <c r="AO54" s="130"/>
      <c r="AP54" s="130"/>
      <c r="AQ54" s="130"/>
      <c r="AR54" s="130"/>
      <c r="AS54" s="130"/>
      <c r="AT54" s="130"/>
      <c r="AU54" s="130"/>
      <c r="AV54" s="130"/>
      <c r="AW54" s="130"/>
      <c r="AX54" s="130"/>
      <c r="AY54" s="130"/>
    </row>
    <row r="55" spans="1:1005" ht="15" x14ac:dyDescent="0.25">
      <c r="A55" s="253">
        <v>46143</v>
      </c>
      <c r="B55" s="279">
        <v>512.59</v>
      </c>
      <c r="C55" s="269">
        <v>512.59</v>
      </c>
      <c r="D55" s="296">
        <v>512.59</v>
      </c>
      <c r="E55" s="172">
        <v>697.64700000000005</v>
      </c>
      <c r="F55" s="172">
        <v>784.94799999999998</v>
      </c>
      <c r="G55" s="172">
        <v>953.73900000000003</v>
      </c>
      <c r="H55" s="172">
        <v>689.721</v>
      </c>
      <c r="I55" s="172">
        <v>624.12800000000004</v>
      </c>
      <c r="J55" s="172">
        <v>542.24800000000005</v>
      </c>
      <c r="K55" s="172">
        <v>464.68200000000002</v>
      </c>
      <c r="L55" s="172">
        <v>204.6</v>
      </c>
      <c r="M55" s="172">
        <v>588.94899999999996</v>
      </c>
      <c r="N55" s="172">
        <v>440.87599999999998</v>
      </c>
      <c r="O55" s="172">
        <v>574.95899999999995</v>
      </c>
      <c r="P55" s="172">
        <v>667.84900000000005</v>
      </c>
      <c r="Q55" s="172">
        <v>436.25400000000002</v>
      </c>
      <c r="R55" s="172">
        <v>612.89300000000003</v>
      </c>
      <c r="S55" s="172">
        <v>759.12</v>
      </c>
      <c r="T55" s="172">
        <v>440.67599999999999</v>
      </c>
      <c r="U55" s="172">
        <v>890.37599999999998</v>
      </c>
      <c r="V55" s="172">
        <v>259.69499999999999</v>
      </c>
      <c r="W55" s="172">
        <v>356.70600000000002</v>
      </c>
      <c r="X55" s="172">
        <v>591.85900000000004</v>
      </c>
      <c r="Y55" s="172">
        <v>375.47800000000001</v>
      </c>
      <c r="Z55" s="172">
        <v>646.14499999999998</v>
      </c>
      <c r="AA55" s="172">
        <v>483.56900000000002</v>
      </c>
      <c r="AB55" s="172">
        <v>392.10399999999998</v>
      </c>
      <c r="AC55" s="172">
        <v>480.57</v>
      </c>
      <c r="AD55" s="172">
        <v>558.61</v>
      </c>
      <c r="AE55" s="172">
        <v>289.46499999999997</v>
      </c>
      <c r="AF55" s="172">
        <v>533.56799999999998</v>
      </c>
      <c r="AG55" s="172">
        <v>442.78699999999998</v>
      </c>
      <c r="AH55" s="172">
        <v>933.31</v>
      </c>
      <c r="AI55" s="130"/>
      <c r="AJ55" s="130"/>
      <c r="AK55" s="130"/>
      <c r="AL55" s="130"/>
      <c r="AM55" s="130"/>
      <c r="AN55" s="130"/>
      <c r="AO55" s="130"/>
      <c r="AP55" s="130"/>
      <c r="AQ55" s="130"/>
      <c r="AR55" s="130"/>
      <c r="AS55" s="130"/>
      <c r="AT55" s="130"/>
      <c r="AU55" s="130"/>
      <c r="AV55" s="130"/>
      <c r="AW55" s="130"/>
      <c r="AX55" s="130"/>
      <c r="AY55" s="130"/>
    </row>
    <row r="56" spans="1:1005" ht="15" x14ac:dyDescent="0.25">
      <c r="A56" s="253">
        <v>46174</v>
      </c>
      <c r="B56" s="279">
        <v>366.7</v>
      </c>
      <c r="C56" s="269">
        <v>366.7</v>
      </c>
      <c r="D56" s="296">
        <v>366.7</v>
      </c>
      <c r="E56" s="172">
        <v>824.58100000000002</v>
      </c>
      <c r="F56" s="172">
        <v>594.10299999999995</v>
      </c>
      <c r="G56" s="172">
        <v>812.00199999999995</v>
      </c>
      <c r="H56" s="172">
        <v>443.74900000000002</v>
      </c>
      <c r="I56" s="172">
        <v>522.16999999999996</v>
      </c>
      <c r="J56" s="172">
        <v>290.99299999999999</v>
      </c>
      <c r="K56" s="172">
        <v>212.517</v>
      </c>
      <c r="L56" s="172">
        <v>121.497</v>
      </c>
      <c r="M56" s="172">
        <v>439.30599999999998</v>
      </c>
      <c r="N56" s="172">
        <v>189.33099999999999</v>
      </c>
      <c r="O56" s="172">
        <v>445.18599999999998</v>
      </c>
      <c r="P56" s="172">
        <v>349.21800000000002</v>
      </c>
      <c r="Q56" s="172">
        <v>143.696</v>
      </c>
      <c r="R56" s="172">
        <v>713.053</v>
      </c>
      <c r="S56" s="172">
        <v>508.81200000000001</v>
      </c>
      <c r="T56" s="172">
        <v>560.03300000000002</v>
      </c>
      <c r="U56" s="172">
        <v>1101.1980000000001</v>
      </c>
      <c r="V56" s="172">
        <v>54.674999999999997</v>
      </c>
      <c r="W56" s="172">
        <v>261.11399999999998</v>
      </c>
      <c r="X56" s="172">
        <v>544.42499999999995</v>
      </c>
      <c r="Y56" s="172">
        <v>251.477</v>
      </c>
      <c r="Z56" s="172">
        <v>467.53500000000003</v>
      </c>
      <c r="AA56" s="172">
        <v>360.08600000000001</v>
      </c>
      <c r="AB56" s="172">
        <v>145.66499999999999</v>
      </c>
      <c r="AC56" s="172">
        <v>592.50099999999998</v>
      </c>
      <c r="AD56" s="172">
        <v>370.04899999999998</v>
      </c>
      <c r="AE56" s="172">
        <v>189.95500000000001</v>
      </c>
      <c r="AF56" s="172">
        <v>543.64499999999998</v>
      </c>
      <c r="AG56" s="172">
        <v>763.36300000000006</v>
      </c>
      <c r="AH56" s="172">
        <v>969.69100000000003</v>
      </c>
      <c r="AI56" s="130"/>
      <c r="AJ56" s="130"/>
      <c r="AK56" s="130"/>
      <c r="AL56" s="130"/>
      <c r="AM56" s="130"/>
      <c r="AN56" s="130"/>
      <c r="AO56" s="130"/>
      <c r="AP56" s="130"/>
      <c r="AQ56" s="130"/>
      <c r="AR56" s="130"/>
      <c r="AS56" s="130"/>
      <c r="AT56" s="130"/>
      <c r="AU56" s="130"/>
      <c r="AV56" s="130"/>
      <c r="AW56" s="130"/>
      <c r="AX56" s="130"/>
      <c r="AY56" s="130"/>
    </row>
    <row r="57" spans="1:1005" ht="15" x14ac:dyDescent="0.25">
      <c r="A57" s="253">
        <v>46204</v>
      </c>
      <c r="B57" s="279">
        <v>59.72</v>
      </c>
      <c r="C57" s="269">
        <v>59.72</v>
      </c>
      <c r="D57" s="296">
        <v>54</v>
      </c>
      <c r="E57" s="172">
        <v>298.87099999999998</v>
      </c>
      <c r="F57" s="172">
        <v>129.15700000000001</v>
      </c>
      <c r="G57" s="172">
        <v>153.97499999999999</v>
      </c>
      <c r="H57" s="172">
        <v>153.33099999999999</v>
      </c>
      <c r="I57" s="172">
        <v>108.79</v>
      </c>
      <c r="J57" s="172">
        <v>32.262999999999998</v>
      </c>
      <c r="K57" s="172">
        <v>24.667999999999999</v>
      </c>
      <c r="L57" s="172">
        <v>4.9039999999999999</v>
      </c>
      <c r="M57" s="172">
        <v>65.66</v>
      </c>
      <c r="N57" s="172">
        <v>31.478000000000002</v>
      </c>
      <c r="O57" s="172">
        <v>84.201999999999998</v>
      </c>
      <c r="P57" s="172">
        <v>49.098999999999997</v>
      </c>
      <c r="Q57" s="172">
        <v>14.292999999999999</v>
      </c>
      <c r="R57" s="172">
        <v>208.76900000000001</v>
      </c>
      <c r="S57" s="172">
        <v>145.626</v>
      </c>
      <c r="T57" s="172">
        <v>106.673</v>
      </c>
      <c r="U57" s="172">
        <v>499.26299999999998</v>
      </c>
      <c r="V57" s="172">
        <v>3.6760000000000002</v>
      </c>
      <c r="W57" s="172">
        <v>35.729999999999997</v>
      </c>
      <c r="X57" s="172">
        <v>109.61</v>
      </c>
      <c r="Y57" s="172">
        <v>37.308999999999997</v>
      </c>
      <c r="Z57" s="172">
        <v>81.215000000000003</v>
      </c>
      <c r="AA57" s="172">
        <v>61.642000000000003</v>
      </c>
      <c r="AB57" s="172">
        <v>11.615</v>
      </c>
      <c r="AC57" s="172">
        <v>233.91300000000001</v>
      </c>
      <c r="AD57" s="172">
        <v>51.104999999999997</v>
      </c>
      <c r="AE57" s="172">
        <v>27.032</v>
      </c>
      <c r="AF57" s="172">
        <v>227.06399999999999</v>
      </c>
      <c r="AG57" s="172">
        <v>273.815</v>
      </c>
      <c r="AH57" s="172">
        <v>277.99599999999998</v>
      </c>
      <c r="AI57" s="130"/>
      <c r="AJ57" s="130"/>
      <c r="AK57" s="130"/>
      <c r="AL57" s="130"/>
      <c r="AM57" s="130"/>
      <c r="AN57" s="130"/>
      <c r="AO57" s="130"/>
      <c r="AP57" s="130"/>
      <c r="AQ57" s="130"/>
      <c r="AR57" s="130"/>
      <c r="AS57" s="130"/>
      <c r="AT57" s="130"/>
      <c r="AU57" s="130"/>
      <c r="AV57" s="130"/>
      <c r="AW57" s="130"/>
      <c r="AX57" s="130"/>
      <c r="AY57" s="130"/>
    </row>
    <row r="58" spans="1:1005" ht="15" x14ac:dyDescent="0.25">
      <c r="A58" s="253">
        <v>46235</v>
      </c>
      <c r="B58" s="279">
        <v>18.75</v>
      </c>
      <c r="C58" s="269">
        <v>18.75</v>
      </c>
      <c r="D58" s="296">
        <v>18.75</v>
      </c>
      <c r="E58" s="172">
        <v>48.996000000000002</v>
      </c>
      <c r="F58" s="172">
        <v>24.773</v>
      </c>
      <c r="G58" s="172">
        <v>42.902000000000001</v>
      </c>
      <c r="H58" s="172">
        <v>34.774999999999999</v>
      </c>
      <c r="I58" s="172">
        <v>24.725000000000001</v>
      </c>
      <c r="J58" s="172">
        <v>10.081</v>
      </c>
      <c r="K58" s="172">
        <v>10.742000000000001</v>
      </c>
      <c r="L58" s="172">
        <v>3.6760000000000002</v>
      </c>
      <c r="M58" s="172">
        <v>13.981999999999999</v>
      </c>
      <c r="N58" s="172">
        <v>9.4369999999999994</v>
      </c>
      <c r="O58" s="172">
        <v>15.339</v>
      </c>
      <c r="P58" s="172">
        <v>15.411</v>
      </c>
      <c r="Q58" s="172">
        <v>7.8620000000000001</v>
      </c>
      <c r="R58" s="172">
        <v>31.31</v>
      </c>
      <c r="S58" s="172">
        <v>28.515000000000001</v>
      </c>
      <c r="T58" s="172">
        <v>22.774999999999999</v>
      </c>
      <c r="U58" s="172">
        <v>77.204999999999998</v>
      </c>
      <c r="V58" s="172">
        <v>7.415</v>
      </c>
      <c r="W58" s="172">
        <v>11.599</v>
      </c>
      <c r="X58" s="172">
        <v>37.362000000000002</v>
      </c>
      <c r="Y58" s="172">
        <v>11.018000000000001</v>
      </c>
      <c r="Z58" s="172">
        <v>18.789000000000001</v>
      </c>
      <c r="AA58" s="172">
        <v>15.488</v>
      </c>
      <c r="AB58" s="172">
        <v>6.3109999999999999</v>
      </c>
      <c r="AC58" s="172">
        <v>35.290999999999997</v>
      </c>
      <c r="AD58" s="172">
        <v>13.015000000000001</v>
      </c>
      <c r="AE58" s="172">
        <v>6.6189999999999998</v>
      </c>
      <c r="AF58" s="172">
        <v>42.731000000000002</v>
      </c>
      <c r="AG58" s="172">
        <v>44.761000000000003</v>
      </c>
      <c r="AH58" s="172">
        <v>49.728999999999999</v>
      </c>
      <c r="AI58" s="130"/>
      <c r="AJ58" s="130"/>
      <c r="AK58" s="130"/>
      <c r="AL58" s="130"/>
      <c r="AM58" s="130"/>
      <c r="AN58" s="130"/>
      <c r="AO58" s="130"/>
      <c r="AP58" s="130"/>
      <c r="AQ58" s="130"/>
      <c r="AR58" s="130"/>
      <c r="AS58" s="130"/>
      <c r="AT58" s="130"/>
      <c r="AU58" s="130"/>
      <c r="AV58" s="130"/>
      <c r="AW58" s="130"/>
      <c r="AX58" s="130"/>
      <c r="AY58" s="130"/>
    </row>
    <row r="59" spans="1:1005" ht="15" x14ac:dyDescent="0.25">
      <c r="A59" s="253">
        <v>46266</v>
      </c>
      <c r="B59" s="279">
        <v>12.81</v>
      </c>
      <c r="C59" s="269">
        <v>12.81</v>
      </c>
      <c r="D59" s="296">
        <v>12.81</v>
      </c>
      <c r="E59" s="172">
        <v>22.353000000000002</v>
      </c>
      <c r="F59" s="172">
        <v>17.77</v>
      </c>
      <c r="G59" s="172">
        <v>87.087999999999994</v>
      </c>
      <c r="H59" s="172">
        <v>18.346</v>
      </c>
      <c r="I59" s="172">
        <v>18.588999999999999</v>
      </c>
      <c r="J59" s="172">
        <v>17.634</v>
      </c>
      <c r="K59" s="172">
        <v>10.835000000000001</v>
      </c>
      <c r="L59" s="172">
        <v>6.4530000000000003</v>
      </c>
      <c r="M59" s="172">
        <v>16.228999999999999</v>
      </c>
      <c r="N59" s="172">
        <v>17.238</v>
      </c>
      <c r="O59" s="172">
        <v>10.638</v>
      </c>
      <c r="P59" s="172">
        <v>25.972000000000001</v>
      </c>
      <c r="Q59" s="172">
        <v>15.753</v>
      </c>
      <c r="R59" s="172">
        <v>21.452000000000002</v>
      </c>
      <c r="S59" s="172">
        <v>17.385999999999999</v>
      </c>
      <c r="T59" s="172">
        <v>14.180999999999999</v>
      </c>
      <c r="U59" s="172">
        <v>36.991</v>
      </c>
      <c r="V59" s="172">
        <v>8.4960000000000004</v>
      </c>
      <c r="W59" s="172">
        <v>24.163</v>
      </c>
      <c r="X59" s="172">
        <v>36.892000000000003</v>
      </c>
      <c r="Y59" s="172">
        <v>9.7880000000000003</v>
      </c>
      <c r="Z59" s="172">
        <v>13.436999999999999</v>
      </c>
      <c r="AA59" s="172">
        <v>12.912000000000001</v>
      </c>
      <c r="AB59" s="172">
        <v>7.34</v>
      </c>
      <c r="AC59" s="172">
        <v>18.260999999999999</v>
      </c>
      <c r="AD59" s="172">
        <v>12.635</v>
      </c>
      <c r="AE59" s="172">
        <v>6.9320000000000004</v>
      </c>
      <c r="AF59" s="172">
        <v>20.378</v>
      </c>
      <c r="AG59" s="172">
        <v>18.797999999999998</v>
      </c>
      <c r="AH59" s="172">
        <v>27.178999999999998</v>
      </c>
      <c r="AI59" s="130"/>
      <c r="AJ59" s="130"/>
      <c r="AK59" s="130"/>
      <c r="AL59" s="130"/>
      <c r="AM59" s="130"/>
      <c r="AN59" s="130"/>
      <c r="AO59" s="130"/>
      <c r="AP59" s="130"/>
      <c r="AQ59" s="130"/>
      <c r="AR59" s="130"/>
      <c r="AS59" s="130"/>
      <c r="AT59" s="130"/>
      <c r="AU59" s="130"/>
      <c r="AV59" s="130"/>
      <c r="AW59" s="130"/>
      <c r="AX59" s="130"/>
      <c r="AY59" s="130"/>
    </row>
    <row r="60" spans="1:1005" ht="15" x14ac:dyDescent="0.25">
      <c r="A60" s="253">
        <v>46296</v>
      </c>
      <c r="B60" s="279">
        <v>22</v>
      </c>
      <c r="C60" s="269">
        <v>32.06</v>
      </c>
      <c r="D60" s="296">
        <v>25.62</v>
      </c>
      <c r="E60" s="172">
        <v>43.798999999999999</v>
      </c>
      <c r="F60" s="172">
        <v>27.545000000000002</v>
      </c>
      <c r="G60" s="172">
        <v>101.288</v>
      </c>
      <c r="H60" s="172">
        <v>43.531999999999996</v>
      </c>
      <c r="I60" s="172">
        <v>23.010999999999999</v>
      </c>
      <c r="J60" s="172">
        <v>38.884999999999998</v>
      </c>
      <c r="K60" s="172">
        <v>19.361000000000001</v>
      </c>
      <c r="L60" s="172">
        <v>20.614000000000001</v>
      </c>
      <c r="M60" s="172">
        <v>19.004000000000001</v>
      </c>
      <c r="N60" s="172">
        <v>37.076000000000001</v>
      </c>
      <c r="O60" s="172">
        <v>28.684000000000001</v>
      </c>
      <c r="P60" s="172">
        <v>49.863</v>
      </c>
      <c r="Q60" s="172">
        <v>45.354999999999997</v>
      </c>
      <c r="R60" s="172">
        <v>23.768000000000001</v>
      </c>
      <c r="S60" s="172">
        <v>35.338000000000001</v>
      </c>
      <c r="T60" s="172">
        <v>25.832999999999998</v>
      </c>
      <c r="U60" s="172">
        <v>39.94</v>
      </c>
      <c r="V60" s="172">
        <v>16.841000000000001</v>
      </c>
      <c r="W60" s="172">
        <v>48.308999999999997</v>
      </c>
      <c r="X60" s="172">
        <v>37.476999999999997</v>
      </c>
      <c r="Y60" s="172">
        <v>15.727</v>
      </c>
      <c r="Z60" s="172">
        <v>22.677</v>
      </c>
      <c r="AA60" s="172">
        <v>41.997</v>
      </c>
      <c r="AB60" s="172">
        <v>24.274000000000001</v>
      </c>
      <c r="AC60" s="172">
        <v>23.457999999999998</v>
      </c>
      <c r="AD60" s="172">
        <v>20.43</v>
      </c>
      <c r="AE60" s="172">
        <v>35.256999999999998</v>
      </c>
      <c r="AF60" s="172">
        <v>30.981000000000002</v>
      </c>
      <c r="AG60" s="172">
        <v>37.377000000000002</v>
      </c>
      <c r="AH60" s="172">
        <v>32.975000000000001</v>
      </c>
      <c r="AI60" s="130"/>
      <c r="AJ60" s="130"/>
      <c r="AK60" s="130"/>
      <c r="AL60" s="130"/>
      <c r="AM60" s="130"/>
      <c r="AN60" s="130"/>
      <c r="AO60" s="130"/>
      <c r="AP60" s="130"/>
      <c r="AQ60" s="130"/>
      <c r="AR60" s="130"/>
      <c r="AS60" s="130"/>
      <c r="AT60" s="130"/>
      <c r="AU60" s="130"/>
      <c r="AV60" s="130"/>
      <c r="AW60" s="130"/>
      <c r="AX60" s="130"/>
      <c r="AY60" s="130"/>
    </row>
    <row r="61" spans="1:1005" ht="15" x14ac:dyDescent="0.25">
      <c r="A61" s="253">
        <v>46327</v>
      </c>
      <c r="B61" s="279">
        <v>28.22</v>
      </c>
      <c r="C61" s="269">
        <v>31.25</v>
      </c>
      <c r="D61" s="296">
        <v>29.55</v>
      </c>
      <c r="E61" s="172">
        <v>39.837000000000003</v>
      </c>
      <c r="F61" s="172">
        <v>50.993000000000002</v>
      </c>
      <c r="G61" s="172">
        <v>50.207000000000001</v>
      </c>
      <c r="H61" s="172">
        <v>38.676000000000002</v>
      </c>
      <c r="I61" s="172">
        <v>26.157</v>
      </c>
      <c r="J61" s="172">
        <v>26.702000000000002</v>
      </c>
      <c r="K61" s="172">
        <v>25.1</v>
      </c>
      <c r="L61" s="172">
        <v>19.648</v>
      </c>
      <c r="M61" s="172">
        <v>25.152000000000001</v>
      </c>
      <c r="N61" s="172">
        <v>44.3</v>
      </c>
      <c r="O61" s="172">
        <v>28.420999999999999</v>
      </c>
      <c r="P61" s="172">
        <v>44.927</v>
      </c>
      <c r="Q61" s="172">
        <v>36.256999999999998</v>
      </c>
      <c r="R61" s="172">
        <v>29.568999999999999</v>
      </c>
      <c r="S61" s="172">
        <v>36.219000000000001</v>
      </c>
      <c r="T61" s="172">
        <v>47.865000000000002</v>
      </c>
      <c r="U61" s="172">
        <v>41.561</v>
      </c>
      <c r="V61" s="172">
        <v>23.475999999999999</v>
      </c>
      <c r="W61" s="172">
        <v>41.052999999999997</v>
      </c>
      <c r="X61" s="172">
        <v>35.835999999999999</v>
      </c>
      <c r="Y61" s="172">
        <v>23.37</v>
      </c>
      <c r="Z61" s="172">
        <v>26.271000000000001</v>
      </c>
      <c r="AA61" s="172">
        <v>32.625999999999998</v>
      </c>
      <c r="AB61" s="172">
        <v>26.113</v>
      </c>
      <c r="AC61" s="172">
        <v>29.85</v>
      </c>
      <c r="AD61" s="172">
        <v>28.483000000000001</v>
      </c>
      <c r="AE61" s="172">
        <v>34.073999999999998</v>
      </c>
      <c r="AF61" s="172">
        <v>31.452999999999999</v>
      </c>
      <c r="AG61" s="172">
        <v>33.83</v>
      </c>
      <c r="AH61" s="172">
        <v>49.01</v>
      </c>
      <c r="AI61" s="130"/>
      <c r="AJ61" s="130"/>
      <c r="AK61" s="130"/>
      <c r="AL61" s="130"/>
      <c r="AM61" s="130"/>
      <c r="AN61" s="130"/>
      <c r="AO61" s="130"/>
      <c r="AP61" s="130"/>
      <c r="AQ61" s="130"/>
      <c r="AR61" s="130"/>
      <c r="AS61" s="130"/>
      <c r="AT61" s="130"/>
      <c r="AU61" s="130"/>
      <c r="AV61" s="130"/>
      <c r="AW61" s="130"/>
      <c r="AX61" s="130"/>
      <c r="AY61" s="130"/>
    </row>
    <row r="62" spans="1:1005" ht="15" x14ac:dyDescent="0.25">
      <c r="A62" s="253">
        <v>46357</v>
      </c>
      <c r="B62" s="279">
        <v>24.61</v>
      </c>
      <c r="C62" s="269">
        <v>24.61</v>
      </c>
      <c r="D62" s="296">
        <v>24.61</v>
      </c>
      <c r="E62" s="172">
        <v>40.924999999999997</v>
      </c>
      <c r="F62" s="172">
        <v>48.411000000000001</v>
      </c>
      <c r="G62" s="172">
        <v>34.670999999999999</v>
      </c>
      <c r="H62" s="172">
        <v>41.292000000000002</v>
      </c>
      <c r="I62" s="172">
        <v>25.946000000000002</v>
      </c>
      <c r="J62" s="172">
        <v>23.899000000000001</v>
      </c>
      <c r="K62" s="172">
        <v>22.175999999999998</v>
      </c>
      <c r="L62" s="172">
        <v>19.649999999999999</v>
      </c>
      <c r="M62" s="172">
        <v>26.972000000000001</v>
      </c>
      <c r="N62" s="172">
        <v>26.138000000000002</v>
      </c>
      <c r="O62" s="172">
        <v>23.347999999999999</v>
      </c>
      <c r="P62" s="172">
        <v>31.071999999999999</v>
      </c>
      <c r="Q62" s="172">
        <v>23.94</v>
      </c>
      <c r="R62" s="172">
        <v>28.638999999999999</v>
      </c>
      <c r="S62" s="172">
        <v>28.931999999999999</v>
      </c>
      <c r="T62" s="172">
        <v>33.796999999999997</v>
      </c>
      <c r="U62" s="172">
        <v>34.6</v>
      </c>
      <c r="V62" s="172">
        <v>23.236999999999998</v>
      </c>
      <c r="W62" s="172">
        <v>27.614999999999998</v>
      </c>
      <c r="X62" s="172">
        <v>32.149000000000001</v>
      </c>
      <c r="Y62" s="172">
        <v>23.641999999999999</v>
      </c>
      <c r="Z62" s="172">
        <v>25.119</v>
      </c>
      <c r="AA62" s="172">
        <v>31.39</v>
      </c>
      <c r="AB62" s="172">
        <v>20.98</v>
      </c>
      <c r="AC62" s="172">
        <v>30.818000000000001</v>
      </c>
      <c r="AD62" s="172">
        <v>29.843</v>
      </c>
      <c r="AE62" s="172">
        <v>25.561</v>
      </c>
      <c r="AF62" s="172">
        <v>25.262</v>
      </c>
      <c r="AG62" s="172">
        <v>27.31</v>
      </c>
      <c r="AH62" s="172">
        <v>37.279000000000003</v>
      </c>
      <c r="AI62" s="130"/>
      <c r="AJ62" s="130"/>
      <c r="AK62" s="130"/>
      <c r="AL62" s="130"/>
      <c r="AM62" s="130"/>
      <c r="AN62" s="130"/>
      <c r="AO62" s="130"/>
      <c r="AP62" s="130"/>
      <c r="AQ62" s="130"/>
      <c r="AR62" s="130"/>
      <c r="AS62" s="130"/>
      <c r="AT62" s="130"/>
      <c r="AU62" s="130"/>
      <c r="AV62" s="130"/>
      <c r="AW62" s="130"/>
      <c r="AX62" s="130"/>
      <c r="AY62" s="130"/>
    </row>
    <row r="63" spans="1:1005" ht="15" x14ac:dyDescent="0.25">
      <c r="A63" s="253">
        <v>46388</v>
      </c>
      <c r="B63" s="279">
        <v>24.77</v>
      </c>
      <c r="C63" s="269">
        <v>24.77</v>
      </c>
      <c r="D63" s="296">
        <v>24.77</v>
      </c>
      <c r="E63" s="172">
        <v>30.893999999999998</v>
      </c>
      <c r="F63" s="172">
        <v>35.323999999999998</v>
      </c>
      <c r="G63" s="172">
        <v>32.189</v>
      </c>
      <c r="H63" s="172">
        <v>30.692</v>
      </c>
      <c r="I63" s="172">
        <v>29.21</v>
      </c>
      <c r="J63" s="172">
        <v>22.245000000000001</v>
      </c>
      <c r="K63" s="172">
        <v>20.664000000000001</v>
      </c>
      <c r="L63" s="172">
        <v>18.466999999999999</v>
      </c>
      <c r="M63" s="172">
        <v>23.542999999999999</v>
      </c>
      <c r="N63" s="172">
        <v>29.228999999999999</v>
      </c>
      <c r="O63" s="172">
        <v>26.004999999999999</v>
      </c>
      <c r="P63" s="172">
        <v>25.606999999999999</v>
      </c>
      <c r="Q63" s="172">
        <v>22.064</v>
      </c>
      <c r="R63" s="172">
        <v>26.795999999999999</v>
      </c>
      <c r="S63" s="172">
        <v>26.367999999999999</v>
      </c>
      <c r="T63" s="172">
        <v>30.265999999999998</v>
      </c>
      <c r="U63" s="172">
        <v>34.320999999999998</v>
      </c>
      <c r="V63" s="172">
        <v>21.044</v>
      </c>
      <c r="W63" s="172">
        <v>23.870999999999999</v>
      </c>
      <c r="X63" s="172">
        <v>28.433</v>
      </c>
      <c r="Y63" s="172">
        <v>22.007000000000001</v>
      </c>
      <c r="Z63" s="172">
        <v>24.184999999999999</v>
      </c>
      <c r="AA63" s="172">
        <v>27.934000000000001</v>
      </c>
      <c r="AB63" s="172">
        <v>19.600999999999999</v>
      </c>
      <c r="AC63" s="172">
        <v>26.738</v>
      </c>
      <c r="AD63" s="172">
        <v>33.991999999999997</v>
      </c>
      <c r="AE63" s="172">
        <v>24.085000000000001</v>
      </c>
      <c r="AF63" s="172">
        <v>24.707999999999998</v>
      </c>
      <c r="AG63" s="172">
        <v>25.093</v>
      </c>
      <c r="AH63" s="172">
        <v>31.547000000000001</v>
      </c>
      <c r="AI63" s="130"/>
      <c r="AJ63" s="130"/>
      <c r="AK63" s="130"/>
      <c r="AL63" s="130"/>
      <c r="AM63" s="130"/>
      <c r="AN63" s="130"/>
      <c r="AO63" s="130"/>
      <c r="AP63" s="130"/>
      <c r="AQ63" s="130"/>
      <c r="AR63" s="130"/>
      <c r="AS63" s="130"/>
      <c r="AT63" s="130"/>
      <c r="AU63" s="130"/>
      <c r="AV63" s="130"/>
      <c r="AW63" s="130"/>
      <c r="AX63" s="130"/>
      <c r="AY63" s="130"/>
    </row>
    <row r="64" spans="1:1005" ht="15" x14ac:dyDescent="0.25">
      <c r="A64" s="253">
        <v>46419</v>
      </c>
      <c r="B64" s="279">
        <v>25.12</v>
      </c>
      <c r="C64" s="269">
        <v>25.12</v>
      </c>
      <c r="D64" s="276">
        <v>25.12</v>
      </c>
      <c r="E64" s="172">
        <v>34.670999999999999</v>
      </c>
      <c r="F64" s="172">
        <v>27.504000000000001</v>
      </c>
      <c r="G64" s="172">
        <v>31.341999999999999</v>
      </c>
      <c r="H64" s="172">
        <v>30.454999999999998</v>
      </c>
      <c r="I64" s="172">
        <v>36.677999999999997</v>
      </c>
      <c r="J64" s="172">
        <v>19.53</v>
      </c>
      <c r="K64" s="172">
        <v>17.811</v>
      </c>
      <c r="L64" s="172">
        <v>26.710999999999999</v>
      </c>
      <c r="M64" s="172">
        <v>20.716000000000001</v>
      </c>
      <c r="N64" s="172">
        <v>31.425000000000001</v>
      </c>
      <c r="O64" s="172">
        <v>20.515999999999998</v>
      </c>
      <c r="P64" s="172">
        <v>27.844000000000001</v>
      </c>
      <c r="Q64" s="172">
        <v>19.109000000000002</v>
      </c>
      <c r="R64" s="172">
        <v>28.382000000000001</v>
      </c>
      <c r="S64" s="172">
        <v>22.611000000000001</v>
      </c>
      <c r="T64" s="172">
        <v>24.923999999999999</v>
      </c>
      <c r="U64" s="172">
        <v>29.731000000000002</v>
      </c>
      <c r="V64" s="172">
        <v>19.042000000000002</v>
      </c>
      <c r="W64" s="172">
        <v>24.1</v>
      </c>
      <c r="X64" s="172">
        <v>50.378</v>
      </c>
      <c r="Y64" s="172">
        <v>23.404</v>
      </c>
      <c r="Z64" s="172">
        <v>44.582999999999998</v>
      </c>
      <c r="AA64" s="172">
        <v>31.707999999999998</v>
      </c>
      <c r="AB64" s="172">
        <v>18.657</v>
      </c>
      <c r="AC64" s="172">
        <v>22.824999999999999</v>
      </c>
      <c r="AD64" s="172">
        <v>27.359000000000002</v>
      </c>
      <c r="AE64" s="172">
        <v>23.696999999999999</v>
      </c>
      <c r="AF64" s="172">
        <v>22.052</v>
      </c>
      <c r="AG64" s="172">
        <v>21.29</v>
      </c>
      <c r="AH64" s="172">
        <v>21.29</v>
      </c>
      <c r="AI64" s="130"/>
      <c r="AJ64" s="130"/>
      <c r="AK64" s="130"/>
      <c r="AL64" s="130"/>
      <c r="AM64" s="130"/>
      <c r="AN64" s="130"/>
      <c r="AO64" s="130"/>
      <c r="AP64" s="130"/>
      <c r="AQ64" s="130"/>
      <c r="AR64" s="130"/>
      <c r="AS64" s="130"/>
      <c r="AT64" s="130"/>
      <c r="AU64" s="130"/>
      <c r="AV64" s="130"/>
      <c r="AW64" s="130"/>
      <c r="AX64" s="130"/>
      <c r="AY64" s="130"/>
      <c r="ALQ64" t="e">
        <v>#N/A</v>
      </c>
    </row>
    <row r="65" spans="1:1005" ht="15" x14ac:dyDescent="0.25">
      <c r="A65" s="253">
        <v>46447</v>
      </c>
      <c r="B65" s="279">
        <v>74.209999999999994</v>
      </c>
      <c r="C65" s="269">
        <v>74.209999999999994</v>
      </c>
      <c r="D65" s="276">
        <v>74.209999999999994</v>
      </c>
      <c r="E65" s="172">
        <v>66.817999999999998</v>
      </c>
      <c r="F65" s="172">
        <v>84.748999999999995</v>
      </c>
      <c r="G65" s="172">
        <v>82.263000000000005</v>
      </c>
      <c r="H65" s="172">
        <v>87.13</v>
      </c>
      <c r="I65" s="172">
        <v>62.77</v>
      </c>
      <c r="J65" s="172">
        <v>48.981000000000002</v>
      </c>
      <c r="K65" s="172">
        <v>28.241</v>
      </c>
      <c r="L65" s="172">
        <v>56.167000000000002</v>
      </c>
      <c r="M65" s="172">
        <v>100.48</v>
      </c>
      <c r="N65" s="172">
        <v>51.917000000000002</v>
      </c>
      <c r="O65" s="172">
        <v>42.112000000000002</v>
      </c>
      <c r="P65" s="172">
        <v>132.84899999999999</v>
      </c>
      <c r="Q65" s="172">
        <v>26.756</v>
      </c>
      <c r="R65" s="172">
        <v>95.05</v>
      </c>
      <c r="S65" s="172">
        <v>36.209000000000003</v>
      </c>
      <c r="T65" s="172">
        <v>59.627000000000002</v>
      </c>
      <c r="U65" s="172">
        <v>91.55</v>
      </c>
      <c r="V65" s="172">
        <v>41.103999999999999</v>
      </c>
      <c r="W65" s="172">
        <v>68.391000000000005</v>
      </c>
      <c r="X65" s="172">
        <v>95.456000000000003</v>
      </c>
      <c r="Y65" s="172">
        <v>65.667000000000002</v>
      </c>
      <c r="Z65" s="172">
        <v>152.20400000000001</v>
      </c>
      <c r="AA65" s="172">
        <v>57.781999999999996</v>
      </c>
      <c r="AB65" s="172">
        <v>30.302</v>
      </c>
      <c r="AC65" s="172">
        <v>61.073999999999998</v>
      </c>
      <c r="AD65" s="172">
        <v>56.421999999999997</v>
      </c>
      <c r="AE65" s="172">
        <v>66.793999999999997</v>
      </c>
      <c r="AF65" s="172">
        <v>59.750999999999998</v>
      </c>
      <c r="AG65" s="172">
        <v>26.911000000000001</v>
      </c>
      <c r="AH65" s="172">
        <v>26.911000000000001</v>
      </c>
      <c r="AI65" s="130"/>
      <c r="AJ65" s="130"/>
      <c r="AK65" s="130"/>
      <c r="AL65" s="130"/>
      <c r="AM65" s="130"/>
      <c r="AN65" s="130"/>
      <c r="AO65" s="130"/>
      <c r="AP65" s="130"/>
      <c r="AQ65" s="130"/>
      <c r="AR65" s="130"/>
      <c r="AS65" s="130"/>
      <c r="AT65" s="130"/>
      <c r="AU65" s="130"/>
      <c r="AV65" s="130"/>
      <c r="AW65" s="130"/>
      <c r="AX65" s="130"/>
      <c r="AY65" s="130"/>
      <c r="ALQ65" t="e">
        <v>#N/A</v>
      </c>
    </row>
    <row r="66" spans="1:1005" ht="15" x14ac:dyDescent="0.25">
      <c r="A66" s="253">
        <v>46478</v>
      </c>
      <c r="B66" s="279">
        <v>202.84</v>
      </c>
      <c r="C66" s="269">
        <v>202.84</v>
      </c>
      <c r="D66" s="276">
        <v>202.84</v>
      </c>
      <c r="E66">
        <v>330.25</v>
      </c>
      <c r="F66">
        <v>261.548</v>
      </c>
      <c r="G66">
        <v>278.93799999999999</v>
      </c>
      <c r="H66">
        <v>224.88900000000001</v>
      </c>
      <c r="I66">
        <v>203.661</v>
      </c>
      <c r="J66">
        <v>187.24199999999999</v>
      </c>
      <c r="K66">
        <v>131.768</v>
      </c>
      <c r="L66">
        <v>225.28100000000001</v>
      </c>
      <c r="M66">
        <v>259.8</v>
      </c>
      <c r="N66">
        <v>208.571</v>
      </c>
      <c r="O66">
        <v>317.43900000000002</v>
      </c>
      <c r="P66">
        <v>231.70099999999999</v>
      </c>
      <c r="Q66">
        <v>99.433000000000007</v>
      </c>
      <c r="R66">
        <v>268.53399999999999</v>
      </c>
      <c r="S66">
        <v>202.07599999999999</v>
      </c>
      <c r="T66">
        <v>360.43900000000002</v>
      </c>
      <c r="U66">
        <v>255.54599999999999</v>
      </c>
      <c r="V66">
        <v>116.828</v>
      </c>
      <c r="W66">
        <v>253.50399999999999</v>
      </c>
      <c r="X66">
        <v>172.93799999999999</v>
      </c>
      <c r="Y66">
        <v>252.71799999999999</v>
      </c>
      <c r="Z66">
        <v>221.03700000000001</v>
      </c>
      <c r="AA66">
        <v>144.88499999999999</v>
      </c>
      <c r="AB66">
        <v>214.06899999999999</v>
      </c>
      <c r="AC66">
        <v>191.922</v>
      </c>
      <c r="AD66">
        <v>122.218</v>
      </c>
      <c r="AE66">
        <v>141.80000000000001</v>
      </c>
      <c r="AF66">
        <v>110.86199999999999</v>
      </c>
      <c r="AG66">
        <v>130.458</v>
      </c>
      <c r="AH66">
        <v>130.458</v>
      </c>
      <c r="AI66" s="130"/>
      <c r="AJ66" s="130"/>
      <c r="AK66" s="130"/>
      <c r="AL66" s="130"/>
      <c r="AM66" s="130"/>
      <c r="AN66" s="130"/>
      <c r="AO66" s="130"/>
      <c r="AP66" s="130"/>
      <c r="AQ66" s="130"/>
      <c r="AR66" s="130"/>
      <c r="AS66" s="130"/>
      <c r="AT66" s="130"/>
      <c r="AU66" s="130"/>
      <c r="AV66" s="130"/>
      <c r="AW66" s="130"/>
      <c r="AX66" s="130"/>
      <c r="AY66" s="130"/>
      <c r="ALQ66" t="e">
        <v>#N/A</v>
      </c>
    </row>
    <row r="67" spans="1:1005" ht="15" x14ac:dyDescent="0.25">
      <c r="A67" s="253">
        <v>46508</v>
      </c>
      <c r="B67" s="279">
        <v>512.59</v>
      </c>
      <c r="C67" s="269">
        <v>512.59</v>
      </c>
      <c r="D67" s="276">
        <v>512.59</v>
      </c>
      <c r="E67">
        <v>784.94799999999998</v>
      </c>
      <c r="F67">
        <v>953.73900000000003</v>
      </c>
      <c r="G67">
        <v>689.721</v>
      </c>
      <c r="H67">
        <v>624.12800000000004</v>
      </c>
      <c r="I67">
        <v>542.24800000000005</v>
      </c>
      <c r="J67">
        <v>464.68200000000002</v>
      </c>
      <c r="K67">
        <v>204.6</v>
      </c>
      <c r="L67">
        <v>588.94899999999996</v>
      </c>
      <c r="M67">
        <v>440.87599999999998</v>
      </c>
      <c r="N67">
        <v>574.95899999999995</v>
      </c>
      <c r="O67">
        <v>667.84900000000005</v>
      </c>
      <c r="P67">
        <v>436.25400000000002</v>
      </c>
      <c r="Q67">
        <v>612.89300000000003</v>
      </c>
      <c r="R67">
        <v>759.12</v>
      </c>
      <c r="S67">
        <v>440.67599999999999</v>
      </c>
      <c r="T67">
        <v>890.37599999999998</v>
      </c>
      <c r="U67">
        <v>259.69499999999999</v>
      </c>
      <c r="V67">
        <v>356.70600000000002</v>
      </c>
      <c r="W67">
        <v>591.85900000000004</v>
      </c>
      <c r="X67">
        <v>375.47800000000001</v>
      </c>
      <c r="Y67">
        <v>646.14499999999998</v>
      </c>
      <c r="Z67">
        <v>483.56900000000002</v>
      </c>
      <c r="AA67">
        <v>392.10399999999998</v>
      </c>
      <c r="AB67">
        <v>480.57</v>
      </c>
      <c r="AC67">
        <v>558.61</v>
      </c>
      <c r="AD67">
        <v>289.46499999999997</v>
      </c>
      <c r="AE67">
        <v>533.56799999999998</v>
      </c>
      <c r="AF67">
        <v>442.78699999999998</v>
      </c>
      <c r="AG67">
        <v>933.31</v>
      </c>
      <c r="AH67">
        <v>933.31</v>
      </c>
      <c r="AI67" s="130"/>
      <c r="AJ67" s="130"/>
      <c r="AK67" s="130"/>
      <c r="AL67" s="130"/>
      <c r="AM67" s="130"/>
      <c r="AN67" s="130"/>
      <c r="AO67" s="130"/>
      <c r="AP67" s="130"/>
      <c r="AQ67" s="130"/>
      <c r="AR67" s="130"/>
      <c r="AS67" s="130"/>
      <c r="AT67" s="130"/>
      <c r="AU67" s="130"/>
      <c r="AV67" s="130"/>
      <c r="AW67" s="130"/>
      <c r="AX67" s="130"/>
      <c r="AY67" s="130"/>
      <c r="ALQ67" t="e">
        <v>#N/A</v>
      </c>
    </row>
    <row r="68" spans="1:1005" ht="15" x14ac:dyDescent="0.25">
      <c r="A68" s="253">
        <v>46539</v>
      </c>
      <c r="B68" s="279">
        <v>366.7</v>
      </c>
      <c r="C68" s="269">
        <v>366.7</v>
      </c>
      <c r="D68" s="276">
        <v>366.7</v>
      </c>
      <c r="E68">
        <v>594.10299999999995</v>
      </c>
      <c r="F68">
        <v>812.00199999999995</v>
      </c>
      <c r="G68">
        <v>443.74900000000002</v>
      </c>
      <c r="H68">
        <v>522.16999999999996</v>
      </c>
      <c r="I68">
        <v>290.99299999999999</v>
      </c>
      <c r="J68">
        <v>212.517</v>
      </c>
      <c r="K68">
        <v>121.497</v>
      </c>
      <c r="L68">
        <v>439.30599999999998</v>
      </c>
      <c r="M68">
        <v>189.33099999999999</v>
      </c>
      <c r="N68">
        <v>445.18599999999998</v>
      </c>
      <c r="O68">
        <v>349.21800000000002</v>
      </c>
      <c r="P68">
        <v>143.696</v>
      </c>
      <c r="Q68">
        <v>713.053</v>
      </c>
      <c r="R68">
        <v>508.81200000000001</v>
      </c>
      <c r="S68">
        <v>560.03300000000002</v>
      </c>
      <c r="T68">
        <v>1101.1980000000001</v>
      </c>
      <c r="U68">
        <v>54.674999999999997</v>
      </c>
      <c r="V68">
        <v>261.11399999999998</v>
      </c>
      <c r="W68">
        <v>544.42499999999995</v>
      </c>
      <c r="X68">
        <v>251.477</v>
      </c>
      <c r="Y68">
        <v>467.53500000000003</v>
      </c>
      <c r="Z68">
        <v>360.08600000000001</v>
      </c>
      <c r="AA68">
        <v>145.66499999999999</v>
      </c>
      <c r="AB68">
        <v>592.50099999999998</v>
      </c>
      <c r="AC68">
        <v>370.04899999999998</v>
      </c>
      <c r="AD68">
        <v>189.95500000000001</v>
      </c>
      <c r="AE68">
        <v>543.64499999999998</v>
      </c>
      <c r="AF68">
        <v>763.36300000000006</v>
      </c>
      <c r="AG68">
        <v>969.69100000000003</v>
      </c>
      <c r="AH68">
        <v>969.69100000000003</v>
      </c>
      <c r="AI68" s="130"/>
      <c r="AJ68" s="130"/>
      <c r="AK68" s="130"/>
      <c r="AL68" s="130"/>
      <c r="AM68" s="130"/>
      <c r="AN68" s="130"/>
      <c r="AO68" s="130"/>
      <c r="AP68" s="130"/>
      <c r="AQ68" s="130"/>
      <c r="AR68" s="130"/>
      <c r="AS68" s="130"/>
      <c r="AT68" s="130"/>
      <c r="AU68" s="130"/>
      <c r="AV68" s="130"/>
      <c r="AW68" s="130"/>
      <c r="AX68" s="130"/>
      <c r="AY68" s="130"/>
      <c r="ALQ68" t="e">
        <v>#N/A</v>
      </c>
    </row>
    <row r="69" spans="1:1005" ht="15" x14ac:dyDescent="0.25">
      <c r="A69" s="253">
        <v>46569</v>
      </c>
      <c r="B69" s="279">
        <v>59.72</v>
      </c>
      <c r="C69" s="269">
        <v>59.72</v>
      </c>
      <c r="D69" s="276">
        <v>54</v>
      </c>
      <c r="E69">
        <v>129.15700000000001</v>
      </c>
      <c r="F69">
        <v>153.97499999999999</v>
      </c>
      <c r="G69">
        <v>153.33099999999999</v>
      </c>
      <c r="H69">
        <v>108.79</v>
      </c>
      <c r="I69">
        <v>32.262999999999998</v>
      </c>
      <c r="J69">
        <v>24.667999999999999</v>
      </c>
      <c r="K69">
        <v>4.9039999999999999</v>
      </c>
      <c r="L69">
        <v>65.66</v>
      </c>
      <c r="M69">
        <v>31.478000000000002</v>
      </c>
      <c r="N69">
        <v>84.201999999999998</v>
      </c>
      <c r="O69">
        <v>49.098999999999997</v>
      </c>
      <c r="P69">
        <v>14.292999999999999</v>
      </c>
      <c r="Q69">
        <v>208.76900000000001</v>
      </c>
      <c r="R69">
        <v>145.626</v>
      </c>
      <c r="S69">
        <v>106.673</v>
      </c>
      <c r="T69">
        <v>499.26299999999998</v>
      </c>
      <c r="U69">
        <v>3.6760000000000002</v>
      </c>
      <c r="V69">
        <v>35.729999999999997</v>
      </c>
      <c r="W69">
        <v>109.61</v>
      </c>
      <c r="X69">
        <v>37.308999999999997</v>
      </c>
      <c r="Y69">
        <v>81.215000000000003</v>
      </c>
      <c r="Z69">
        <v>61.642000000000003</v>
      </c>
      <c r="AA69">
        <v>11.615</v>
      </c>
      <c r="AB69">
        <v>233.91300000000001</v>
      </c>
      <c r="AC69">
        <v>51.104999999999997</v>
      </c>
      <c r="AD69">
        <v>27.032</v>
      </c>
      <c r="AE69">
        <v>227.06399999999999</v>
      </c>
      <c r="AF69">
        <v>273.815</v>
      </c>
      <c r="AG69">
        <v>277.99599999999998</v>
      </c>
      <c r="AH69">
        <v>277.99599999999998</v>
      </c>
      <c r="AI69" s="130"/>
      <c r="AJ69" s="130"/>
      <c r="AK69" s="130"/>
      <c r="AL69" s="130"/>
      <c r="AM69" s="130"/>
      <c r="AN69" s="130"/>
      <c r="AO69" s="130"/>
      <c r="AP69" s="130"/>
      <c r="AQ69" s="130"/>
      <c r="AR69" s="130"/>
      <c r="AS69" s="130"/>
      <c r="AT69" s="130"/>
      <c r="AU69" s="130"/>
      <c r="AV69" s="130"/>
      <c r="AW69" s="130"/>
      <c r="AX69" s="130"/>
      <c r="AY69" s="130"/>
      <c r="ALQ69" t="e">
        <v>#N/A</v>
      </c>
    </row>
    <row r="70" spans="1:1005" ht="15" x14ac:dyDescent="0.25">
      <c r="A70" s="253">
        <v>46600</v>
      </c>
      <c r="B70" s="279">
        <v>18.75</v>
      </c>
      <c r="C70" s="269">
        <v>18.75</v>
      </c>
      <c r="D70" s="276">
        <v>18.75</v>
      </c>
      <c r="E70">
        <v>24.773</v>
      </c>
      <c r="F70">
        <v>42.902000000000001</v>
      </c>
      <c r="G70">
        <v>34.774999999999999</v>
      </c>
      <c r="H70">
        <v>24.725000000000001</v>
      </c>
      <c r="I70">
        <v>10.081</v>
      </c>
      <c r="J70">
        <v>10.742000000000001</v>
      </c>
      <c r="K70">
        <v>3.6760000000000002</v>
      </c>
      <c r="L70">
        <v>13.981999999999999</v>
      </c>
      <c r="M70">
        <v>9.4369999999999994</v>
      </c>
      <c r="N70">
        <v>15.339</v>
      </c>
      <c r="O70">
        <v>15.411</v>
      </c>
      <c r="P70">
        <v>7.8620000000000001</v>
      </c>
      <c r="Q70">
        <v>31.31</v>
      </c>
      <c r="R70">
        <v>28.515000000000001</v>
      </c>
      <c r="S70">
        <v>22.774999999999999</v>
      </c>
      <c r="T70">
        <v>77.204999999999998</v>
      </c>
      <c r="U70">
        <v>7.415</v>
      </c>
      <c r="V70">
        <v>11.599</v>
      </c>
      <c r="W70">
        <v>37.362000000000002</v>
      </c>
      <c r="X70">
        <v>11.018000000000001</v>
      </c>
      <c r="Y70">
        <v>18.789000000000001</v>
      </c>
      <c r="Z70">
        <v>15.488</v>
      </c>
      <c r="AA70">
        <v>6.3109999999999999</v>
      </c>
      <c r="AB70">
        <v>35.290999999999997</v>
      </c>
      <c r="AC70">
        <v>13.015000000000001</v>
      </c>
      <c r="AD70">
        <v>6.6189999999999998</v>
      </c>
      <c r="AE70">
        <v>42.731000000000002</v>
      </c>
      <c r="AF70">
        <v>44.761000000000003</v>
      </c>
      <c r="AG70">
        <v>49.728999999999999</v>
      </c>
      <c r="AH70">
        <v>49.728999999999999</v>
      </c>
      <c r="AI70" s="130"/>
      <c r="AJ70" s="130"/>
      <c r="AK70" s="130"/>
      <c r="AL70" s="130"/>
      <c r="AM70" s="130"/>
      <c r="AN70" s="130"/>
      <c r="AO70" s="130"/>
      <c r="AP70" s="130"/>
      <c r="AQ70" s="130"/>
      <c r="AR70" s="130"/>
      <c r="AS70" s="130"/>
      <c r="AT70" s="130"/>
      <c r="AU70" s="130"/>
      <c r="AV70" s="130"/>
      <c r="AW70" s="130"/>
      <c r="AX70" s="130"/>
      <c r="AY70" s="130"/>
      <c r="ALQ70" t="e">
        <v>#N/A</v>
      </c>
    </row>
    <row r="71" spans="1:1005" ht="15" x14ac:dyDescent="0.25">
      <c r="A71" s="253">
        <v>46631</v>
      </c>
      <c r="B71" s="279">
        <v>12.81</v>
      </c>
      <c r="C71" s="269">
        <v>12.81</v>
      </c>
      <c r="D71" s="276">
        <v>12.81</v>
      </c>
      <c r="E71">
        <v>17.77</v>
      </c>
      <c r="F71">
        <v>87.087999999999994</v>
      </c>
      <c r="G71">
        <v>18.346</v>
      </c>
      <c r="H71">
        <v>18.588999999999999</v>
      </c>
      <c r="I71">
        <v>17.634</v>
      </c>
      <c r="J71">
        <v>10.835000000000001</v>
      </c>
      <c r="K71">
        <v>6.4530000000000003</v>
      </c>
      <c r="L71">
        <v>16.228999999999999</v>
      </c>
      <c r="M71">
        <v>17.238</v>
      </c>
      <c r="N71">
        <v>10.638</v>
      </c>
      <c r="O71">
        <v>25.972000000000001</v>
      </c>
      <c r="P71">
        <v>15.753</v>
      </c>
      <c r="Q71">
        <v>21.452000000000002</v>
      </c>
      <c r="R71">
        <v>17.385999999999999</v>
      </c>
      <c r="S71">
        <v>14.180999999999999</v>
      </c>
      <c r="T71">
        <v>36.991</v>
      </c>
      <c r="U71">
        <v>8.4960000000000004</v>
      </c>
      <c r="V71">
        <v>24.163</v>
      </c>
      <c r="W71">
        <v>36.892000000000003</v>
      </c>
      <c r="X71">
        <v>9.7880000000000003</v>
      </c>
      <c r="Y71">
        <v>13.436999999999999</v>
      </c>
      <c r="Z71">
        <v>12.912000000000001</v>
      </c>
      <c r="AA71">
        <v>7.34</v>
      </c>
      <c r="AB71">
        <v>18.260999999999999</v>
      </c>
      <c r="AC71">
        <v>12.635</v>
      </c>
      <c r="AD71">
        <v>6.9320000000000004</v>
      </c>
      <c r="AE71">
        <v>20.378</v>
      </c>
      <c r="AF71">
        <v>18.797999999999998</v>
      </c>
      <c r="AG71">
        <v>27.178999999999998</v>
      </c>
      <c r="AH71">
        <v>27.178999999999998</v>
      </c>
      <c r="AI71" s="130"/>
      <c r="AJ71" s="130"/>
      <c r="AK71" s="130"/>
      <c r="AL71" s="130"/>
      <c r="AM71" s="130"/>
      <c r="AN71" s="130"/>
      <c r="AO71" s="130"/>
      <c r="AP71" s="130"/>
      <c r="AQ71" s="130"/>
      <c r="AR71" s="130"/>
      <c r="AS71" s="130"/>
      <c r="AT71" s="130"/>
      <c r="AU71" s="130"/>
      <c r="AV71" s="130"/>
      <c r="AW71" s="130"/>
      <c r="AX71" s="130"/>
      <c r="AY71" s="130"/>
      <c r="ALQ71" t="e">
        <v>#N/A</v>
      </c>
    </row>
    <row r="72" spans="1:1005" ht="15" x14ac:dyDescent="0.25">
      <c r="A72" s="179"/>
      <c r="B72" s="279"/>
      <c r="C72" s="269"/>
      <c r="D72" s="276"/>
      <c r="AI72" s="130"/>
      <c r="AJ72" s="130"/>
      <c r="AK72" s="130"/>
      <c r="AL72" s="130"/>
      <c r="AM72" s="130"/>
      <c r="AN72" s="130"/>
      <c r="AO72" s="130"/>
      <c r="AP72" s="130"/>
      <c r="AQ72" s="130"/>
      <c r="AR72" s="130"/>
      <c r="AS72" s="130"/>
      <c r="AT72" s="130"/>
      <c r="AU72" s="130"/>
      <c r="AV72" s="130"/>
      <c r="AW72" s="130"/>
      <c r="AX72" s="130"/>
      <c r="AY72" s="130"/>
      <c r="ALQ72" t="e">
        <v>#N/A</v>
      </c>
    </row>
    <row r="73" spans="1:1005" ht="15" x14ac:dyDescent="0.25">
      <c r="A73" s="179"/>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5" x14ac:dyDescent="0.25">
      <c r="A74" s="179"/>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5" x14ac:dyDescent="0.25">
      <c r="A75" s="179"/>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5" x14ac:dyDescent="0.25">
      <c r="A76" s="179"/>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5" x14ac:dyDescent="0.25">
      <c r="A77" s="179"/>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5" x14ac:dyDescent="0.25">
      <c r="A78" s="179"/>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5" x14ac:dyDescent="0.25">
      <c r="A79" s="179"/>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5" x14ac:dyDescent="0.25">
      <c r="A80" s="179"/>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79"/>
      <c r="B81" s="279"/>
      <c r="C81" s="269"/>
      <c r="D81" s="296"/>
    </row>
    <row r="82" spans="1:4" ht="12.75" customHeight="1" x14ac:dyDescent="0.25">
      <c r="A82" s="179"/>
      <c r="B82" s="279"/>
      <c r="C82" s="269"/>
      <c r="D82" s="296"/>
    </row>
    <row r="83" spans="1:4" ht="12.75" customHeight="1" x14ac:dyDescent="0.25">
      <c r="A83" s="179"/>
      <c r="B83" s="279"/>
      <c r="C83" s="269"/>
      <c r="D83" s="296"/>
    </row>
    <row r="84" spans="1:4" ht="12.75" customHeight="1" x14ac:dyDescent="0.25">
      <c r="A84" s="179"/>
      <c r="B84" s="279"/>
      <c r="C84" s="269"/>
      <c r="D84" s="296"/>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4"/>
  <sheetViews>
    <sheetView topLeftCell="A13" workbookViewId="0">
      <selection activeCell="D4" sqref="D4"/>
    </sheetView>
  </sheetViews>
  <sheetFormatPr defaultColWidth="18.7109375" defaultRowHeight="12.75" customHeight="1" x14ac:dyDescent="0.25"/>
  <cols>
    <col min="1" max="1" width="9.140625" style="172" customWidth="1"/>
    <col min="2" max="54" width="9.140625" style="95" customWidth="1"/>
    <col min="55" max="16384" width="18.7109375" style="95"/>
  </cols>
  <sheetData>
    <row r="1" spans="1:51" s="172" customFormat="1" ht="15" x14ac:dyDescent="0.25">
      <c r="A1" s="182"/>
      <c r="B1" s="325">
        <v>10.892799999999999</v>
      </c>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162"/>
      <c r="AJ1" s="162"/>
      <c r="AK1" s="162"/>
      <c r="AL1" s="162"/>
      <c r="AM1" s="162"/>
    </row>
    <row r="2" spans="1:51" s="172" customFormat="1" ht="15" x14ac:dyDescent="0.25">
      <c r="A2" s="182"/>
      <c r="B2" s="181" t="s">
        <v>45</v>
      </c>
      <c r="C2" s="181" t="s">
        <v>46</v>
      </c>
      <c r="D2" s="181" t="s">
        <v>47</v>
      </c>
      <c r="E2" s="181">
        <v>1991</v>
      </c>
      <c r="F2" s="181">
        <v>1992</v>
      </c>
      <c r="G2" s="181">
        <v>1993</v>
      </c>
      <c r="H2" s="181">
        <v>1994</v>
      </c>
      <c r="I2" s="181">
        <v>1995</v>
      </c>
      <c r="J2" s="181">
        <v>1996</v>
      </c>
      <c r="K2" s="181">
        <v>1997</v>
      </c>
      <c r="L2" s="181">
        <v>1998</v>
      </c>
      <c r="M2" s="181">
        <v>1999</v>
      </c>
      <c r="N2" s="181">
        <v>2000</v>
      </c>
      <c r="O2" s="181">
        <v>2001</v>
      </c>
      <c r="P2" s="181">
        <v>2002</v>
      </c>
      <c r="Q2" s="181">
        <v>2003</v>
      </c>
      <c r="R2" s="181">
        <v>2004</v>
      </c>
      <c r="S2" s="181">
        <v>2005</v>
      </c>
      <c r="T2" s="181">
        <v>2006</v>
      </c>
      <c r="U2" s="181">
        <v>2007</v>
      </c>
      <c r="V2" s="181">
        <v>2008</v>
      </c>
      <c r="W2" s="181">
        <v>2009</v>
      </c>
      <c r="X2" s="181">
        <v>2010</v>
      </c>
      <c r="Y2" s="181">
        <v>2011</v>
      </c>
      <c r="Z2" s="181">
        <v>2012</v>
      </c>
      <c r="AA2" s="181">
        <v>2013</v>
      </c>
      <c r="AB2" s="181">
        <v>2014</v>
      </c>
      <c r="AC2" s="181">
        <v>2015</v>
      </c>
      <c r="AD2" s="181">
        <v>2016</v>
      </c>
      <c r="AE2" s="181">
        <v>2017</v>
      </c>
      <c r="AF2" s="181">
        <v>2018</v>
      </c>
      <c r="AG2" s="181">
        <v>2019</v>
      </c>
      <c r="AH2" s="181">
        <v>2020</v>
      </c>
      <c r="AI2" s="162"/>
      <c r="AJ2" s="162"/>
      <c r="AK2" s="162"/>
      <c r="AL2" s="162"/>
      <c r="AM2" s="162"/>
    </row>
    <row r="3" spans="1:51" s="172" customFormat="1" ht="15" x14ac:dyDescent="0.25">
      <c r="A3" s="184"/>
      <c r="B3" s="185" t="s">
        <v>63</v>
      </c>
      <c r="C3" s="185" t="s">
        <v>64</v>
      </c>
      <c r="D3" s="185" t="s">
        <v>65</v>
      </c>
      <c r="E3" s="185" t="s">
        <v>66</v>
      </c>
      <c r="F3" s="185" t="s">
        <v>67</v>
      </c>
      <c r="G3" s="185" t="s">
        <v>68</v>
      </c>
      <c r="H3" s="185" t="s">
        <v>69</v>
      </c>
      <c r="I3" s="185" t="s">
        <v>70</v>
      </c>
      <c r="J3" s="185" t="s">
        <v>71</v>
      </c>
      <c r="K3" s="185" t="s">
        <v>72</v>
      </c>
      <c r="L3" s="185" t="s">
        <v>73</v>
      </c>
      <c r="M3" s="185" t="s">
        <v>74</v>
      </c>
      <c r="N3" s="185" t="s">
        <v>75</v>
      </c>
      <c r="O3" s="185" t="s">
        <v>76</v>
      </c>
      <c r="P3" s="185" t="s">
        <v>77</v>
      </c>
      <c r="Q3" s="185" t="s">
        <v>78</v>
      </c>
      <c r="R3" s="185" t="s">
        <v>79</v>
      </c>
      <c r="S3" s="185" t="s">
        <v>80</v>
      </c>
      <c r="T3" s="185" t="s">
        <v>81</v>
      </c>
      <c r="U3" s="185" t="s">
        <v>82</v>
      </c>
      <c r="V3" s="185" t="s">
        <v>83</v>
      </c>
      <c r="W3" s="185" t="s">
        <v>84</v>
      </c>
      <c r="X3" s="185" t="s">
        <v>85</v>
      </c>
      <c r="Y3" s="185" t="s">
        <v>86</v>
      </c>
      <c r="Z3" s="185" t="s">
        <v>87</v>
      </c>
      <c r="AA3" s="185" t="s">
        <v>88</v>
      </c>
      <c r="AB3" s="185" t="s">
        <v>89</v>
      </c>
      <c r="AC3" s="185" t="s">
        <v>90</v>
      </c>
      <c r="AD3" s="185" t="s">
        <v>91</v>
      </c>
      <c r="AE3" s="185" t="s">
        <v>92</v>
      </c>
      <c r="AF3" s="185" t="s">
        <v>93</v>
      </c>
      <c r="AG3" s="185" t="s">
        <v>94</v>
      </c>
      <c r="AH3" s="185" t="s">
        <v>95</v>
      </c>
      <c r="AI3" s="162"/>
      <c r="AJ3" s="162"/>
      <c r="AK3" s="162"/>
      <c r="AL3" s="162"/>
      <c r="AM3" s="162"/>
    </row>
    <row r="4" spans="1:51" ht="15" x14ac:dyDescent="0.25">
      <c r="A4" s="183">
        <v>44593</v>
      </c>
      <c r="B4" s="99">
        <v>8</v>
      </c>
      <c r="C4" s="99">
        <v>10.5</v>
      </c>
      <c r="D4" s="100">
        <v>8.5</v>
      </c>
      <c r="E4" s="11">
        <v>8.9670000000000005</v>
      </c>
      <c r="F4" s="11">
        <v>8.3140000000000001</v>
      </c>
      <c r="G4" s="11">
        <v>8.3659999999999997</v>
      </c>
      <c r="H4" s="11">
        <v>8.1080000000000005</v>
      </c>
      <c r="I4" s="11">
        <v>9.9480000000000004</v>
      </c>
      <c r="J4" s="11">
        <v>10.664</v>
      </c>
      <c r="K4" s="11">
        <v>8.4260000000000002</v>
      </c>
      <c r="L4" s="11">
        <v>8.1850000000000005</v>
      </c>
      <c r="M4" s="11">
        <v>8.7899999999999991</v>
      </c>
      <c r="N4" s="11">
        <v>9.0719999999999992</v>
      </c>
      <c r="O4" s="11">
        <v>8.4860000000000007</v>
      </c>
      <c r="P4" s="11">
        <v>8.3480000000000008</v>
      </c>
      <c r="Q4" s="11">
        <v>8.4890000000000008</v>
      </c>
      <c r="R4" s="11">
        <v>8.5510000000000002</v>
      </c>
      <c r="S4" s="11">
        <v>8.7319999999999993</v>
      </c>
      <c r="T4" s="11">
        <v>8.44</v>
      </c>
      <c r="U4" s="11">
        <v>9.2200000000000006</v>
      </c>
      <c r="V4" s="11">
        <v>8.1890000000000001</v>
      </c>
      <c r="W4" s="11">
        <v>8.7810000000000006</v>
      </c>
      <c r="X4" s="11">
        <v>8.1</v>
      </c>
      <c r="Y4" s="11">
        <v>8.4239999999999995</v>
      </c>
      <c r="Z4" s="11">
        <v>8.2050000000000001</v>
      </c>
      <c r="AA4" s="11">
        <v>8.2880000000000003</v>
      </c>
      <c r="AB4" s="11">
        <v>9.2140000000000004</v>
      </c>
      <c r="AC4" s="11">
        <v>10.356999999999999</v>
      </c>
      <c r="AD4" s="11">
        <v>10.000999999999999</v>
      </c>
      <c r="AE4" s="11">
        <v>10.58</v>
      </c>
      <c r="AF4" s="11">
        <v>9.3360000000000003</v>
      </c>
      <c r="AG4" s="11">
        <v>8.3030000000000008</v>
      </c>
      <c r="AH4" s="11">
        <v>8.5109999999999992</v>
      </c>
      <c r="AI4" s="130"/>
      <c r="AJ4" s="130"/>
      <c r="AK4" s="130"/>
      <c r="AL4" s="130"/>
      <c r="AM4" s="130"/>
      <c r="AN4" s="130"/>
      <c r="AO4" s="130"/>
      <c r="AP4" s="130"/>
      <c r="AQ4" s="130"/>
      <c r="AR4" s="130"/>
      <c r="AS4" s="130"/>
      <c r="AT4" s="130"/>
      <c r="AU4" s="130"/>
      <c r="AV4" s="130"/>
      <c r="AW4" s="130"/>
      <c r="AX4" s="130"/>
      <c r="AY4" s="130"/>
    </row>
    <row r="5" spans="1:51" ht="15" x14ac:dyDescent="0.25">
      <c r="A5" s="183">
        <v>44621</v>
      </c>
      <c r="B5" s="99">
        <v>10</v>
      </c>
      <c r="C5" s="99">
        <v>22</v>
      </c>
      <c r="D5" s="100">
        <v>12</v>
      </c>
      <c r="E5" s="11">
        <v>10.172000000000001</v>
      </c>
      <c r="F5" s="11">
        <v>11.756</v>
      </c>
      <c r="G5" s="11">
        <v>11.981999999999999</v>
      </c>
      <c r="H5" s="11">
        <v>14.170999999999999</v>
      </c>
      <c r="I5" s="11">
        <v>17.385999999999999</v>
      </c>
      <c r="J5" s="11">
        <v>12.843999999999999</v>
      </c>
      <c r="K5" s="11">
        <v>18.405999999999999</v>
      </c>
      <c r="L5" s="11">
        <v>11.593</v>
      </c>
      <c r="M5" s="11">
        <v>11.933999999999999</v>
      </c>
      <c r="N5" s="11">
        <v>12.202</v>
      </c>
      <c r="O5" s="11">
        <v>13.444000000000001</v>
      </c>
      <c r="P5" s="11">
        <v>10.419</v>
      </c>
      <c r="Q5" s="11">
        <v>11.798</v>
      </c>
      <c r="R5" s="11">
        <v>28.501000000000001</v>
      </c>
      <c r="S5" s="11">
        <v>11.201000000000001</v>
      </c>
      <c r="T5" s="11">
        <v>10.989000000000001</v>
      </c>
      <c r="U5" s="11">
        <v>20.539000000000001</v>
      </c>
      <c r="V5" s="11">
        <v>9.9969999999999999</v>
      </c>
      <c r="W5" s="11">
        <v>14.226000000000001</v>
      </c>
      <c r="X5" s="11">
        <v>9.5570000000000004</v>
      </c>
      <c r="Y5" s="11">
        <v>11.919</v>
      </c>
      <c r="Z5" s="11">
        <v>13.199</v>
      </c>
      <c r="AA5" s="11">
        <v>11.571</v>
      </c>
      <c r="AB5" s="11">
        <v>12.253</v>
      </c>
      <c r="AC5" s="11">
        <v>19.939</v>
      </c>
      <c r="AD5" s="11">
        <v>14.669</v>
      </c>
      <c r="AE5" s="11">
        <v>24.783999999999999</v>
      </c>
      <c r="AF5" s="11">
        <v>11.491</v>
      </c>
      <c r="AG5" s="11">
        <v>12.018000000000001</v>
      </c>
      <c r="AH5" s="11">
        <v>11.782999999999999</v>
      </c>
      <c r="AI5" s="130"/>
      <c r="AJ5" s="130"/>
      <c r="AK5" s="130"/>
      <c r="AL5" s="130"/>
      <c r="AM5" s="130"/>
      <c r="AN5" s="130"/>
      <c r="AO5" s="130"/>
      <c r="AP5" s="130"/>
      <c r="AQ5" s="130"/>
      <c r="AR5" s="130"/>
      <c r="AS5" s="130"/>
      <c r="AT5" s="130"/>
      <c r="AU5" s="130"/>
      <c r="AV5" s="130"/>
      <c r="AW5" s="130"/>
      <c r="AX5" s="130"/>
      <c r="AY5" s="130"/>
    </row>
    <row r="6" spans="1:51" ht="15" x14ac:dyDescent="0.25">
      <c r="A6" s="183">
        <v>44652</v>
      </c>
      <c r="B6" s="99">
        <v>25</v>
      </c>
      <c r="C6" s="99">
        <v>45</v>
      </c>
      <c r="D6" s="100">
        <v>30</v>
      </c>
      <c r="E6" s="11">
        <v>17.745999999999999</v>
      </c>
      <c r="F6" s="11">
        <v>48.569000000000003</v>
      </c>
      <c r="G6" s="11">
        <v>25.832999999999998</v>
      </c>
      <c r="H6" s="11">
        <v>46.856999999999999</v>
      </c>
      <c r="I6" s="11">
        <v>22.766999999999999</v>
      </c>
      <c r="J6" s="11">
        <v>30.641999999999999</v>
      </c>
      <c r="K6" s="11">
        <v>31.257999999999999</v>
      </c>
      <c r="L6" s="11">
        <v>21.773</v>
      </c>
      <c r="M6" s="11">
        <v>21.79</v>
      </c>
      <c r="N6" s="11">
        <v>51.58</v>
      </c>
      <c r="O6" s="11">
        <v>44.557000000000002</v>
      </c>
      <c r="P6" s="11">
        <v>42.841999999999999</v>
      </c>
      <c r="Q6" s="11">
        <v>29.358000000000001</v>
      </c>
      <c r="R6" s="11">
        <v>73.56</v>
      </c>
      <c r="S6" s="11">
        <v>25.047000000000001</v>
      </c>
      <c r="T6" s="11">
        <v>39.265999999999998</v>
      </c>
      <c r="U6" s="11">
        <v>42.786000000000001</v>
      </c>
      <c r="V6" s="11">
        <v>18.027999999999999</v>
      </c>
      <c r="W6" s="11">
        <v>27.452999999999999</v>
      </c>
      <c r="X6" s="11">
        <v>23.923999999999999</v>
      </c>
      <c r="Y6" s="11">
        <v>26.9</v>
      </c>
      <c r="Z6" s="11">
        <v>61.384</v>
      </c>
      <c r="AA6" s="11">
        <v>23.579000000000001</v>
      </c>
      <c r="AB6" s="11">
        <v>27.138999999999999</v>
      </c>
      <c r="AC6" s="11">
        <v>36.412999999999997</v>
      </c>
      <c r="AD6" s="11">
        <v>27.818999999999999</v>
      </c>
      <c r="AE6" s="11">
        <v>51.124000000000002</v>
      </c>
      <c r="AF6" s="11">
        <v>35.290999999999997</v>
      </c>
      <c r="AG6" s="11">
        <v>51.502000000000002</v>
      </c>
      <c r="AH6" s="11">
        <v>23.38</v>
      </c>
      <c r="AI6" s="130"/>
      <c r="AJ6" s="130"/>
      <c r="AK6" s="130"/>
      <c r="AL6" s="130"/>
      <c r="AM6" s="130"/>
      <c r="AN6" s="130"/>
      <c r="AO6" s="130"/>
      <c r="AP6" s="130"/>
      <c r="AQ6" s="130"/>
      <c r="AR6" s="130"/>
      <c r="AS6" s="130"/>
      <c r="AT6" s="130"/>
      <c r="AU6" s="130"/>
      <c r="AV6" s="130"/>
      <c r="AW6" s="130"/>
      <c r="AX6" s="130"/>
      <c r="AY6" s="130"/>
    </row>
    <row r="7" spans="1:51" ht="15" x14ac:dyDescent="0.25">
      <c r="A7" s="183">
        <v>44682</v>
      </c>
      <c r="B7" s="99">
        <v>81.8</v>
      </c>
      <c r="C7" s="99">
        <v>157.47</v>
      </c>
      <c r="D7" s="100">
        <v>120</v>
      </c>
      <c r="E7" s="11">
        <v>74.738</v>
      </c>
      <c r="F7" s="11">
        <v>149.88900000000001</v>
      </c>
      <c r="G7" s="11">
        <v>155.988</v>
      </c>
      <c r="H7" s="11">
        <v>159.13800000000001</v>
      </c>
      <c r="I7" s="11">
        <v>82.350999999999999</v>
      </c>
      <c r="J7" s="11">
        <v>137.059</v>
      </c>
      <c r="K7" s="11">
        <v>120.381</v>
      </c>
      <c r="L7" s="11">
        <v>112.17400000000001</v>
      </c>
      <c r="M7" s="11">
        <v>119.619</v>
      </c>
      <c r="N7" s="11">
        <v>156.73500000000001</v>
      </c>
      <c r="O7" s="11">
        <v>195.59299999999999</v>
      </c>
      <c r="P7" s="11">
        <v>72.111000000000004</v>
      </c>
      <c r="Q7" s="11">
        <v>122.501</v>
      </c>
      <c r="R7" s="11">
        <v>131.34800000000001</v>
      </c>
      <c r="S7" s="11">
        <v>130.45099999999999</v>
      </c>
      <c r="T7" s="11">
        <v>135.911</v>
      </c>
      <c r="U7" s="11">
        <v>140.107</v>
      </c>
      <c r="V7" s="11">
        <v>114.298</v>
      </c>
      <c r="W7" s="11">
        <v>157.16999999999999</v>
      </c>
      <c r="X7" s="11">
        <v>74.174000000000007</v>
      </c>
      <c r="Y7" s="11">
        <v>106.922</v>
      </c>
      <c r="Z7" s="11">
        <v>115.746</v>
      </c>
      <c r="AA7" s="11">
        <v>102.425</v>
      </c>
      <c r="AB7" s="11">
        <v>104.258</v>
      </c>
      <c r="AC7" s="11">
        <v>97.765000000000001</v>
      </c>
      <c r="AD7" s="11">
        <v>83.448999999999998</v>
      </c>
      <c r="AE7" s="11">
        <v>103.849</v>
      </c>
      <c r="AF7" s="11">
        <v>129.16200000000001</v>
      </c>
      <c r="AG7" s="11">
        <v>150.422</v>
      </c>
      <c r="AH7" s="11">
        <v>116.577</v>
      </c>
      <c r="AI7" s="130"/>
      <c r="AJ7" s="130"/>
      <c r="AK7" s="130"/>
      <c r="AL7" s="130"/>
      <c r="AM7" s="130"/>
      <c r="AN7" s="130"/>
      <c r="AO7" s="130"/>
      <c r="AP7" s="130"/>
      <c r="AQ7" s="130"/>
      <c r="AR7" s="130"/>
      <c r="AS7" s="130"/>
      <c r="AT7" s="130"/>
      <c r="AU7" s="130"/>
      <c r="AV7" s="130"/>
      <c r="AW7" s="130"/>
      <c r="AX7" s="130"/>
      <c r="AY7" s="130"/>
    </row>
    <row r="8" spans="1:51" ht="15" x14ac:dyDescent="0.25">
      <c r="A8" s="183">
        <v>44713</v>
      </c>
      <c r="B8" s="99">
        <v>87.4</v>
      </c>
      <c r="C8" s="99">
        <v>168.24</v>
      </c>
      <c r="D8" s="100">
        <v>115</v>
      </c>
      <c r="E8" s="11">
        <v>155.042</v>
      </c>
      <c r="F8" s="11">
        <v>103.11799999999999</v>
      </c>
      <c r="G8" s="11">
        <v>161.40799999999999</v>
      </c>
      <c r="H8" s="11">
        <v>160.23599999999999</v>
      </c>
      <c r="I8" s="11">
        <v>212.95400000000001</v>
      </c>
      <c r="J8" s="11">
        <v>96.558999999999997</v>
      </c>
      <c r="K8" s="11">
        <v>142.92699999999999</v>
      </c>
      <c r="L8" s="11">
        <v>130.53</v>
      </c>
      <c r="M8" s="11">
        <v>186.28399999999999</v>
      </c>
      <c r="N8" s="11">
        <v>116.678</v>
      </c>
      <c r="O8" s="11">
        <v>99.683999999999997</v>
      </c>
      <c r="P8" s="11">
        <v>47.545000000000002</v>
      </c>
      <c r="Q8" s="11">
        <v>107.607</v>
      </c>
      <c r="R8" s="11">
        <v>76.337999999999994</v>
      </c>
      <c r="S8" s="11">
        <v>111.167</v>
      </c>
      <c r="T8" s="11">
        <v>96.188000000000002</v>
      </c>
      <c r="U8" s="11">
        <v>113.322</v>
      </c>
      <c r="V8" s="11">
        <v>127.479</v>
      </c>
      <c r="W8" s="11">
        <v>91.122</v>
      </c>
      <c r="X8" s="11">
        <v>119.69199999999999</v>
      </c>
      <c r="Y8" s="11">
        <v>180.05199999999999</v>
      </c>
      <c r="Z8" s="11">
        <v>51.375</v>
      </c>
      <c r="AA8" s="11">
        <v>74.918999999999997</v>
      </c>
      <c r="AB8" s="11">
        <v>138.102</v>
      </c>
      <c r="AC8" s="11">
        <v>201.27799999999999</v>
      </c>
      <c r="AD8" s="11">
        <v>126.325</v>
      </c>
      <c r="AE8" s="11">
        <v>94.085999999999999</v>
      </c>
      <c r="AF8" s="11">
        <v>69.566000000000003</v>
      </c>
      <c r="AG8" s="11">
        <v>280.48099999999999</v>
      </c>
      <c r="AH8" s="11">
        <v>84.658000000000001</v>
      </c>
      <c r="AI8" s="130"/>
      <c r="AJ8" s="130"/>
      <c r="AK8" s="130"/>
      <c r="AL8" s="130"/>
      <c r="AM8" s="130"/>
      <c r="AN8" s="130"/>
      <c r="AO8" s="130"/>
      <c r="AP8" s="130"/>
      <c r="AQ8" s="130"/>
      <c r="AR8" s="130"/>
      <c r="AS8" s="130"/>
      <c r="AT8" s="130"/>
      <c r="AU8" s="130"/>
      <c r="AV8" s="130"/>
      <c r="AW8" s="130"/>
      <c r="AX8" s="130"/>
      <c r="AY8" s="130"/>
    </row>
    <row r="9" spans="1:51" ht="15" x14ac:dyDescent="0.25">
      <c r="A9" s="183">
        <v>44743</v>
      </c>
      <c r="B9" s="99">
        <v>30.8</v>
      </c>
      <c r="C9" s="99">
        <v>59.29</v>
      </c>
      <c r="D9" s="100">
        <v>40</v>
      </c>
      <c r="E9" s="11">
        <v>87.509</v>
      </c>
      <c r="F9" s="11">
        <v>49.201000000000001</v>
      </c>
      <c r="G9" s="11">
        <v>59.506</v>
      </c>
      <c r="H9" s="11">
        <v>39.622999999999998</v>
      </c>
      <c r="I9" s="11">
        <v>156.18100000000001</v>
      </c>
      <c r="J9" s="11">
        <v>43.414999999999999</v>
      </c>
      <c r="K9" s="11">
        <v>39.409999999999997</v>
      </c>
      <c r="L9" s="11">
        <v>73.525000000000006</v>
      </c>
      <c r="M9" s="11">
        <v>120.47799999999999</v>
      </c>
      <c r="N9" s="11">
        <v>32.268000000000001</v>
      </c>
      <c r="O9" s="11">
        <v>40.357999999999997</v>
      </c>
      <c r="P9" s="11">
        <v>16.977</v>
      </c>
      <c r="Q9" s="11">
        <v>30.097999999999999</v>
      </c>
      <c r="R9" s="11">
        <v>28.396999999999998</v>
      </c>
      <c r="S9" s="11">
        <v>41.296999999999997</v>
      </c>
      <c r="T9" s="11">
        <v>54.058</v>
      </c>
      <c r="U9" s="11">
        <v>41.658999999999999</v>
      </c>
      <c r="V9" s="11">
        <v>44.624000000000002</v>
      </c>
      <c r="W9" s="11">
        <v>35.984000000000002</v>
      </c>
      <c r="X9" s="11">
        <v>34.597000000000001</v>
      </c>
      <c r="Y9" s="11">
        <v>68.320999999999998</v>
      </c>
      <c r="Z9" s="11">
        <v>19.966999999999999</v>
      </c>
      <c r="AA9" s="11">
        <v>28.532</v>
      </c>
      <c r="AB9" s="11">
        <v>39.642000000000003</v>
      </c>
      <c r="AC9" s="11">
        <v>64.337999999999994</v>
      </c>
      <c r="AD9" s="11">
        <v>35.436</v>
      </c>
      <c r="AE9" s="11">
        <v>30.103000000000002</v>
      </c>
      <c r="AF9" s="11">
        <v>23.428000000000001</v>
      </c>
      <c r="AG9" s="11">
        <v>112.46899999999999</v>
      </c>
      <c r="AH9" s="11">
        <v>28.457999999999998</v>
      </c>
      <c r="AI9" s="130"/>
      <c r="AJ9" s="130"/>
      <c r="AK9" s="130"/>
      <c r="AL9" s="130"/>
      <c r="AM9" s="130"/>
      <c r="AN9" s="130"/>
      <c r="AO9" s="130"/>
      <c r="AP9" s="130"/>
      <c r="AQ9" s="130"/>
      <c r="AR9" s="130"/>
      <c r="AS9" s="130"/>
      <c r="AT9" s="130"/>
      <c r="AU9" s="130"/>
      <c r="AV9" s="130"/>
      <c r="AW9" s="130"/>
      <c r="AX9" s="130"/>
      <c r="AY9" s="130"/>
    </row>
    <row r="10" spans="1:51" ht="15" x14ac:dyDescent="0.25">
      <c r="A10" s="183">
        <v>44774</v>
      </c>
      <c r="B10" s="99">
        <v>19.09</v>
      </c>
      <c r="C10" s="99">
        <v>35.67</v>
      </c>
      <c r="D10" s="100">
        <v>25</v>
      </c>
      <c r="E10" s="11">
        <v>32.994</v>
      </c>
      <c r="F10" s="11">
        <v>30.946999999999999</v>
      </c>
      <c r="G10" s="11">
        <v>29.951000000000001</v>
      </c>
      <c r="H10" s="11">
        <v>18.184999999999999</v>
      </c>
      <c r="I10" s="11">
        <v>52.441000000000003</v>
      </c>
      <c r="J10" s="11">
        <v>17.242000000000001</v>
      </c>
      <c r="K10" s="11">
        <v>42.865000000000002</v>
      </c>
      <c r="L10" s="11">
        <v>27.771000000000001</v>
      </c>
      <c r="M10" s="11">
        <v>78.649000000000001</v>
      </c>
      <c r="N10" s="11">
        <v>19.398</v>
      </c>
      <c r="O10" s="11">
        <v>29.335000000000001</v>
      </c>
      <c r="P10" s="11">
        <v>9.4450000000000003</v>
      </c>
      <c r="Q10" s="11">
        <v>19.497</v>
      </c>
      <c r="R10" s="11">
        <v>13.77</v>
      </c>
      <c r="S10" s="11">
        <v>24.244</v>
      </c>
      <c r="T10" s="11">
        <v>32.405999999999999</v>
      </c>
      <c r="U10" s="11">
        <v>34.979999999999997</v>
      </c>
      <c r="V10" s="11">
        <v>20.100000000000001</v>
      </c>
      <c r="W10" s="11">
        <v>14.714</v>
      </c>
      <c r="X10" s="11">
        <v>28.472999999999999</v>
      </c>
      <c r="Y10" s="11">
        <v>23.856999999999999</v>
      </c>
      <c r="Z10" s="11">
        <v>12.762</v>
      </c>
      <c r="AA10" s="11">
        <v>26.649000000000001</v>
      </c>
      <c r="AB10" s="11">
        <v>25.9</v>
      </c>
      <c r="AC10" s="11">
        <v>24.603000000000002</v>
      </c>
      <c r="AD10" s="11">
        <v>25.398</v>
      </c>
      <c r="AE10" s="11">
        <v>18.963000000000001</v>
      </c>
      <c r="AF10" s="11">
        <v>10.618</v>
      </c>
      <c r="AG10" s="11">
        <v>33.155999999999999</v>
      </c>
      <c r="AH10" s="11">
        <v>14.590999999999999</v>
      </c>
      <c r="AI10" s="130"/>
      <c r="AJ10" s="130"/>
      <c r="AK10" s="130"/>
      <c r="AL10" s="130"/>
      <c r="AM10" s="130"/>
      <c r="AN10" s="130"/>
      <c r="AO10" s="130"/>
      <c r="AP10" s="130"/>
      <c r="AQ10" s="130"/>
      <c r="AR10" s="130"/>
      <c r="AS10" s="130"/>
      <c r="AT10" s="130"/>
      <c r="AU10" s="130"/>
      <c r="AV10" s="130"/>
      <c r="AW10" s="130"/>
      <c r="AX10" s="130"/>
      <c r="AY10" s="130"/>
    </row>
    <row r="11" spans="1:51" ht="15" x14ac:dyDescent="0.25">
      <c r="A11" s="183">
        <v>44805</v>
      </c>
      <c r="B11" s="99">
        <v>18.59</v>
      </c>
      <c r="C11" s="99">
        <v>33.83</v>
      </c>
      <c r="D11" s="100">
        <v>22</v>
      </c>
      <c r="E11" s="11">
        <v>41.523000000000003</v>
      </c>
      <c r="F11" s="11">
        <v>22.212</v>
      </c>
      <c r="G11" s="11">
        <v>26.158000000000001</v>
      </c>
      <c r="H11" s="11">
        <v>28.853000000000002</v>
      </c>
      <c r="I11" s="11">
        <v>31.745999999999999</v>
      </c>
      <c r="J11" s="11">
        <v>20.283000000000001</v>
      </c>
      <c r="K11" s="11">
        <v>49.845999999999997</v>
      </c>
      <c r="L11" s="11">
        <v>21.788</v>
      </c>
      <c r="M11" s="11">
        <v>42.557000000000002</v>
      </c>
      <c r="N11" s="11">
        <v>16.907</v>
      </c>
      <c r="O11" s="11">
        <v>16.538</v>
      </c>
      <c r="P11" s="11">
        <v>22.373999999999999</v>
      </c>
      <c r="Q11" s="11">
        <v>34.110999999999997</v>
      </c>
      <c r="R11" s="11">
        <v>35.4</v>
      </c>
      <c r="S11" s="11">
        <v>16.324999999999999</v>
      </c>
      <c r="T11" s="11">
        <v>31.693999999999999</v>
      </c>
      <c r="U11" s="11">
        <v>33.034999999999997</v>
      </c>
      <c r="V11" s="11">
        <v>28.762</v>
      </c>
      <c r="W11" s="11">
        <v>11.692</v>
      </c>
      <c r="X11" s="11">
        <v>16.257000000000001</v>
      </c>
      <c r="Y11" s="11">
        <v>17.686</v>
      </c>
      <c r="Z11" s="11">
        <v>10.433</v>
      </c>
      <c r="AA11" s="11">
        <v>44.752000000000002</v>
      </c>
      <c r="AB11" s="11">
        <v>34.482999999999997</v>
      </c>
      <c r="AC11" s="11">
        <v>16.34</v>
      </c>
      <c r="AD11" s="11">
        <v>20.113</v>
      </c>
      <c r="AE11" s="11">
        <v>13.081</v>
      </c>
      <c r="AF11" s="11">
        <v>9.8249999999999993</v>
      </c>
      <c r="AG11" s="11">
        <v>17.443000000000001</v>
      </c>
      <c r="AH11" s="11">
        <v>11.398999999999999</v>
      </c>
      <c r="AI11" s="130"/>
      <c r="AJ11" s="130"/>
      <c r="AK11" s="130"/>
      <c r="AL11" s="130"/>
      <c r="AM11" s="130"/>
      <c r="AN11" s="130"/>
      <c r="AO11" s="130"/>
      <c r="AP11" s="130"/>
      <c r="AQ11" s="130"/>
      <c r="AR11" s="130"/>
      <c r="AS11" s="130"/>
      <c r="AT11" s="130"/>
      <c r="AU11" s="130"/>
      <c r="AV11" s="130"/>
      <c r="AW11" s="130"/>
      <c r="AX11" s="130"/>
      <c r="AY11" s="130"/>
    </row>
    <row r="12" spans="1:51" ht="15" x14ac:dyDescent="0.25">
      <c r="A12" s="183">
        <v>44835</v>
      </c>
      <c r="B12" s="99">
        <v>17.079999999999998</v>
      </c>
      <c r="C12" s="99">
        <v>30.34</v>
      </c>
      <c r="D12" s="100">
        <v>20.13</v>
      </c>
      <c r="E12" s="11">
        <v>18.585999999999999</v>
      </c>
      <c r="F12" s="11">
        <v>14.33</v>
      </c>
      <c r="G12" s="11">
        <v>18.856999999999999</v>
      </c>
      <c r="H12" s="11">
        <v>26.59</v>
      </c>
      <c r="I12" s="11">
        <v>25.202999999999999</v>
      </c>
      <c r="J12" s="11">
        <v>37.006999999999998</v>
      </c>
      <c r="K12" s="11">
        <v>44.866999999999997</v>
      </c>
      <c r="L12" s="11">
        <v>21.741</v>
      </c>
      <c r="M12" s="11">
        <v>20.053000000000001</v>
      </c>
      <c r="N12" s="11">
        <v>19.420000000000002</v>
      </c>
      <c r="O12" s="11">
        <v>13.616</v>
      </c>
      <c r="P12" s="11">
        <v>25.315000000000001</v>
      </c>
      <c r="Q12" s="11">
        <v>18.004000000000001</v>
      </c>
      <c r="R12" s="11">
        <v>40.378999999999998</v>
      </c>
      <c r="S12" s="11">
        <v>34.341999999999999</v>
      </c>
      <c r="T12" s="11">
        <v>80.233000000000004</v>
      </c>
      <c r="U12" s="11">
        <v>32.097000000000001</v>
      </c>
      <c r="V12" s="11">
        <v>18.718</v>
      </c>
      <c r="W12" s="11">
        <v>14.435</v>
      </c>
      <c r="X12" s="11">
        <v>19.524999999999999</v>
      </c>
      <c r="Y12" s="11">
        <v>27.106000000000002</v>
      </c>
      <c r="Z12" s="11">
        <v>9.3919999999999995</v>
      </c>
      <c r="AA12" s="11">
        <v>32.578000000000003</v>
      </c>
      <c r="AB12" s="11">
        <v>41.93</v>
      </c>
      <c r="AC12" s="11">
        <v>19.385999999999999</v>
      </c>
      <c r="AD12" s="11">
        <v>15.102</v>
      </c>
      <c r="AE12" s="11">
        <v>13.519</v>
      </c>
      <c r="AF12" s="11">
        <v>13.167</v>
      </c>
      <c r="AG12" s="11">
        <v>12.603</v>
      </c>
      <c r="AH12" s="11">
        <v>10.111000000000001</v>
      </c>
      <c r="AI12" s="130"/>
      <c r="AJ12" s="130"/>
      <c r="AK12" s="130"/>
      <c r="AL12" s="130"/>
      <c r="AM12" s="130"/>
      <c r="AN12" s="130"/>
      <c r="AO12" s="130"/>
      <c r="AP12" s="130"/>
      <c r="AQ12" s="130"/>
      <c r="AR12" s="130"/>
      <c r="AS12" s="130"/>
      <c r="AT12" s="130"/>
      <c r="AU12" s="130"/>
      <c r="AV12" s="130"/>
      <c r="AW12" s="130"/>
      <c r="AX12" s="130"/>
      <c r="AY12" s="130"/>
    </row>
    <row r="13" spans="1:51" ht="15" x14ac:dyDescent="0.25">
      <c r="A13" s="183">
        <v>44866</v>
      </c>
      <c r="B13" s="99">
        <v>16.45</v>
      </c>
      <c r="C13" s="99">
        <v>18.11</v>
      </c>
      <c r="D13" s="100">
        <v>16.77</v>
      </c>
      <c r="E13" s="11">
        <v>13.949</v>
      </c>
      <c r="F13" s="11">
        <v>12.108000000000001</v>
      </c>
      <c r="G13" s="11">
        <v>14.53</v>
      </c>
      <c r="H13" s="11">
        <v>20.224</v>
      </c>
      <c r="I13" s="11">
        <v>17.157</v>
      </c>
      <c r="J13" s="11">
        <v>19.957000000000001</v>
      </c>
      <c r="K13" s="11">
        <v>24.295999999999999</v>
      </c>
      <c r="L13" s="11">
        <v>18.623999999999999</v>
      </c>
      <c r="M13" s="11">
        <v>13.785</v>
      </c>
      <c r="N13" s="11">
        <v>15.468999999999999</v>
      </c>
      <c r="O13" s="11">
        <v>12.138999999999999</v>
      </c>
      <c r="P13" s="11">
        <v>14.579000000000001</v>
      </c>
      <c r="Q13" s="11">
        <v>12.638999999999999</v>
      </c>
      <c r="R13" s="11">
        <v>24.526</v>
      </c>
      <c r="S13" s="11">
        <v>22.46</v>
      </c>
      <c r="T13" s="11">
        <v>31.367000000000001</v>
      </c>
      <c r="U13" s="11">
        <v>19.547999999999998</v>
      </c>
      <c r="V13" s="11">
        <v>15.206</v>
      </c>
      <c r="W13" s="11">
        <v>15.128</v>
      </c>
      <c r="X13" s="11">
        <v>17.457000000000001</v>
      </c>
      <c r="Y13" s="11">
        <v>20.189</v>
      </c>
      <c r="Z13" s="11">
        <v>8.9339999999999993</v>
      </c>
      <c r="AA13" s="11">
        <v>20.606000000000002</v>
      </c>
      <c r="AB13" s="11">
        <v>20.806999999999999</v>
      </c>
      <c r="AC13" s="11">
        <v>15.677</v>
      </c>
      <c r="AD13" s="11">
        <v>11.532</v>
      </c>
      <c r="AE13" s="11">
        <v>10.946999999999999</v>
      </c>
      <c r="AF13" s="11">
        <v>11.427</v>
      </c>
      <c r="AG13" s="11">
        <v>12.063000000000001</v>
      </c>
      <c r="AH13" s="11">
        <v>11.394</v>
      </c>
      <c r="AI13" s="130"/>
      <c r="AJ13" s="130"/>
      <c r="AK13" s="130"/>
      <c r="AL13" s="130"/>
      <c r="AM13" s="130"/>
      <c r="AN13" s="130"/>
      <c r="AO13" s="130"/>
      <c r="AP13" s="130"/>
      <c r="AQ13" s="130"/>
      <c r="AR13" s="130"/>
      <c r="AS13" s="130"/>
      <c r="AT13" s="130"/>
      <c r="AU13" s="130"/>
      <c r="AV13" s="130"/>
      <c r="AW13" s="130"/>
      <c r="AX13" s="130"/>
      <c r="AY13" s="130"/>
    </row>
    <row r="14" spans="1:51" ht="15" x14ac:dyDescent="0.25">
      <c r="A14" s="183">
        <v>44896</v>
      </c>
      <c r="B14" s="99">
        <v>14.35</v>
      </c>
      <c r="C14" s="99">
        <v>14.7</v>
      </c>
      <c r="D14" s="100">
        <v>14.91</v>
      </c>
      <c r="E14" s="11">
        <v>12.199</v>
      </c>
      <c r="F14" s="11">
        <v>11.204000000000001</v>
      </c>
      <c r="G14" s="11">
        <v>12.76</v>
      </c>
      <c r="H14" s="11">
        <v>14.551</v>
      </c>
      <c r="I14" s="11">
        <v>14.59</v>
      </c>
      <c r="J14" s="11">
        <v>14.943</v>
      </c>
      <c r="K14" s="11">
        <v>15.669</v>
      </c>
      <c r="L14" s="11">
        <v>15.285</v>
      </c>
      <c r="M14" s="11">
        <v>12.363</v>
      </c>
      <c r="N14" s="11">
        <v>12.843</v>
      </c>
      <c r="O14" s="11">
        <v>10.959</v>
      </c>
      <c r="P14" s="11">
        <v>11.579000000000001</v>
      </c>
      <c r="Q14" s="11">
        <v>11.994</v>
      </c>
      <c r="R14" s="11">
        <v>16.067</v>
      </c>
      <c r="S14" s="11">
        <v>14.861000000000001</v>
      </c>
      <c r="T14" s="11">
        <v>18.449000000000002</v>
      </c>
      <c r="U14" s="11">
        <v>15.157</v>
      </c>
      <c r="V14" s="11">
        <v>12.981999999999999</v>
      </c>
      <c r="W14" s="11">
        <v>11.768000000000001</v>
      </c>
      <c r="X14" s="11">
        <v>13.057</v>
      </c>
      <c r="Y14" s="11">
        <v>14.43</v>
      </c>
      <c r="Z14" s="11">
        <v>9.5980000000000008</v>
      </c>
      <c r="AA14" s="11">
        <v>15.081</v>
      </c>
      <c r="AB14" s="11">
        <v>15.778</v>
      </c>
      <c r="AC14" s="11">
        <v>12.98</v>
      </c>
      <c r="AD14" s="11">
        <v>11.004</v>
      </c>
      <c r="AE14" s="11">
        <v>10.433999999999999</v>
      </c>
      <c r="AF14" s="11">
        <v>9.9220000000000006</v>
      </c>
      <c r="AG14" s="11">
        <v>12.587999999999999</v>
      </c>
      <c r="AH14" s="11">
        <v>11.345000000000001</v>
      </c>
      <c r="AI14" s="130"/>
      <c r="AJ14" s="130"/>
      <c r="AK14" s="130"/>
      <c r="AL14" s="130"/>
      <c r="AM14" s="130"/>
      <c r="AN14" s="130"/>
      <c r="AO14" s="130"/>
      <c r="AP14" s="130"/>
      <c r="AQ14" s="130"/>
      <c r="AR14" s="130"/>
      <c r="AS14" s="130"/>
      <c r="AT14" s="130"/>
      <c r="AU14" s="130"/>
      <c r="AV14" s="130"/>
      <c r="AW14" s="130"/>
      <c r="AX14" s="130"/>
      <c r="AY14" s="130"/>
    </row>
    <row r="15" spans="1:51" ht="15" x14ac:dyDescent="0.25">
      <c r="A15" s="183">
        <v>44927</v>
      </c>
      <c r="B15" s="99">
        <v>13.2</v>
      </c>
      <c r="C15" s="99">
        <v>12.96</v>
      </c>
      <c r="D15" s="100">
        <v>13.35</v>
      </c>
      <c r="E15" s="11">
        <v>11.16</v>
      </c>
      <c r="F15" s="11">
        <v>10.656000000000001</v>
      </c>
      <c r="G15" s="11">
        <v>12.019</v>
      </c>
      <c r="H15" s="11">
        <v>12.715</v>
      </c>
      <c r="I15" s="11">
        <v>13.3</v>
      </c>
      <c r="J15" s="11">
        <v>12.412000000000001</v>
      </c>
      <c r="K15" s="11">
        <v>12.840999999999999</v>
      </c>
      <c r="L15" s="11">
        <v>12.78</v>
      </c>
      <c r="M15" s="11">
        <v>12.157</v>
      </c>
      <c r="N15" s="11">
        <v>11.879</v>
      </c>
      <c r="O15" s="11">
        <v>10.791</v>
      </c>
      <c r="P15" s="11">
        <v>10.46</v>
      </c>
      <c r="Q15" s="11">
        <v>10.972</v>
      </c>
      <c r="R15" s="11">
        <v>15.021000000000001</v>
      </c>
      <c r="S15" s="11">
        <v>12.77</v>
      </c>
      <c r="T15" s="11">
        <v>14.000999999999999</v>
      </c>
      <c r="U15" s="11">
        <v>12.611000000000001</v>
      </c>
      <c r="V15" s="11">
        <v>11.468</v>
      </c>
      <c r="W15" s="11">
        <v>10.577999999999999</v>
      </c>
      <c r="X15" s="11">
        <v>11.397</v>
      </c>
      <c r="Y15" s="11">
        <v>13.06</v>
      </c>
      <c r="Z15" s="11">
        <v>9.6890000000000001</v>
      </c>
      <c r="AA15" s="11">
        <v>12.771000000000001</v>
      </c>
      <c r="AB15" s="11">
        <v>13.484</v>
      </c>
      <c r="AC15" s="11">
        <v>11.403</v>
      </c>
      <c r="AD15" s="11">
        <v>10.935</v>
      </c>
      <c r="AE15" s="11">
        <v>10.1</v>
      </c>
      <c r="AF15" s="11">
        <v>9.5389999999999997</v>
      </c>
      <c r="AG15" s="11">
        <v>12.204000000000001</v>
      </c>
      <c r="AH15" s="11">
        <v>11.069000000000001</v>
      </c>
      <c r="AI15" s="130"/>
      <c r="AJ15" s="130"/>
      <c r="AK15" s="130"/>
      <c r="AL15" s="130"/>
      <c r="AM15" s="130"/>
      <c r="AN15" s="130"/>
      <c r="AO15" s="130"/>
      <c r="AP15" s="130"/>
      <c r="AQ15" s="130"/>
      <c r="AR15" s="130"/>
      <c r="AS15" s="130"/>
      <c r="AT15" s="130"/>
      <c r="AU15" s="130"/>
      <c r="AV15" s="130"/>
      <c r="AW15" s="130"/>
      <c r="AX15" s="130"/>
      <c r="AY15" s="130"/>
    </row>
    <row r="16" spans="1:51" ht="15" x14ac:dyDescent="0.25">
      <c r="A16" s="183">
        <v>44958</v>
      </c>
      <c r="B16" s="99">
        <v>11.87</v>
      </c>
      <c r="C16" s="99">
        <v>12.19</v>
      </c>
      <c r="D16" s="100">
        <v>12.13</v>
      </c>
      <c r="E16" s="11">
        <v>10.042</v>
      </c>
      <c r="F16" s="11">
        <v>9.5440000000000005</v>
      </c>
      <c r="G16" s="11">
        <v>10.276999999999999</v>
      </c>
      <c r="H16" s="11">
        <v>13.374000000000001</v>
      </c>
      <c r="I16" s="11">
        <v>14.397</v>
      </c>
      <c r="J16" s="11">
        <v>10.384</v>
      </c>
      <c r="K16" s="11">
        <v>10.58</v>
      </c>
      <c r="L16" s="11">
        <v>11.851000000000001</v>
      </c>
      <c r="M16" s="11">
        <v>11.462999999999999</v>
      </c>
      <c r="N16" s="11">
        <v>10.221</v>
      </c>
      <c r="O16" s="11">
        <v>9.5180000000000007</v>
      </c>
      <c r="P16" s="11">
        <v>9.5830000000000002</v>
      </c>
      <c r="Q16" s="11">
        <v>9.7089999999999996</v>
      </c>
      <c r="R16" s="11">
        <v>13.019</v>
      </c>
      <c r="S16" s="11">
        <v>10.353999999999999</v>
      </c>
      <c r="T16" s="11">
        <v>13.324</v>
      </c>
      <c r="U16" s="11">
        <v>10.125999999999999</v>
      </c>
      <c r="V16" s="11">
        <v>10.481999999999999</v>
      </c>
      <c r="W16" s="11">
        <v>8.9350000000000005</v>
      </c>
      <c r="X16" s="11">
        <v>9.6630000000000003</v>
      </c>
      <c r="Y16" s="11">
        <v>10.272</v>
      </c>
      <c r="Z16" s="11">
        <v>9.51</v>
      </c>
      <c r="AA16" s="11">
        <v>12.444000000000001</v>
      </c>
      <c r="AB16" s="11">
        <v>15.38</v>
      </c>
      <c r="AC16" s="11">
        <v>12.273</v>
      </c>
      <c r="AD16" s="11">
        <v>12.445</v>
      </c>
      <c r="AE16" s="11">
        <v>9.8970000000000002</v>
      </c>
      <c r="AF16" s="11">
        <v>8.4090000000000007</v>
      </c>
      <c r="AG16" s="11">
        <v>10.893000000000001</v>
      </c>
      <c r="AH16" s="11">
        <v>9.9039999999999999</v>
      </c>
      <c r="AI16" s="130"/>
      <c r="AJ16" s="130"/>
      <c r="AK16" s="130"/>
      <c r="AL16" s="130"/>
      <c r="AM16" s="130"/>
      <c r="AN16" s="130"/>
      <c r="AO16" s="130"/>
      <c r="AP16" s="130"/>
      <c r="AQ16" s="130"/>
      <c r="AR16" s="130"/>
      <c r="AS16" s="130"/>
      <c r="AT16" s="130"/>
      <c r="AU16" s="130"/>
      <c r="AV16" s="130"/>
      <c r="AW16" s="130"/>
      <c r="AX16" s="130"/>
      <c r="AY16" s="130"/>
    </row>
    <row r="17" spans="1:51" ht="15" x14ac:dyDescent="0.25">
      <c r="A17" s="183">
        <v>44986</v>
      </c>
      <c r="B17" s="99">
        <v>18.010000000000002</v>
      </c>
      <c r="C17" s="99">
        <v>25.71</v>
      </c>
      <c r="D17" s="100">
        <v>22.6</v>
      </c>
      <c r="E17" s="11">
        <v>15.067</v>
      </c>
      <c r="F17" s="11">
        <v>14.608000000000001</v>
      </c>
      <c r="G17" s="11">
        <v>18.690999999999999</v>
      </c>
      <c r="H17" s="11">
        <v>31.884</v>
      </c>
      <c r="I17" s="11">
        <v>17.529</v>
      </c>
      <c r="J17" s="11">
        <v>35.189</v>
      </c>
      <c r="K17" s="11">
        <v>17.47</v>
      </c>
      <c r="L17" s="11">
        <v>18.742000000000001</v>
      </c>
      <c r="M17" s="11">
        <v>15.327999999999999</v>
      </c>
      <c r="N17" s="11">
        <v>18.352</v>
      </c>
      <c r="O17" s="11">
        <v>12.342000000000001</v>
      </c>
      <c r="P17" s="11">
        <v>14.362</v>
      </c>
      <c r="Q17" s="11">
        <v>31.611999999999998</v>
      </c>
      <c r="R17" s="11">
        <v>24.75</v>
      </c>
      <c r="S17" s="11">
        <v>13.231</v>
      </c>
      <c r="T17" s="11">
        <v>46.634</v>
      </c>
      <c r="U17" s="11">
        <v>12.723000000000001</v>
      </c>
      <c r="V17" s="11">
        <v>18.204999999999998</v>
      </c>
      <c r="W17" s="11">
        <v>10.412000000000001</v>
      </c>
      <c r="X17" s="11">
        <v>15.092000000000001</v>
      </c>
      <c r="Y17" s="11">
        <v>18.544</v>
      </c>
      <c r="Z17" s="11">
        <v>12.193</v>
      </c>
      <c r="AA17" s="11">
        <v>17.568999999999999</v>
      </c>
      <c r="AB17" s="11">
        <v>29.073</v>
      </c>
      <c r="AC17" s="11">
        <v>19.422999999999998</v>
      </c>
      <c r="AD17" s="11">
        <v>35.101999999999997</v>
      </c>
      <c r="AE17" s="11">
        <v>11.644</v>
      </c>
      <c r="AF17" s="11">
        <v>11.942</v>
      </c>
      <c r="AG17" s="11">
        <v>16.635999999999999</v>
      </c>
      <c r="AH17" s="11">
        <v>12.195</v>
      </c>
      <c r="AI17" s="130"/>
      <c r="AJ17" s="130"/>
      <c r="AK17" s="130"/>
      <c r="AL17" s="130"/>
      <c r="AM17" s="130"/>
      <c r="AN17" s="130"/>
      <c r="AO17" s="130"/>
      <c r="AP17" s="130"/>
      <c r="AQ17" s="130"/>
      <c r="AR17" s="130"/>
      <c r="AS17" s="130"/>
      <c r="AT17" s="130"/>
      <c r="AU17" s="130"/>
      <c r="AV17" s="130"/>
      <c r="AW17" s="130"/>
      <c r="AX17" s="130"/>
      <c r="AY17" s="130"/>
    </row>
    <row r="18" spans="1:51" ht="15" x14ac:dyDescent="0.25">
      <c r="A18" s="183">
        <v>45017</v>
      </c>
      <c r="B18" s="99">
        <v>40.01</v>
      </c>
      <c r="C18" s="99">
        <v>60.55</v>
      </c>
      <c r="D18" s="100">
        <v>50.72</v>
      </c>
      <c r="E18" s="11">
        <v>58.698</v>
      </c>
      <c r="F18" s="11">
        <v>40.652999999999999</v>
      </c>
      <c r="G18" s="11">
        <v>53.067</v>
      </c>
      <c r="H18" s="11">
        <v>36.667999999999999</v>
      </c>
      <c r="I18" s="11">
        <v>37.633000000000003</v>
      </c>
      <c r="J18" s="11">
        <v>64.447000000000003</v>
      </c>
      <c r="K18" s="11">
        <v>37.03</v>
      </c>
      <c r="L18" s="11">
        <v>40.667999999999999</v>
      </c>
      <c r="M18" s="11">
        <v>46.609000000000002</v>
      </c>
      <c r="N18" s="11">
        <v>56.314999999999998</v>
      </c>
      <c r="O18" s="11">
        <v>36.808</v>
      </c>
      <c r="P18" s="11">
        <v>35.767000000000003</v>
      </c>
      <c r="Q18" s="11">
        <v>87.683000000000007</v>
      </c>
      <c r="R18" s="11">
        <v>72.171000000000006</v>
      </c>
      <c r="S18" s="11">
        <v>45.652000000000001</v>
      </c>
      <c r="T18" s="11">
        <v>69.004999999999995</v>
      </c>
      <c r="U18" s="11">
        <v>32.15</v>
      </c>
      <c r="V18" s="11">
        <v>35.204000000000001</v>
      </c>
      <c r="W18" s="11">
        <v>26.384</v>
      </c>
      <c r="X18" s="11">
        <v>34.639000000000003</v>
      </c>
      <c r="Y18" s="11">
        <v>73.295000000000002</v>
      </c>
      <c r="Z18" s="11">
        <v>18.126999999999999</v>
      </c>
      <c r="AA18" s="11">
        <v>47.881999999999998</v>
      </c>
      <c r="AB18" s="11">
        <v>43.433</v>
      </c>
      <c r="AC18" s="11">
        <v>38.409999999999997</v>
      </c>
      <c r="AD18" s="11">
        <v>74.927999999999997</v>
      </c>
      <c r="AE18" s="11">
        <v>26.927</v>
      </c>
      <c r="AF18" s="11">
        <v>46.201999999999998</v>
      </c>
      <c r="AG18" s="11">
        <v>26.085000000000001</v>
      </c>
      <c r="AH18" s="11">
        <v>34.033000000000001</v>
      </c>
      <c r="AI18" s="130"/>
      <c r="AJ18" s="130"/>
      <c r="AK18" s="130"/>
      <c r="AL18" s="130"/>
      <c r="AM18" s="130"/>
      <c r="AN18" s="130"/>
      <c r="AO18" s="130"/>
      <c r="AP18" s="130"/>
      <c r="AQ18" s="130"/>
      <c r="AR18" s="130"/>
      <c r="AS18" s="130"/>
      <c r="AT18" s="130"/>
      <c r="AU18" s="130"/>
      <c r="AV18" s="130"/>
      <c r="AW18" s="130"/>
      <c r="AX18" s="130"/>
      <c r="AY18" s="130"/>
    </row>
    <row r="19" spans="1:51" ht="15" x14ac:dyDescent="0.25">
      <c r="A19" s="183">
        <v>45047</v>
      </c>
      <c r="B19" s="99">
        <v>111.62</v>
      </c>
      <c r="C19" s="99">
        <v>157.66999999999999</v>
      </c>
      <c r="D19" s="100">
        <v>134.93</v>
      </c>
      <c r="E19" s="11">
        <v>161.61199999999999</v>
      </c>
      <c r="F19" s="11">
        <v>202.35900000000001</v>
      </c>
      <c r="G19" s="11">
        <v>152.23599999999999</v>
      </c>
      <c r="H19" s="11">
        <v>107.518</v>
      </c>
      <c r="I19" s="11">
        <v>142.58199999999999</v>
      </c>
      <c r="J19" s="11">
        <v>195.69800000000001</v>
      </c>
      <c r="K19" s="11">
        <v>139.684</v>
      </c>
      <c r="L19" s="11">
        <v>147.815</v>
      </c>
      <c r="M19" s="11">
        <v>125.373</v>
      </c>
      <c r="N19" s="11">
        <v>231.39699999999999</v>
      </c>
      <c r="O19" s="11">
        <v>53.963999999999999</v>
      </c>
      <c r="P19" s="11">
        <v>114.41</v>
      </c>
      <c r="Q19" s="11">
        <v>151.97200000000001</v>
      </c>
      <c r="R19" s="11">
        <v>224.322</v>
      </c>
      <c r="S19" s="11">
        <v>123.89400000000001</v>
      </c>
      <c r="T19" s="11">
        <v>153.28100000000001</v>
      </c>
      <c r="U19" s="11">
        <v>175.65100000000001</v>
      </c>
      <c r="V19" s="11">
        <v>200.63300000000001</v>
      </c>
      <c r="W19" s="11">
        <v>84.337999999999994</v>
      </c>
      <c r="X19" s="11">
        <v>122.622</v>
      </c>
      <c r="Y19" s="11">
        <v>116.60899999999999</v>
      </c>
      <c r="Z19" s="11">
        <v>78.364000000000004</v>
      </c>
      <c r="AA19" s="11">
        <v>115.081</v>
      </c>
      <c r="AB19" s="11">
        <v>92.501000000000005</v>
      </c>
      <c r="AC19" s="11">
        <v>103.76600000000001</v>
      </c>
      <c r="AD19" s="11">
        <v>142.833</v>
      </c>
      <c r="AE19" s="11">
        <v>72.731999999999999</v>
      </c>
      <c r="AF19" s="11">
        <v>137.93299999999999</v>
      </c>
      <c r="AG19" s="11">
        <v>120.07299999999999</v>
      </c>
      <c r="AH19" s="11">
        <v>88.882000000000005</v>
      </c>
      <c r="AI19" s="130"/>
      <c r="AJ19" s="130"/>
      <c r="AK19" s="130"/>
      <c r="AL19" s="130"/>
      <c r="AM19" s="130"/>
      <c r="AN19" s="130"/>
      <c r="AO19" s="130"/>
      <c r="AP19" s="130"/>
      <c r="AQ19" s="130"/>
      <c r="AR19" s="130"/>
      <c r="AS19" s="130"/>
      <c r="AT19" s="130"/>
      <c r="AU19" s="130"/>
      <c r="AV19" s="130"/>
      <c r="AW19" s="130"/>
      <c r="AX19" s="130"/>
      <c r="AY19" s="130"/>
    </row>
    <row r="20" spans="1:51" ht="15" x14ac:dyDescent="0.25">
      <c r="A20" s="183">
        <v>45078</v>
      </c>
      <c r="B20" s="99">
        <v>99.13</v>
      </c>
      <c r="C20" s="99">
        <v>185.85</v>
      </c>
      <c r="D20" s="100">
        <v>144.15</v>
      </c>
      <c r="E20" s="11">
        <v>116.818</v>
      </c>
      <c r="F20" s="11">
        <v>235.70400000000001</v>
      </c>
      <c r="G20" s="11">
        <v>151.57499999999999</v>
      </c>
      <c r="H20" s="11">
        <v>265.036</v>
      </c>
      <c r="I20" s="11">
        <v>101.452</v>
      </c>
      <c r="J20" s="11">
        <v>260.928</v>
      </c>
      <c r="K20" s="11">
        <v>130.31200000000001</v>
      </c>
      <c r="L20" s="11">
        <v>220.67599999999999</v>
      </c>
      <c r="M20" s="11">
        <v>80.245999999999995</v>
      </c>
      <c r="N20" s="11">
        <v>136.33000000000001</v>
      </c>
      <c r="O20" s="11">
        <v>31.463000000000001</v>
      </c>
      <c r="P20" s="11">
        <v>95.388999999999996</v>
      </c>
      <c r="Q20" s="11">
        <v>101.626</v>
      </c>
      <c r="R20" s="11">
        <v>220.87</v>
      </c>
      <c r="S20" s="11">
        <v>85.367999999999995</v>
      </c>
      <c r="T20" s="11">
        <v>124.688</v>
      </c>
      <c r="U20" s="11">
        <v>219.298</v>
      </c>
      <c r="V20" s="11">
        <v>119.29300000000001</v>
      </c>
      <c r="W20" s="11">
        <v>147.334</v>
      </c>
      <c r="X20" s="11">
        <v>224.267</v>
      </c>
      <c r="Y20" s="11">
        <v>53.179000000000002</v>
      </c>
      <c r="Z20" s="11">
        <v>66.323999999999998</v>
      </c>
      <c r="AA20" s="11">
        <v>156.60599999999999</v>
      </c>
      <c r="AB20" s="11">
        <v>188.02600000000001</v>
      </c>
      <c r="AC20" s="11">
        <v>172.97200000000001</v>
      </c>
      <c r="AD20" s="11">
        <v>172.03100000000001</v>
      </c>
      <c r="AE20" s="11">
        <v>30.364999999999998</v>
      </c>
      <c r="AF20" s="11">
        <v>266.61599999999999</v>
      </c>
      <c r="AG20" s="11">
        <v>96.259</v>
      </c>
      <c r="AH20" s="11">
        <v>98.950999999999993</v>
      </c>
      <c r="AI20" s="130"/>
      <c r="AJ20" s="130"/>
      <c r="AK20" s="130"/>
      <c r="AL20" s="130"/>
      <c r="AM20" s="130"/>
      <c r="AN20" s="130"/>
      <c r="AO20" s="130"/>
      <c r="AP20" s="130"/>
      <c r="AQ20" s="130"/>
      <c r="AR20" s="130"/>
      <c r="AS20" s="130"/>
      <c r="AT20" s="130"/>
      <c r="AU20" s="130"/>
      <c r="AV20" s="130"/>
      <c r="AW20" s="130"/>
      <c r="AX20" s="130"/>
      <c r="AY20" s="130"/>
    </row>
    <row r="21" spans="1:51" ht="15" x14ac:dyDescent="0.25">
      <c r="A21" s="183">
        <v>45108</v>
      </c>
      <c r="B21" s="99">
        <v>30.23</v>
      </c>
      <c r="C21" s="99">
        <v>78.540000000000006</v>
      </c>
      <c r="D21" s="100">
        <v>50.8</v>
      </c>
      <c r="E21" s="11">
        <v>63.424999999999997</v>
      </c>
      <c r="F21" s="11">
        <v>92.105999999999995</v>
      </c>
      <c r="G21" s="11">
        <v>38.853000000000002</v>
      </c>
      <c r="H21" s="11">
        <v>211.54400000000001</v>
      </c>
      <c r="I21" s="11">
        <v>42.845999999999997</v>
      </c>
      <c r="J21" s="11">
        <v>93.27</v>
      </c>
      <c r="K21" s="11">
        <v>73.248999999999995</v>
      </c>
      <c r="L21" s="11">
        <v>145.404</v>
      </c>
      <c r="M21" s="11">
        <v>24.545000000000002</v>
      </c>
      <c r="N21" s="11">
        <v>55.223999999999997</v>
      </c>
      <c r="O21" s="11">
        <v>13.227</v>
      </c>
      <c r="P21" s="11">
        <v>28.361999999999998</v>
      </c>
      <c r="Q21" s="11">
        <v>38.368000000000002</v>
      </c>
      <c r="R21" s="11">
        <v>86.543000000000006</v>
      </c>
      <c r="S21" s="11">
        <v>48.204999999999998</v>
      </c>
      <c r="T21" s="11">
        <v>48.002000000000002</v>
      </c>
      <c r="U21" s="11">
        <v>84.265000000000001</v>
      </c>
      <c r="V21" s="11">
        <v>50.768999999999998</v>
      </c>
      <c r="W21" s="11">
        <v>42.356000000000002</v>
      </c>
      <c r="X21" s="11">
        <v>88.236000000000004</v>
      </c>
      <c r="Y21" s="11">
        <v>20.738</v>
      </c>
      <c r="Z21" s="11">
        <v>25.981999999999999</v>
      </c>
      <c r="AA21" s="11">
        <v>48.994999999999997</v>
      </c>
      <c r="AB21" s="11">
        <v>60.834000000000003</v>
      </c>
      <c r="AC21" s="11">
        <v>51.390999999999998</v>
      </c>
      <c r="AD21" s="11">
        <v>54.094999999999999</v>
      </c>
      <c r="AE21" s="11">
        <v>13.544</v>
      </c>
      <c r="AF21" s="11">
        <v>117.97499999999999</v>
      </c>
      <c r="AG21" s="11">
        <v>32.6</v>
      </c>
      <c r="AH21" s="11">
        <v>49.01</v>
      </c>
      <c r="AI21" s="130"/>
      <c r="AJ21" s="130"/>
      <c r="AK21" s="130"/>
      <c r="AL21" s="130"/>
      <c r="AM21" s="130"/>
      <c r="AN21" s="130"/>
      <c r="AO21" s="130"/>
      <c r="AP21" s="130"/>
      <c r="AQ21" s="130"/>
      <c r="AR21" s="130"/>
      <c r="AS21" s="130"/>
      <c r="AT21" s="130"/>
      <c r="AU21" s="130"/>
      <c r="AV21" s="130"/>
      <c r="AW21" s="130"/>
      <c r="AX21" s="130"/>
      <c r="AY21" s="130"/>
    </row>
    <row r="22" spans="1:51" ht="15" x14ac:dyDescent="0.25">
      <c r="A22" s="183">
        <v>45139</v>
      </c>
      <c r="B22" s="99">
        <v>22.05</v>
      </c>
      <c r="C22" s="99">
        <v>38.92</v>
      </c>
      <c r="D22" s="100">
        <v>29.12</v>
      </c>
      <c r="E22" s="11">
        <v>36.787999999999997</v>
      </c>
      <c r="F22" s="11">
        <v>36.441000000000003</v>
      </c>
      <c r="G22" s="11">
        <v>18.61</v>
      </c>
      <c r="H22" s="11">
        <v>70.150000000000006</v>
      </c>
      <c r="I22" s="11">
        <v>18.783000000000001</v>
      </c>
      <c r="J22" s="11">
        <v>72.38</v>
      </c>
      <c r="K22" s="11">
        <v>28.68</v>
      </c>
      <c r="L22" s="11">
        <v>87.319000000000003</v>
      </c>
      <c r="M22" s="11">
        <v>15.534000000000001</v>
      </c>
      <c r="N22" s="11">
        <v>35.786000000000001</v>
      </c>
      <c r="O22" s="11">
        <v>9.2200000000000006</v>
      </c>
      <c r="P22" s="11">
        <v>19.193999999999999</v>
      </c>
      <c r="Q22" s="11">
        <v>19.071000000000002</v>
      </c>
      <c r="R22" s="11">
        <v>40.036999999999999</v>
      </c>
      <c r="S22" s="11">
        <v>32.603999999999999</v>
      </c>
      <c r="T22" s="11">
        <v>38.927</v>
      </c>
      <c r="U22" s="11">
        <v>32.015999999999998</v>
      </c>
      <c r="V22" s="11">
        <v>20.789000000000001</v>
      </c>
      <c r="W22" s="11">
        <v>33.715000000000003</v>
      </c>
      <c r="X22" s="11">
        <v>28.391999999999999</v>
      </c>
      <c r="Y22" s="11">
        <v>13.808999999999999</v>
      </c>
      <c r="Z22" s="11">
        <v>26.568999999999999</v>
      </c>
      <c r="AA22" s="11">
        <v>30.024000000000001</v>
      </c>
      <c r="AB22" s="11">
        <v>24.878</v>
      </c>
      <c r="AC22" s="11">
        <v>32.744</v>
      </c>
      <c r="AD22" s="11">
        <v>31.385000000000002</v>
      </c>
      <c r="AE22" s="11">
        <v>8.2040000000000006</v>
      </c>
      <c r="AF22" s="11">
        <v>34.325000000000003</v>
      </c>
      <c r="AG22" s="11">
        <v>17.454000000000001</v>
      </c>
      <c r="AH22" s="11">
        <v>25.484999999999999</v>
      </c>
      <c r="AI22" s="130"/>
      <c r="AJ22" s="130"/>
      <c r="AK22" s="130"/>
      <c r="AL22" s="130"/>
      <c r="AM22" s="130"/>
      <c r="AN22" s="130"/>
      <c r="AO22" s="130"/>
      <c r="AP22" s="130"/>
      <c r="AQ22" s="130"/>
      <c r="AR22" s="130"/>
      <c r="AS22" s="130"/>
      <c r="AT22" s="130"/>
      <c r="AU22" s="130"/>
      <c r="AV22" s="130"/>
      <c r="AW22" s="130"/>
      <c r="AX22" s="130"/>
      <c r="AY22" s="130"/>
    </row>
    <row r="23" spans="1:51" ht="15" x14ac:dyDescent="0.25">
      <c r="A23" s="183">
        <v>45170</v>
      </c>
      <c r="B23" s="99">
        <v>19.420000000000002</v>
      </c>
      <c r="C23" s="99">
        <v>33.04</v>
      </c>
      <c r="D23" s="100">
        <v>26.38</v>
      </c>
      <c r="E23" s="11">
        <v>24.466000000000001</v>
      </c>
      <c r="F23" s="11">
        <v>33.158999999999999</v>
      </c>
      <c r="G23" s="11">
        <v>29.021000000000001</v>
      </c>
      <c r="H23" s="11">
        <v>36.616</v>
      </c>
      <c r="I23" s="11">
        <v>21.116</v>
      </c>
      <c r="J23" s="11">
        <v>60.854999999999997</v>
      </c>
      <c r="K23" s="11">
        <v>22.841999999999999</v>
      </c>
      <c r="L23" s="11">
        <v>44.904000000000003</v>
      </c>
      <c r="M23" s="11">
        <v>15.276</v>
      </c>
      <c r="N23" s="11">
        <v>19.062000000000001</v>
      </c>
      <c r="O23" s="11">
        <v>21.577000000000002</v>
      </c>
      <c r="P23" s="11">
        <v>33.610999999999997</v>
      </c>
      <c r="Q23" s="11">
        <v>39.725000000000001</v>
      </c>
      <c r="R23" s="11">
        <v>22.763000000000002</v>
      </c>
      <c r="S23" s="11">
        <v>31.795000000000002</v>
      </c>
      <c r="T23" s="11">
        <v>35.161999999999999</v>
      </c>
      <c r="U23" s="11">
        <v>35.829000000000001</v>
      </c>
      <c r="V23" s="11">
        <v>14.507999999999999</v>
      </c>
      <c r="W23" s="11">
        <v>17.963000000000001</v>
      </c>
      <c r="X23" s="11">
        <v>20.027000000000001</v>
      </c>
      <c r="Y23" s="11">
        <v>10.919</v>
      </c>
      <c r="Z23" s="11">
        <v>43.247999999999998</v>
      </c>
      <c r="AA23" s="11">
        <v>36.802</v>
      </c>
      <c r="AB23" s="11">
        <v>16.402000000000001</v>
      </c>
      <c r="AC23" s="11">
        <v>23.309000000000001</v>
      </c>
      <c r="AD23" s="11">
        <v>17.975999999999999</v>
      </c>
      <c r="AE23" s="11">
        <v>8.5540000000000003</v>
      </c>
      <c r="AF23" s="11">
        <v>17.690999999999999</v>
      </c>
      <c r="AG23" s="11">
        <v>12.787000000000001</v>
      </c>
      <c r="AH23" s="11">
        <v>16.567</v>
      </c>
      <c r="AI23" s="130"/>
      <c r="AJ23" s="130"/>
      <c r="AK23" s="130"/>
      <c r="AL23" s="130"/>
      <c r="AM23" s="130"/>
      <c r="AN23" s="130"/>
      <c r="AO23" s="130"/>
      <c r="AP23" s="130"/>
      <c r="AQ23" s="130"/>
      <c r="AR23" s="130"/>
      <c r="AS23" s="130"/>
      <c r="AT23" s="130"/>
      <c r="AU23" s="130"/>
      <c r="AV23" s="130"/>
      <c r="AW23" s="130"/>
      <c r="AX23" s="130"/>
      <c r="AY23" s="130"/>
    </row>
    <row r="24" spans="1:51" ht="15" x14ac:dyDescent="0.25">
      <c r="A24" s="183">
        <v>45200</v>
      </c>
      <c r="B24" s="99">
        <v>17.3</v>
      </c>
      <c r="C24" s="99">
        <v>30.49</v>
      </c>
      <c r="D24" s="100">
        <v>22.64</v>
      </c>
      <c r="E24" s="11">
        <v>15.694000000000001</v>
      </c>
      <c r="F24" s="11">
        <v>21.957000000000001</v>
      </c>
      <c r="G24" s="11">
        <v>26.917000000000002</v>
      </c>
      <c r="H24" s="11">
        <v>28.173999999999999</v>
      </c>
      <c r="I24" s="11">
        <v>38.438000000000002</v>
      </c>
      <c r="J24" s="11">
        <v>52.152000000000001</v>
      </c>
      <c r="K24" s="11">
        <v>23.283999999999999</v>
      </c>
      <c r="L24" s="11">
        <v>21.358000000000001</v>
      </c>
      <c r="M24" s="11">
        <v>18.323</v>
      </c>
      <c r="N24" s="11">
        <v>15.198</v>
      </c>
      <c r="O24" s="11">
        <v>24.722999999999999</v>
      </c>
      <c r="P24" s="11">
        <v>17.817</v>
      </c>
      <c r="Q24" s="11">
        <v>43.454000000000001</v>
      </c>
      <c r="R24" s="11">
        <v>40.814999999999998</v>
      </c>
      <c r="S24" s="11">
        <v>80.625</v>
      </c>
      <c r="T24" s="11">
        <v>33.603999999999999</v>
      </c>
      <c r="U24" s="11">
        <v>22.501999999999999</v>
      </c>
      <c r="V24" s="11">
        <v>16.545000000000002</v>
      </c>
      <c r="W24" s="11">
        <v>20.873000000000001</v>
      </c>
      <c r="X24" s="11">
        <v>29.064</v>
      </c>
      <c r="Y24" s="11">
        <v>9.8680000000000003</v>
      </c>
      <c r="Z24" s="11">
        <v>32.774000000000001</v>
      </c>
      <c r="AA24" s="11">
        <v>43.749000000000002</v>
      </c>
      <c r="AB24" s="11">
        <v>19.512</v>
      </c>
      <c r="AC24" s="11">
        <v>16.925999999999998</v>
      </c>
      <c r="AD24" s="11">
        <v>17.253</v>
      </c>
      <c r="AE24" s="11">
        <v>11.445</v>
      </c>
      <c r="AF24" s="11">
        <v>12.523</v>
      </c>
      <c r="AG24" s="11">
        <v>11.272</v>
      </c>
      <c r="AH24" s="11">
        <v>32.341000000000001</v>
      </c>
      <c r="AI24" s="130"/>
      <c r="AJ24" s="130"/>
      <c r="AK24" s="130"/>
      <c r="AL24" s="130"/>
      <c r="AM24" s="130"/>
      <c r="AN24" s="130"/>
      <c r="AO24" s="130"/>
      <c r="AP24" s="130"/>
      <c r="AQ24" s="130"/>
      <c r="AR24" s="130"/>
      <c r="AS24" s="130"/>
      <c r="AT24" s="130"/>
      <c r="AU24" s="130"/>
      <c r="AV24" s="130"/>
      <c r="AW24" s="130"/>
      <c r="AX24" s="130"/>
      <c r="AY24" s="130"/>
    </row>
    <row r="25" spans="1:51" ht="15" x14ac:dyDescent="0.25">
      <c r="A25" s="183">
        <v>45231</v>
      </c>
      <c r="B25" s="99">
        <v>16.88</v>
      </c>
      <c r="C25" s="99">
        <v>18.28</v>
      </c>
      <c r="D25" s="100">
        <v>17.75</v>
      </c>
      <c r="E25" s="11">
        <v>13.14</v>
      </c>
      <c r="F25" s="11">
        <v>16.757000000000001</v>
      </c>
      <c r="G25" s="11">
        <v>20.437999999999999</v>
      </c>
      <c r="H25" s="11">
        <v>18.920000000000002</v>
      </c>
      <c r="I25" s="11">
        <v>20.959</v>
      </c>
      <c r="J25" s="11">
        <v>28.216999999999999</v>
      </c>
      <c r="K25" s="11">
        <v>20.082999999999998</v>
      </c>
      <c r="L25" s="11">
        <v>14.803000000000001</v>
      </c>
      <c r="M25" s="11">
        <v>14.837</v>
      </c>
      <c r="N25" s="11">
        <v>13.542</v>
      </c>
      <c r="O25" s="11">
        <v>14.486000000000001</v>
      </c>
      <c r="P25" s="11">
        <v>12.506</v>
      </c>
      <c r="Q25" s="11">
        <v>26.408999999999999</v>
      </c>
      <c r="R25" s="11">
        <v>26.55</v>
      </c>
      <c r="S25" s="11">
        <v>31.544</v>
      </c>
      <c r="T25" s="11">
        <v>20.407</v>
      </c>
      <c r="U25" s="11">
        <v>17.943000000000001</v>
      </c>
      <c r="V25" s="11">
        <v>16.826000000000001</v>
      </c>
      <c r="W25" s="11">
        <v>18.366</v>
      </c>
      <c r="X25" s="11">
        <v>21.161000000000001</v>
      </c>
      <c r="Y25" s="11">
        <v>9.3670000000000009</v>
      </c>
      <c r="Z25" s="11">
        <v>20.385999999999999</v>
      </c>
      <c r="AA25" s="11">
        <v>21.577999999999999</v>
      </c>
      <c r="AB25" s="11">
        <v>15.778</v>
      </c>
      <c r="AC25" s="11">
        <v>12.842000000000001</v>
      </c>
      <c r="AD25" s="11">
        <v>13.458</v>
      </c>
      <c r="AE25" s="11">
        <v>10.192</v>
      </c>
      <c r="AF25" s="11">
        <v>11.95</v>
      </c>
      <c r="AG25" s="11">
        <v>12.579000000000001</v>
      </c>
      <c r="AH25" s="11">
        <v>22.75</v>
      </c>
      <c r="AI25" s="130"/>
      <c r="AJ25" s="130"/>
      <c r="AK25" s="130"/>
      <c r="AL25" s="130"/>
      <c r="AM25" s="130"/>
      <c r="AN25" s="130"/>
      <c r="AO25" s="130"/>
      <c r="AP25" s="130"/>
      <c r="AQ25" s="130"/>
      <c r="AR25" s="130"/>
      <c r="AS25" s="130"/>
      <c r="AT25" s="130"/>
      <c r="AU25" s="130"/>
      <c r="AV25" s="130"/>
      <c r="AW25" s="130"/>
      <c r="AX25" s="130"/>
      <c r="AY25" s="130"/>
    </row>
    <row r="26" spans="1:51" ht="15" x14ac:dyDescent="0.25">
      <c r="A26" s="183">
        <v>45261</v>
      </c>
      <c r="B26" s="99">
        <v>14.91</v>
      </c>
      <c r="C26" s="99">
        <v>14.91</v>
      </c>
      <c r="D26" s="100">
        <v>14.91</v>
      </c>
      <c r="E26" s="11">
        <v>12.076000000000001</v>
      </c>
      <c r="F26" s="11">
        <v>14.679</v>
      </c>
      <c r="G26" s="11">
        <v>14.726000000000001</v>
      </c>
      <c r="H26" s="11">
        <v>16.026</v>
      </c>
      <c r="I26" s="11">
        <v>15.753</v>
      </c>
      <c r="J26" s="11">
        <v>18.655000000000001</v>
      </c>
      <c r="K26" s="11">
        <v>16.443000000000001</v>
      </c>
      <c r="L26" s="11">
        <v>13.3</v>
      </c>
      <c r="M26" s="11">
        <v>12.321999999999999</v>
      </c>
      <c r="N26" s="11">
        <v>12.054</v>
      </c>
      <c r="O26" s="11">
        <v>11.571</v>
      </c>
      <c r="P26" s="11">
        <v>11.867000000000001</v>
      </c>
      <c r="Q26" s="11">
        <v>17.436</v>
      </c>
      <c r="R26" s="11">
        <v>17.927</v>
      </c>
      <c r="S26" s="11">
        <v>18.544</v>
      </c>
      <c r="T26" s="11">
        <v>15.881</v>
      </c>
      <c r="U26" s="11">
        <v>15.349</v>
      </c>
      <c r="V26" s="11">
        <v>13.179</v>
      </c>
      <c r="W26" s="11">
        <v>13.753</v>
      </c>
      <c r="X26" s="11">
        <v>15.108000000000001</v>
      </c>
      <c r="Y26" s="11">
        <v>10.038</v>
      </c>
      <c r="Z26" s="11">
        <v>14.94</v>
      </c>
      <c r="AA26" s="11">
        <v>16.443999999999999</v>
      </c>
      <c r="AB26" s="11">
        <v>13.083</v>
      </c>
      <c r="AC26" s="11">
        <v>12.151999999999999</v>
      </c>
      <c r="AD26" s="11">
        <v>12.83</v>
      </c>
      <c r="AE26" s="11">
        <v>8.8569999999999993</v>
      </c>
      <c r="AF26" s="11">
        <v>12.465</v>
      </c>
      <c r="AG26" s="11">
        <v>12.513999999999999</v>
      </c>
      <c r="AH26" s="11">
        <v>14.944000000000001</v>
      </c>
      <c r="AI26" s="130"/>
      <c r="AJ26" s="130"/>
      <c r="AK26" s="130"/>
      <c r="AL26" s="130"/>
      <c r="AM26" s="130"/>
      <c r="AN26" s="130"/>
      <c r="AO26" s="130"/>
      <c r="AP26" s="130"/>
      <c r="AQ26" s="130"/>
      <c r="AR26" s="130"/>
      <c r="AS26" s="130"/>
      <c r="AT26" s="130"/>
      <c r="AU26" s="130"/>
      <c r="AV26" s="130"/>
      <c r="AW26" s="130"/>
      <c r="AX26" s="130"/>
      <c r="AY26" s="130"/>
    </row>
    <row r="27" spans="1:51" ht="15" x14ac:dyDescent="0.25">
      <c r="A27" s="183">
        <v>45292</v>
      </c>
      <c r="B27" s="99">
        <v>13.35</v>
      </c>
      <c r="C27" s="99">
        <v>13.35</v>
      </c>
      <c r="D27" s="100">
        <v>13.35</v>
      </c>
      <c r="E27" s="11">
        <v>11.426</v>
      </c>
      <c r="F27" s="11">
        <v>13.696999999999999</v>
      </c>
      <c r="G27" s="11">
        <v>12.869</v>
      </c>
      <c r="H27" s="11">
        <v>14.617000000000001</v>
      </c>
      <c r="I27" s="11">
        <v>13.101000000000001</v>
      </c>
      <c r="J27" s="11">
        <v>15.438000000000001</v>
      </c>
      <c r="K27" s="11">
        <v>13.711</v>
      </c>
      <c r="L27" s="11">
        <v>13.061</v>
      </c>
      <c r="M27" s="11">
        <v>11.428000000000001</v>
      </c>
      <c r="N27" s="11">
        <v>11.785</v>
      </c>
      <c r="O27" s="11">
        <v>10.472</v>
      </c>
      <c r="P27" s="11">
        <v>10.861000000000001</v>
      </c>
      <c r="Q27" s="11">
        <v>16.484999999999999</v>
      </c>
      <c r="R27" s="11">
        <v>15.577</v>
      </c>
      <c r="S27" s="11">
        <v>14.066000000000001</v>
      </c>
      <c r="T27" s="11">
        <v>13.236000000000001</v>
      </c>
      <c r="U27" s="11">
        <v>13.589</v>
      </c>
      <c r="V27" s="11">
        <v>11.724</v>
      </c>
      <c r="W27" s="11">
        <v>11.993</v>
      </c>
      <c r="X27" s="11">
        <v>13.653</v>
      </c>
      <c r="Y27" s="11">
        <v>10.101000000000001</v>
      </c>
      <c r="Z27" s="11">
        <v>12.558</v>
      </c>
      <c r="AA27" s="11">
        <v>14.051</v>
      </c>
      <c r="AB27" s="11">
        <v>11.497</v>
      </c>
      <c r="AC27" s="11">
        <v>11.964</v>
      </c>
      <c r="AD27" s="11">
        <v>12.167999999999999</v>
      </c>
      <c r="AE27" s="11">
        <v>8.56</v>
      </c>
      <c r="AF27" s="11">
        <v>12.09</v>
      </c>
      <c r="AG27" s="11">
        <v>12.146000000000001</v>
      </c>
      <c r="AH27" s="11">
        <v>11.695</v>
      </c>
      <c r="AI27" s="130"/>
      <c r="AJ27" s="130"/>
      <c r="AK27" s="130"/>
      <c r="AL27" s="130"/>
      <c r="AM27" s="130"/>
      <c r="AN27" s="130"/>
      <c r="AO27" s="130"/>
      <c r="AP27" s="130"/>
      <c r="AQ27" s="130"/>
      <c r="AR27" s="130"/>
      <c r="AS27" s="130"/>
      <c r="AT27" s="130"/>
      <c r="AU27" s="130"/>
      <c r="AV27" s="130"/>
      <c r="AW27" s="130"/>
      <c r="AX27" s="130"/>
      <c r="AY27" s="130"/>
    </row>
    <row r="28" spans="1:51" ht="15" x14ac:dyDescent="0.25">
      <c r="A28" s="183">
        <v>45323</v>
      </c>
      <c r="B28" s="99">
        <v>12.13</v>
      </c>
      <c r="C28" s="99">
        <v>12.13</v>
      </c>
      <c r="D28" s="100">
        <v>12.13</v>
      </c>
      <c r="E28" s="11">
        <v>10.551</v>
      </c>
      <c r="F28" s="11">
        <v>12.09</v>
      </c>
      <c r="G28" s="11">
        <v>14.169</v>
      </c>
      <c r="H28" s="11">
        <v>16.544</v>
      </c>
      <c r="I28" s="11">
        <v>11.343999999999999</v>
      </c>
      <c r="J28" s="11">
        <v>13.189</v>
      </c>
      <c r="K28" s="11">
        <v>13.214</v>
      </c>
      <c r="L28" s="11">
        <v>12.763</v>
      </c>
      <c r="M28" s="11">
        <v>10.191000000000001</v>
      </c>
      <c r="N28" s="11">
        <v>10.739000000000001</v>
      </c>
      <c r="O28" s="11">
        <v>9.9250000000000007</v>
      </c>
      <c r="P28" s="11">
        <v>10.340999999999999</v>
      </c>
      <c r="Q28" s="11">
        <v>14.749000000000001</v>
      </c>
      <c r="R28" s="11">
        <v>13.099</v>
      </c>
      <c r="S28" s="11">
        <v>13.629</v>
      </c>
      <c r="T28" s="11">
        <v>11.003</v>
      </c>
      <c r="U28" s="11">
        <v>12.981</v>
      </c>
      <c r="V28" s="11">
        <v>10.202999999999999</v>
      </c>
      <c r="W28" s="11">
        <v>10.515000000000001</v>
      </c>
      <c r="X28" s="11">
        <v>11.076000000000001</v>
      </c>
      <c r="Y28" s="11">
        <v>10.199999999999999</v>
      </c>
      <c r="Z28" s="11">
        <v>12.625999999999999</v>
      </c>
      <c r="AA28" s="11">
        <v>16.486000000000001</v>
      </c>
      <c r="AB28" s="11">
        <v>12.948</v>
      </c>
      <c r="AC28" s="11">
        <v>14.085000000000001</v>
      </c>
      <c r="AD28" s="11">
        <v>12.135</v>
      </c>
      <c r="AE28" s="11">
        <v>7.8410000000000002</v>
      </c>
      <c r="AF28" s="11">
        <v>11.178000000000001</v>
      </c>
      <c r="AG28" s="11">
        <v>11.419</v>
      </c>
      <c r="AH28" s="11">
        <v>9.7639999999999993</v>
      </c>
      <c r="AI28" s="130"/>
      <c r="AJ28" s="130"/>
      <c r="AK28" s="130"/>
      <c r="AL28" s="130"/>
      <c r="AM28" s="130"/>
      <c r="AN28" s="130"/>
      <c r="AO28" s="130"/>
      <c r="AP28" s="130"/>
      <c r="AQ28" s="130"/>
      <c r="AR28" s="130"/>
      <c r="AS28" s="130"/>
      <c r="AT28" s="130"/>
      <c r="AU28" s="130"/>
      <c r="AV28" s="130"/>
      <c r="AW28" s="130"/>
      <c r="AX28" s="130"/>
      <c r="AY28" s="130"/>
    </row>
    <row r="29" spans="1:51" ht="15" x14ac:dyDescent="0.25">
      <c r="A29" s="183">
        <v>45352</v>
      </c>
      <c r="B29" s="99">
        <v>22.6</v>
      </c>
      <c r="C29" s="99">
        <v>22.6</v>
      </c>
      <c r="D29" s="100">
        <v>22.6</v>
      </c>
      <c r="E29" s="11">
        <v>15.965</v>
      </c>
      <c r="F29" s="11">
        <v>21.742000000000001</v>
      </c>
      <c r="G29" s="11">
        <v>32.313000000000002</v>
      </c>
      <c r="H29" s="11">
        <v>19.484999999999999</v>
      </c>
      <c r="I29" s="11">
        <v>37.731000000000002</v>
      </c>
      <c r="J29" s="11">
        <v>21.803000000000001</v>
      </c>
      <c r="K29" s="11">
        <v>20.198</v>
      </c>
      <c r="L29" s="11">
        <v>16.855</v>
      </c>
      <c r="M29" s="11">
        <v>17.664000000000001</v>
      </c>
      <c r="N29" s="11">
        <v>13.401</v>
      </c>
      <c r="O29" s="11">
        <v>14.476000000000001</v>
      </c>
      <c r="P29" s="11">
        <v>31.356000000000002</v>
      </c>
      <c r="Q29" s="11">
        <v>26.983000000000001</v>
      </c>
      <c r="R29" s="11">
        <v>16.459</v>
      </c>
      <c r="S29" s="11">
        <v>46.610999999999997</v>
      </c>
      <c r="T29" s="11">
        <v>13.788</v>
      </c>
      <c r="U29" s="11">
        <v>21.885999999999999</v>
      </c>
      <c r="V29" s="11">
        <v>11.406000000000001</v>
      </c>
      <c r="W29" s="11">
        <v>16.164000000000001</v>
      </c>
      <c r="X29" s="11">
        <v>20.6</v>
      </c>
      <c r="Y29" s="11">
        <v>12.885999999999999</v>
      </c>
      <c r="Z29" s="11">
        <v>17.37</v>
      </c>
      <c r="AA29" s="11">
        <v>31.829000000000001</v>
      </c>
      <c r="AB29" s="11">
        <v>19.474</v>
      </c>
      <c r="AC29" s="11">
        <v>39.241999999999997</v>
      </c>
      <c r="AD29" s="11">
        <v>13.667999999999999</v>
      </c>
      <c r="AE29" s="11">
        <v>11.045999999999999</v>
      </c>
      <c r="AF29" s="11">
        <v>16.5</v>
      </c>
      <c r="AG29" s="11">
        <v>13.22</v>
      </c>
      <c r="AH29" s="11">
        <v>12.318</v>
      </c>
      <c r="AI29" s="130"/>
      <c r="AJ29" s="130"/>
      <c r="AK29" s="130"/>
      <c r="AL29" s="130"/>
      <c r="AM29" s="130"/>
      <c r="AN29" s="130"/>
      <c r="AO29" s="130"/>
      <c r="AP29" s="130"/>
      <c r="AQ29" s="130"/>
      <c r="AR29" s="130"/>
      <c r="AS29" s="130"/>
      <c r="AT29" s="130"/>
      <c r="AU29" s="130"/>
      <c r="AV29" s="130"/>
      <c r="AW29" s="130"/>
      <c r="AX29" s="130"/>
      <c r="AY29" s="130"/>
    </row>
    <row r="30" spans="1:51" ht="15" x14ac:dyDescent="0.25">
      <c r="A30" s="183">
        <v>45383</v>
      </c>
      <c r="B30" s="99">
        <v>50.72</v>
      </c>
      <c r="C30" s="99">
        <v>50.72</v>
      </c>
      <c r="D30" s="100">
        <v>50.72</v>
      </c>
      <c r="E30" s="11">
        <v>45.085000000000001</v>
      </c>
      <c r="F30" s="11">
        <v>58.173999999999999</v>
      </c>
      <c r="G30" s="11">
        <v>38.177999999999997</v>
      </c>
      <c r="H30" s="11">
        <v>41.125999999999998</v>
      </c>
      <c r="I30" s="11">
        <v>67.441999999999993</v>
      </c>
      <c r="J30" s="11">
        <v>44.582000000000001</v>
      </c>
      <c r="K30" s="11">
        <v>45.036999999999999</v>
      </c>
      <c r="L30" s="11">
        <v>51.87</v>
      </c>
      <c r="M30" s="11">
        <v>59.158999999999999</v>
      </c>
      <c r="N30" s="11">
        <v>38.652000000000001</v>
      </c>
      <c r="O30" s="11">
        <v>36.408000000000001</v>
      </c>
      <c r="P30" s="11">
        <v>88.673000000000002</v>
      </c>
      <c r="Q30" s="11">
        <v>77.763999999999996</v>
      </c>
      <c r="R30" s="11">
        <v>52.962000000000003</v>
      </c>
      <c r="S30" s="11">
        <v>72.241</v>
      </c>
      <c r="T30" s="11">
        <v>34.982999999999997</v>
      </c>
      <c r="U30" s="11">
        <v>42.573999999999998</v>
      </c>
      <c r="V30" s="11">
        <v>28.748999999999999</v>
      </c>
      <c r="W30" s="11">
        <v>37.512</v>
      </c>
      <c r="X30" s="11">
        <v>77.093000000000004</v>
      </c>
      <c r="Y30" s="11">
        <v>19.414000000000001</v>
      </c>
      <c r="Z30" s="11">
        <v>47.219000000000001</v>
      </c>
      <c r="AA30" s="11">
        <v>43.945</v>
      </c>
      <c r="AB30" s="11">
        <v>39.643000000000001</v>
      </c>
      <c r="AC30" s="11">
        <v>78.697000000000003</v>
      </c>
      <c r="AD30" s="11">
        <v>30.009</v>
      </c>
      <c r="AE30" s="11">
        <v>45.569000000000003</v>
      </c>
      <c r="AF30" s="11">
        <v>27.805</v>
      </c>
      <c r="AG30" s="11">
        <v>38.28</v>
      </c>
      <c r="AH30" s="11">
        <v>24.126000000000001</v>
      </c>
      <c r="AI30" s="130"/>
      <c r="AJ30" s="130"/>
      <c r="AK30" s="130"/>
      <c r="AL30" s="130"/>
      <c r="AM30" s="130"/>
      <c r="AN30" s="130"/>
      <c r="AO30" s="130"/>
      <c r="AP30" s="130"/>
      <c r="AQ30" s="130"/>
      <c r="AR30" s="130"/>
      <c r="AS30" s="130"/>
      <c r="AT30" s="130"/>
      <c r="AU30" s="130"/>
      <c r="AV30" s="130"/>
      <c r="AW30" s="130"/>
      <c r="AX30" s="130"/>
      <c r="AY30" s="130"/>
    </row>
    <row r="31" spans="1:51" ht="15" x14ac:dyDescent="0.25">
      <c r="A31" s="183">
        <v>45413</v>
      </c>
      <c r="B31" s="99">
        <v>134.93</v>
      </c>
      <c r="C31" s="99">
        <v>134.93</v>
      </c>
      <c r="D31" s="100">
        <v>134.93</v>
      </c>
      <c r="E31" s="11">
        <v>213.917</v>
      </c>
      <c r="F31" s="11">
        <v>157.27699999999999</v>
      </c>
      <c r="G31" s="11">
        <v>110.351</v>
      </c>
      <c r="H31" s="11">
        <v>146.89699999999999</v>
      </c>
      <c r="I31" s="11">
        <v>201.39</v>
      </c>
      <c r="J31" s="11">
        <v>147.881</v>
      </c>
      <c r="K31" s="11">
        <v>154.04</v>
      </c>
      <c r="L31" s="11">
        <v>128.33799999999999</v>
      </c>
      <c r="M31" s="11">
        <v>231.00200000000001</v>
      </c>
      <c r="N31" s="11">
        <v>55.610999999999997</v>
      </c>
      <c r="O31" s="11">
        <v>118.399</v>
      </c>
      <c r="P31" s="11">
        <v>151.74600000000001</v>
      </c>
      <c r="Q31" s="11">
        <v>235.81200000000001</v>
      </c>
      <c r="R31" s="11">
        <v>129.95500000000001</v>
      </c>
      <c r="S31" s="11">
        <v>153.321</v>
      </c>
      <c r="T31" s="11">
        <v>184.94399999999999</v>
      </c>
      <c r="U31" s="11">
        <v>212.24199999999999</v>
      </c>
      <c r="V31" s="11">
        <v>87.956000000000003</v>
      </c>
      <c r="W31" s="11">
        <v>131.358</v>
      </c>
      <c r="X31" s="11">
        <v>117.54300000000001</v>
      </c>
      <c r="Y31" s="11">
        <v>81.082999999999998</v>
      </c>
      <c r="Z31" s="11">
        <v>114.277</v>
      </c>
      <c r="AA31" s="11">
        <v>97.293999999999997</v>
      </c>
      <c r="AB31" s="11">
        <v>106.899</v>
      </c>
      <c r="AC31" s="11">
        <v>150.05500000000001</v>
      </c>
      <c r="AD31" s="11">
        <v>76.460999999999999</v>
      </c>
      <c r="AE31" s="11">
        <v>130.63999999999999</v>
      </c>
      <c r="AF31" s="11">
        <v>122.46599999999999</v>
      </c>
      <c r="AG31" s="11">
        <v>93.344999999999999</v>
      </c>
      <c r="AH31" s="11">
        <v>111.952</v>
      </c>
      <c r="AI31" s="130"/>
      <c r="AJ31" s="130"/>
      <c r="AK31" s="130"/>
      <c r="AL31" s="130"/>
      <c r="AM31" s="130"/>
      <c r="AN31" s="130"/>
      <c r="AO31" s="130"/>
      <c r="AP31" s="130"/>
      <c r="AQ31" s="130"/>
      <c r="AR31" s="130"/>
      <c r="AS31" s="130"/>
      <c r="AT31" s="130"/>
      <c r="AU31" s="130"/>
      <c r="AV31" s="130"/>
      <c r="AW31" s="130"/>
      <c r="AX31" s="130"/>
      <c r="AY31" s="130"/>
    </row>
    <row r="32" spans="1:51" ht="15" x14ac:dyDescent="0.25">
      <c r="A32" s="183">
        <v>45444</v>
      </c>
      <c r="B32" s="99">
        <v>144.15</v>
      </c>
      <c r="C32" s="99">
        <v>144.15</v>
      </c>
      <c r="D32" s="100">
        <v>144.15</v>
      </c>
      <c r="E32" s="11">
        <v>234.73</v>
      </c>
      <c r="F32" s="11">
        <v>153.511</v>
      </c>
      <c r="G32" s="11">
        <v>271.04700000000003</v>
      </c>
      <c r="H32" s="11">
        <v>104.194</v>
      </c>
      <c r="I32" s="11">
        <v>262.10199999999998</v>
      </c>
      <c r="J32" s="11">
        <v>133.32300000000001</v>
      </c>
      <c r="K32" s="11">
        <v>223.37899999999999</v>
      </c>
      <c r="L32" s="11">
        <v>77.37</v>
      </c>
      <c r="M32" s="11">
        <v>132.911</v>
      </c>
      <c r="N32" s="11">
        <v>32.417999999999999</v>
      </c>
      <c r="O32" s="11">
        <v>89.941999999999993</v>
      </c>
      <c r="P32" s="11">
        <v>101.471</v>
      </c>
      <c r="Q32" s="11">
        <v>217.334</v>
      </c>
      <c r="R32" s="11">
        <v>87.917000000000002</v>
      </c>
      <c r="S32" s="11">
        <v>123.75</v>
      </c>
      <c r="T32" s="11">
        <v>218.56800000000001</v>
      </c>
      <c r="U32" s="11">
        <v>122.005</v>
      </c>
      <c r="V32" s="11">
        <v>149.66300000000001</v>
      </c>
      <c r="W32" s="11">
        <v>224.41900000000001</v>
      </c>
      <c r="X32" s="11">
        <v>53.054000000000002</v>
      </c>
      <c r="Y32" s="11">
        <v>66.013000000000005</v>
      </c>
      <c r="Z32" s="11">
        <v>156.279</v>
      </c>
      <c r="AA32" s="11">
        <v>188.01900000000001</v>
      </c>
      <c r="AB32" s="11">
        <v>172.95599999999999</v>
      </c>
      <c r="AC32" s="11">
        <v>172.08699999999999</v>
      </c>
      <c r="AD32" s="11">
        <v>31.957000000000001</v>
      </c>
      <c r="AE32" s="11">
        <v>266.61900000000003</v>
      </c>
      <c r="AF32" s="11">
        <v>93.721000000000004</v>
      </c>
      <c r="AG32" s="11">
        <v>97.507999999999996</v>
      </c>
      <c r="AH32" s="11">
        <v>198.48099999999999</v>
      </c>
      <c r="AI32" s="130"/>
      <c r="AJ32" s="130"/>
      <c r="AK32" s="130"/>
      <c r="AL32" s="130"/>
      <c r="AM32" s="130"/>
      <c r="AN32" s="130"/>
      <c r="AO32" s="130"/>
      <c r="AP32" s="130"/>
      <c r="AQ32" s="130"/>
      <c r="AR32" s="130"/>
      <c r="AS32" s="130"/>
      <c r="AT32" s="130"/>
      <c r="AU32" s="130"/>
      <c r="AV32" s="130"/>
      <c r="AW32" s="130"/>
      <c r="AX32" s="130"/>
      <c r="AY32" s="130"/>
    </row>
    <row r="33" spans="1:51" ht="15" x14ac:dyDescent="0.25">
      <c r="A33" s="183">
        <v>45474</v>
      </c>
      <c r="B33" s="99">
        <v>50.8</v>
      </c>
      <c r="C33" s="99">
        <v>50.8</v>
      </c>
      <c r="D33" s="100">
        <v>50.8</v>
      </c>
      <c r="E33" s="11">
        <v>87.447000000000003</v>
      </c>
      <c r="F33" s="11">
        <v>39.652999999999999</v>
      </c>
      <c r="G33" s="11">
        <v>205.74199999999999</v>
      </c>
      <c r="H33" s="11">
        <v>40.99</v>
      </c>
      <c r="I33" s="11">
        <v>92.546999999999997</v>
      </c>
      <c r="J33" s="11">
        <v>74.638000000000005</v>
      </c>
      <c r="K33" s="11">
        <v>141.309</v>
      </c>
      <c r="L33" s="11">
        <v>24.411999999999999</v>
      </c>
      <c r="M33" s="11">
        <v>53.709000000000003</v>
      </c>
      <c r="N33" s="11">
        <v>13.744999999999999</v>
      </c>
      <c r="O33" s="11">
        <v>27.93</v>
      </c>
      <c r="P33" s="11">
        <v>37.32</v>
      </c>
      <c r="Q33" s="11">
        <v>83.93</v>
      </c>
      <c r="R33" s="11">
        <v>49.859000000000002</v>
      </c>
      <c r="S33" s="11">
        <v>47.329000000000001</v>
      </c>
      <c r="T33" s="11">
        <v>81.691000000000003</v>
      </c>
      <c r="U33" s="11">
        <v>48.920999999999999</v>
      </c>
      <c r="V33" s="11">
        <v>43.039000000000001</v>
      </c>
      <c r="W33" s="11">
        <v>85.710999999999999</v>
      </c>
      <c r="X33" s="11">
        <v>20.68</v>
      </c>
      <c r="Y33" s="11">
        <v>26.486999999999998</v>
      </c>
      <c r="Z33" s="11">
        <v>48.97</v>
      </c>
      <c r="AA33" s="11">
        <v>59.36</v>
      </c>
      <c r="AB33" s="11">
        <v>49.999000000000002</v>
      </c>
      <c r="AC33" s="11">
        <v>53.935000000000002</v>
      </c>
      <c r="AD33" s="11">
        <v>14.547000000000001</v>
      </c>
      <c r="AE33" s="11">
        <v>111.68600000000001</v>
      </c>
      <c r="AF33" s="11">
        <v>32.11</v>
      </c>
      <c r="AG33" s="11">
        <v>49.417999999999999</v>
      </c>
      <c r="AH33" s="11">
        <v>124.298</v>
      </c>
      <c r="AI33" s="130"/>
      <c r="AJ33" s="130"/>
      <c r="AK33" s="130"/>
      <c r="AL33" s="130"/>
      <c r="AM33" s="130"/>
      <c r="AN33" s="130"/>
      <c r="AO33" s="130"/>
      <c r="AP33" s="130"/>
      <c r="AQ33" s="130"/>
      <c r="AR33" s="130"/>
      <c r="AS33" s="130"/>
      <c r="AT33" s="130"/>
      <c r="AU33" s="130"/>
      <c r="AV33" s="130"/>
      <c r="AW33" s="130"/>
      <c r="AX33" s="130"/>
      <c r="AY33" s="130"/>
    </row>
    <row r="34" spans="1:51" ht="15" x14ac:dyDescent="0.25">
      <c r="A34" s="183">
        <v>45505</v>
      </c>
      <c r="B34" s="99">
        <v>29.12</v>
      </c>
      <c r="C34" s="99">
        <v>29.12</v>
      </c>
      <c r="D34" s="100">
        <v>29.12</v>
      </c>
      <c r="E34" s="11">
        <v>37.860999999999997</v>
      </c>
      <c r="F34" s="11">
        <v>19.347000000000001</v>
      </c>
      <c r="G34" s="11">
        <v>68.534000000000006</v>
      </c>
      <c r="H34" s="11">
        <v>19.155999999999999</v>
      </c>
      <c r="I34" s="11">
        <v>70.003</v>
      </c>
      <c r="J34" s="11">
        <v>29.635000000000002</v>
      </c>
      <c r="K34" s="11">
        <v>87.108000000000004</v>
      </c>
      <c r="L34" s="11">
        <v>16.027000000000001</v>
      </c>
      <c r="M34" s="11">
        <v>35.377000000000002</v>
      </c>
      <c r="N34" s="11">
        <v>9.7509999999999994</v>
      </c>
      <c r="O34" s="11">
        <v>19.356999999999999</v>
      </c>
      <c r="P34" s="11">
        <v>18.773</v>
      </c>
      <c r="Q34" s="11">
        <v>39.712000000000003</v>
      </c>
      <c r="R34" s="11">
        <v>34.024000000000001</v>
      </c>
      <c r="S34" s="11">
        <v>38.478000000000002</v>
      </c>
      <c r="T34" s="11">
        <v>31.497</v>
      </c>
      <c r="U34" s="11">
        <v>21.163</v>
      </c>
      <c r="V34" s="11">
        <v>34.363</v>
      </c>
      <c r="W34" s="11">
        <v>27.783999999999999</v>
      </c>
      <c r="X34" s="11">
        <v>13.907999999999999</v>
      </c>
      <c r="Y34" s="11">
        <v>26.332999999999998</v>
      </c>
      <c r="Z34" s="11">
        <v>30.047999999999998</v>
      </c>
      <c r="AA34" s="11">
        <v>24.661000000000001</v>
      </c>
      <c r="AB34" s="11">
        <v>32.985999999999997</v>
      </c>
      <c r="AC34" s="11">
        <v>30.510999999999999</v>
      </c>
      <c r="AD34" s="11">
        <v>9.2029999999999994</v>
      </c>
      <c r="AE34" s="11">
        <v>33.322000000000003</v>
      </c>
      <c r="AF34" s="11">
        <v>17.036000000000001</v>
      </c>
      <c r="AG34" s="11">
        <v>25.719000000000001</v>
      </c>
      <c r="AH34" s="11">
        <v>82.879000000000005</v>
      </c>
      <c r="AI34" s="130"/>
      <c r="AJ34" s="130"/>
      <c r="AK34" s="130"/>
      <c r="AL34" s="130"/>
      <c r="AM34" s="130"/>
      <c r="AN34" s="130"/>
      <c r="AO34" s="130"/>
      <c r="AP34" s="130"/>
      <c r="AQ34" s="130"/>
      <c r="AR34" s="130"/>
      <c r="AS34" s="130"/>
      <c r="AT34" s="130"/>
      <c r="AU34" s="130"/>
      <c r="AV34" s="130"/>
      <c r="AW34" s="130"/>
      <c r="AX34" s="130"/>
      <c r="AY34" s="130"/>
    </row>
    <row r="35" spans="1:51" ht="15" x14ac:dyDescent="0.25">
      <c r="A35" s="183">
        <v>45536</v>
      </c>
      <c r="B35" s="99">
        <v>26.38</v>
      </c>
      <c r="C35" s="99">
        <v>26.38</v>
      </c>
      <c r="D35" s="100">
        <v>26.38</v>
      </c>
      <c r="E35" s="11">
        <v>31.206</v>
      </c>
      <c r="F35" s="11">
        <v>29.765000000000001</v>
      </c>
      <c r="G35" s="11">
        <v>36.049999999999997</v>
      </c>
      <c r="H35" s="11">
        <v>21.867999999999999</v>
      </c>
      <c r="I35" s="11">
        <v>61.174999999999997</v>
      </c>
      <c r="J35" s="11">
        <v>23.616</v>
      </c>
      <c r="K35" s="11">
        <v>43.95</v>
      </c>
      <c r="L35" s="11">
        <v>15.381</v>
      </c>
      <c r="M35" s="11">
        <v>18.61</v>
      </c>
      <c r="N35" s="11">
        <v>22.166</v>
      </c>
      <c r="O35" s="11">
        <v>33.378</v>
      </c>
      <c r="P35" s="11">
        <v>40.969000000000001</v>
      </c>
      <c r="Q35" s="11">
        <v>22.931999999999999</v>
      </c>
      <c r="R35" s="11">
        <v>32.994</v>
      </c>
      <c r="S35" s="11">
        <v>35.347999999999999</v>
      </c>
      <c r="T35" s="11">
        <v>35.805</v>
      </c>
      <c r="U35" s="11">
        <v>15.013</v>
      </c>
      <c r="V35" s="11">
        <v>18.370999999999999</v>
      </c>
      <c r="W35" s="11">
        <v>19.931999999999999</v>
      </c>
      <c r="X35" s="11">
        <v>10.968999999999999</v>
      </c>
      <c r="Y35" s="11">
        <v>43.939</v>
      </c>
      <c r="Z35" s="11">
        <v>36.734000000000002</v>
      </c>
      <c r="AA35" s="11">
        <v>16.309999999999999</v>
      </c>
      <c r="AB35" s="11">
        <v>22.701000000000001</v>
      </c>
      <c r="AC35" s="11">
        <v>18.076000000000001</v>
      </c>
      <c r="AD35" s="11">
        <v>9.4290000000000003</v>
      </c>
      <c r="AE35" s="11">
        <v>17.201000000000001</v>
      </c>
      <c r="AF35" s="11">
        <v>12.617000000000001</v>
      </c>
      <c r="AG35" s="11">
        <v>16.798999999999999</v>
      </c>
      <c r="AH35" s="11">
        <v>59.280999999999999</v>
      </c>
      <c r="AI35" s="130"/>
      <c r="AJ35" s="130"/>
      <c r="AK35" s="130"/>
      <c r="AL35" s="130"/>
      <c r="AM35" s="130"/>
      <c r="AN35" s="130"/>
      <c r="AO35" s="130"/>
      <c r="AP35" s="130"/>
      <c r="AQ35" s="130"/>
      <c r="AR35" s="130"/>
      <c r="AS35" s="130"/>
      <c r="AT35" s="130"/>
      <c r="AU35" s="130"/>
      <c r="AV35" s="130"/>
      <c r="AW35" s="130"/>
      <c r="AX35" s="130"/>
      <c r="AY35" s="130"/>
    </row>
    <row r="36" spans="1:51" ht="15" x14ac:dyDescent="0.25">
      <c r="A36" s="183">
        <v>45566</v>
      </c>
      <c r="B36" s="99">
        <v>17.3</v>
      </c>
      <c r="C36" s="99">
        <v>30.49</v>
      </c>
      <c r="D36" s="100">
        <v>22.64</v>
      </c>
      <c r="E36" s="95">
        <v>21.911999999999999</v>
      </c>
      <c r="F36" s="95">
        <v>27.652999999999999</v>
      </c>
      <c r="G36" s="95">
        <v>27.527999999999999</v>
      </c>
      <c r="H36" s="95">
        <v>39.006999999999998</v>
      </c>
      <c r="I36" s="95">
        <v>51.213000000000001</v>
      </c>
      <c r="J36" s="95">
        <v>24.260999999999999</v>
      </c>
      <c r="K36" s="95">
        <v>21.158999999999999</v>
      </c>
      <c r="L36" s="95">
        <v>18.875</v>
      </c>
      <c r="M36" s="95">
        <v>15.068</v>
      </c>
      <c r="N36" s="95">
        <v>25.327999999999999</v>
      </c>
      <c r="O36" s="95">
        <v>17.442</v>
      </c>
      <c r="P36" s="95">
        <v>42.329000000000001</v>
      </c>
      <c r="Q36" s="95">
        <v>40.932000000000002</v>
      </c>
      <c r="R36" s="95">
        <v>82.481999999999999</v>
      </c>
      <c r="S36" s="95">
        <v>33.018000000000001</v>
      </c>
      <c r="T36" s="95">
        <v>22.518000000000001</v>
      </c>
      <c r="U36" s="95">
        <v>17.207999999999998</v>
      </c>
      <c r="V36" s="95">
        <v>21.327999999999999</v>
      </c>
      <c r="W36" s="95">
        <v>29.751999999999999</v>
      </c>
      <c r="X36" s="95">
        <v>9.9749999999999996</v>
      </c>
      <c r="Y36" s="95">
        <v>32.218000000000004</v>
      </c>
      <c r="Z36" s="95">
        <v>43.686999999999998</v>
      </c>
      <c r="AA36" s="95">
        <v>19.71</v>
      </c>
      <c r="AB36" s="95">
        <v>16.524999999999999</v>
      </c>
      <c r="AC36" s="95">
        <v>17.100000000000001</v>
      </c>
      <c r="AD36" s="95">
        <v>12.455</v>
      </c>
      <c r="AE36" s="95">
        <v>12.324999999999999</v>
      </c>
      <c r="AF36" s="95">
        <v>11.156000000000001</v>
      </c>
      <c r="AG36" s="95">
        <v>32.908999999999999</v>
      </c>
      <c r="AH36" s="95">
        <v>30.634</v>
      </c>
      <c r="AI36" s="130"/>
      <c r="AJ36" s="130"/>
      <c r="AK36" s="130"/>
      <c r="AL36" s="130"/>
      <c r="AM36" s="130"/>
      <c r="AN36" s="130"/>
      <c r="AO36" s="130"/>
      <c r="AP36" s="130"/>
      <c r="AQ36" s="130"/>
      <c r="AR36" s="130"/>
      <c r="AS36" s="130"/>
      <c r="AT36" s="130"/>
      <c r="AU36" s="130"/>
      <c r="AV36" s="130"/>
      <c r="AW36" s="130"/>
      <c r="AX36" s="130"/>
      <c r="AY36" s="130"/>
    </row>
    <row r="37" spans="1:51" ht="15" x14ac:dyDescent="0.25">
      <c r="A37" s="183">
        <v>45597</v>
      </c>
      <c r="B37" s="99">
        <v>16.88</v>
      </c>
      <c r="C37" s="99">
        <v>18.28</v>
      </c>
      <c r="D37" s="100">
        <v>17.75</v>
      </c>
      <c r="E37" s="95">
        <v>16.663</v>
      </c>
      <c r="F37" s="95">
        <v>21.044</v>
      </c>
      <c r="G37" s="95">
        <v>18.702999999999999</v>
      </c>
      <c r="H37" s="95">
        <v>21.46</v>
      </c>
      <c r="I37" s="95">
        <v>27.814</v>
      </c>
      <c r="J37" s="95">
        <v>21.1</v>
      </c>
      <c r="K37" s="95">
        <v>14.843</v>
      </c>
      <c r="L37" s="95">
        <v>14.885999999999999</v>
      </c>
      <c r="M37" s="95">
        <v>13.21</v>
      </c>
      <c r="N37" s="95">
        <v>14.952</v>
      </c>
      <c r="O37" s="95">
        <v>12.403</v>
      </c>
      <c r="P37" s="95">
        <v>25.837</v>
      </c>
      <c r="Q37" s="95">
        <v>26.183</v>
      </c>
      <c r="R37" s="95">
        <v>32.582000000000001</v>
      </c>
      <c r="S37" s="95">
        <v>19.911000000000001</v>
      </c>
      <c r="T37" s="95">
        <v>17.760999999999999</v>
      </c>
      <c r="U37" s="95">
        <v>17.398</v>
      </c>
      <c r="V37" s="95">
        <v>18.741</v>
      </c>
      <c r="W37" s="95">
        <v>20.805</v>
      </c>
      <c r="X37" s="95">
        <v>9.4830000000000005</v>
      </c>
      <c r="Y37" s="95">
        <v>20.376999999999999</v>
      </c>
      <c r="Z37" s="95">
        <v>21.54</v>
      </c>
      <c r="AA37" s="95">
        <v>15.676</v>
      </c>
      <c r="AB37" s="95">
        <v>12.708</v>
      </c>
      <c r="AC37" s="95">
        <v>13.552</v>
      </c>
      <c r="AD37" s="95">
        <v>11.032</v>
      </c>
      <c r="AE37" s="95">
        <v>11.852</v>
      </c>
      <c r="AF37" s="95">
        <v>12.513</v>
      </c>
      <c r="AG37" s="95">
        <v>22.911000000000001</v>
      </c>
      <c r="AH37" s="95">
        <v>20.318000000000001</v>
      </c>
      <c r="AI37" s="130"/>
      <c r="AJ37" s="130"/>
      <c r="AK37" s="130"/>
      <c r="AL37" s="130"/>
      <c r="AM37" s="130"/>
      <c r="AN37" s="130"/>
      <c r="AO37" s="130"/>
      <c r="AP37" s="130"/>
      <c r="AQ37" s="130"/>
      <c r="AR37" s="130"/>
      <c r="AS37" s="130"/>
      <c r="AT37" s="130"/>
      <c r="AU37" s="130"/>
      <c r="AV37" s="130"/>
      <c r="AW37" s="130"/>
      <c r="AX37" s="130"/>
      <c r="AY37" s="130"/>
    </row>
    <row r="38" spans="1:51" ht="15" x14ac:dyDescent="0.25">
      <c r="A38" s="183">
        <v>45627</v>
      </c>
      <c r="B38" s="99">
        <v>14.91</v>
      </c>
      <c r="C38" s="99">
        <v>14.91</v>
      </c>
      <c r="D38" s="100">
        <v>14.91</v>
      </c>
      <c r="E38" s="95">
        <v>14.680999999999999</v>
      </c>
      <c r="F38" s="95">
        <v>15.292</v>
      </c>
      <c r="G38" s="95">
        <v>15.92</v>
      </c>
      <c r="H38" s="95">
        <v>16.157</v>
      </c>
      <c r="I38" s="95">
        <v>18.533000000000001</v>
      </c>
      <c r="J38" s="95">
        <v>17.266999999999999</v>
      </c>
      <c r="K38" s="95">
        <v>13.413</v>
      </c>
      <c r="L38" s="95">
        <v>12.555</v>
      </c>
      <c r="M38" s="95">
        <v>11.875999999999999</v>
      </c>
      <c r="N38" s="95">
        <v>11.994999999999999</v>
      </c>
      <c r="O38" s="95">
        <v>11.823</v>
      </c>
      <c r="P38" s="95">
        <v>17.526</v>
      </c>
      <c r="Q38" s="95">
        <v>17.893000000000001</v>
      </c>
      <c r="R38" s="95">
        <v>19.463000000000001</v>
      </c>
      <c r="S38" s="95">
        <v>15.704000000000001</v>
      </c>
      <c r="T38" s="95">
        <v>15.292</v>
      </c>
      <c r="U38" s="95">
        <v>13.644</v>
      </c>
      <c r="V38" s="95">
        <v>14.118</v>
      </c>
      <c r="W38" s="95">
        <v>15.073</v>
      </c>
      <c r="X38" s="95">
        <v>10.14</v>
      </c>
      <c r="Y38" s="95">
        <v>14.917</v>
      </c>
      <c r="Z38" s="95">
        <v>16.404</v>
      </c>
      <c r="AA38" s="95">
        <v>13.095000000000001</v>
      </c>
      <c r="AB38" s="95">
        <v>12.074</v>
      </c>
      <c r="AC38" s="95">
        <v>12.875999999999999</v>
      </c>
      <c r="AD38" s="95">
        <v>9.6199999999999992</v>
      </c>
      <c r="AE38" s="95">
        <v>12.334</v>
      </c>
      <c r="AF38" s="95">
        <v>12.446</v>
      </c>
      <c r="AG38" s="95">
        <v>15.128</v>
      </c>
      <c r="AH38" s="95">
        <v>15.7</v>
      </c>
      <c r="AI38" s="130"/>
      <c r="AJ38" s="130"/>
      <c r="AK38" s="130"/>
      <c r="AL38" s="130"/>
      <c r="AM38" s="130"/>
      <c r="AN38" s="130"/>
      <c r="AO38" s="130"/>
      <c r="AP38" s="130"/>
      <c r="AQ38" s="130"/>
      <c r="AR38" s="130"/>
      <c r="AS38" s="130"/>
      <c r="AT38" s="130"/>
      <c r="AU38" s="130"/>
      <c r="AV38" s="130"/>
      <c r="AW38" s="130"/>
      <c r="AX38" s="130"/>
      <c r="AY38" s="130"/>
    </row>
    <row r="39" spans="1:51" ht="15" x14ac:dyDescent="0.25">
      <c r="A39" s="183">
        <v>45658</v>
      </c>
      <c r="B39" s="99">
        <v>13.35</v>
      </c>
      <c r="C39" s="99">
        <v>13.35</v>
      </c>
      <c r="D39" s="100">
        <v>13.35</v>
      </c>
      <c r="E39" s="95">
        <v>13.760999999999999</v>
      </c>
      <c r="F39" s="95">
        <v>13.391</v>
      </c>
      <c r="G39" s="95">
        <v>14.585000000000001</v>
      </c>
      <c r="H39" s="95">
        <v>13.494</v>
      </c>
      <c r="I39" s="95">
        <v>15.445</v>
      </c>
      <c r="J39" s="95">
        <v>14.429</v>
      </c>
      <c r="K39" s="95">
        <v>13.221</v>
      </c>
      <c r="L39" s="95">
        <v>11.679</v>
      </c>
      <c r="M39" s="95">
        <v>11.64</v>
      </c>
      <c r="N39" s="95">
        <v>10.859</v>
      </c>
      <c r="O39" s="95">
        <v>10.832000000000001</v>
      </c>
      <c r="P39" s="95">
        <v>16.085000000000001</v>
      </c>
      <c r="Q39" s="95">
        <v>15.632</v>
      </c>
      <c r="R39" s="95">
        <v>14.942</v>
      </c>
      <c r="S39" s="95">
        <v>13.137</v>
      </c>
      <c r="T39" s="95">
        <v>13.643000000000001</v>
      </c>
      <c r="U39" s="95">
        <v>12.228999999999999</v>
      </c>
      <c r="V39" s="95">
        <v>12.326000000000001</v>
      </c>
      <c r="W39" s="95">
        <v>13.689</v>
      </c>
      <c r="X39" s="95">
        <v>10.313000000000001</v>
      </c>
      <c r="Y39" s="95">
        <v>12.628</v>
      </c>
      <c r="Z39" s="95">
        <v>14.015000000000001</v>
      </c>
      <c r="AA39" s="95">
        <v>11.542</v>
      </c>
      <c r="AB39" s="95">
        <v>11.936999999999999</v>
      </c>
      <c r="AC39" s="95">
        <v>12.266</v>
      </c>
      <c r="AD39" s="95">
        <v>9.2739999999999991</v>
      </c>
      <c r="AE39" s="95">
        <v>11.97</v>
      </c>
      <c r="AF39" s="95">
        <v>11.988</v>
      </c>
      <c r="AG39" s="95">
        <v>11.981999999999999</v>
      </c>
      <c r="AH39" s="95">
        <v>13.771000000000001</v>
      </c>
      <c r="AI39" s="130"/>
      <c r="AJ39" s="130"/>
      <c r="AK39" s="130"/>
      <c r="AL39" s="130"/>
      <c r="AM39" s="130"/>
      <c r="AN39" s="130"/>
      <c r="AO39" s="130"/>
      <c r="AP39" s="130"/>
      <c r="AQ39" s="130"/>
      <c r="AR39" s="130"/>
      <c r="AS39" s="130"/>
      <c r="AT39" s="130"/>
      <c r="AU39" s="130"/>
      <c r="AV39" s="130"/>
      <c r="AW39" s="130"/>
      <c r="AX39" s="130"/>
      <c r="AY39" s="130"/>
    </row>
    <row r="40" spans="1:51" ht="15" x14ac:dyDescent="0.25">
      <c r="A40" s="183">
        <v>45689</v>
      </c>
      <c r="B40" s="99">
        <v>12.13</v>
      </c>
      <c r="C40" s="99">
        <v>12.13</v>
      </c>
      <c r="D40" s="100">
        <v>12.13</v>
      </c>
      <c r="E40" s="95">
        <v>11.715999999999999</v>
      </c>
      <c r="F40" s="95">
        <v>14.281000000000001</v>
      </c>
      <c r="G40" s="95">
        <v>15.936</v>
      </c>
      <c r="H40" s="95">
        <v>11.35</v>
      </c>
      <c r="I40" s="95">
        <v>12.778</v>
      </c>
      <c r="J40" s="95">
        <v>13.442</v>
      </c>
      <c r="K40" s="95">
        <v>12.494</v>
      </c>
      <c r="L40" s="95">
        <v>10.092000000000001</v>
      </c>
      <c r="M40" s="95">
        <v>10.241</v>
      </c>
      <c r="N40" s="95">
        <v>9.9659999999999993</v>
      </c>
      <c r="O40" s="95">
        <v>10.004</v>
      </c>
      <c r="P40" s="95">
        <v>14.145</v>
      </c>
      <c r="Q40" s="95">
        <v>12.771000000000001</v>
      </c>
      <c r="R40" s="95">
        <v>14.153</v>
      </c>
      <c r="S40" s="95">
        <v>10.587</v>
      </c>
      <c r="T40" s="95">
        <v>12.597</v>
      </c>
      <c r="U40" s="95">
        <v>10.305</v>
      </c>
      <c r="V40" s="95">
        <v>10.446999999999999</v>
      </c>
      <c r="W40" s="95">
        <v>10.769</v>
      </c>
      <c r="X40" s="95">
        <v>9.9049999999999994</v>
      </c>
      <c r="Y40" s="95">
        <v>12.305</v>
      </c>
      <c r="Z40" s="95">
        <v>15.962999999999999</v>
      </c>
      <c r="AA40" s="95">
        <v>12.634</v>
      </c>
      <c r="AB40" s="95">
        <v>13.654999999999999</v>
      </c>
      <c r="AC40" s="95">
        <v>11.852</v>
      </c>
      <c r="AD40" s="95">
        <v>8.1950000000000003</v>
      </c>
      <c r="AE40" s="95">
        <v>10.706</v>
      </c>
      <c r="AF40" s="95">
        <v>10.967000000000001</v>
      </c>
      <c r="AG40" s="95">
        <v>9.7230000000000008</v>
      </c>
      <c r="AH40" s="95">
        <v>11.792999999999999</v>
      </c>
      <c r="AI40" s="130"/>
      <c r="AJ40" s="130"/>
      <c r="AK40" s="130"/>
      <c r="AL40" s="130"/>
      <c r="AM40" s="130"/>
      <c r="AN40" s="130"/>
      <c r="AO40" s="130"/>
      <c r="AP40" s="130"/>
      <c r="AQ40" s="130"/>
      <c r="AR40" s="130"/>
      <c r="AS40" s="130"/>
      <c r="AT40" s="130"/>
      <c r="AU40" s="130"/>
      <c r="AV40" s="130"/>
      <c r="AW40" s="130"/>
      <c r="AX40" s="130"/>
      <c r="AY40" s="130"/>
    </row>
    <row r="41" spans="1:51" ht="15" x14ac:dyDescent="0.25">
      <c r="A41" s="183">
        <v>45717</v>
      </c>
      <c r="B41" s="99">
        <v>22.6</v>
      </c>
      <c r="C41" s="99">
        <v>22.6</v>
      </c>
      <c r="D41" s="100">
        <v>22.6</v>
      </c>
      <c r="E41" s="95">
        <v>21.809000000000001</v>
      </c>
      <c r="F41" s="95">
        <v>33.616</v>
      </c>
      <c r="G41" s="95">
        <v>19.343</v>
      </c>
      <c r="H41" s="95">
        <v>38.701999999999998</v>
      </c>
      <c r="I41" s="95">
        <v>21.844999999999999</v>
      </c>
      <c r="J41" s="95">
        <v>20.524000000000001</v>
      </c>
      <c r="K41" s="95">
        <v>17.087</v>
      </c>
      <c r="L41" s="95">
        <v>18.218</v>
      </c>
      <c r="M41" s="95">
        <v>13.241</v>
      </c>
      <c r="N41" s="95">
        <v>14.867000000000001</v>
      </c>
      <c r="O41" s="95">
        <v>31.099</v>
      </c>
      <c r="P41" s="95">
        <v>26.594999999999999</v>
      </c>
      <c r="Q41" s="95">
        <v>16.631</v>
      </c>
      <c r="R41" s="95">
        <v>47.658000000000001</v>
      </c>
      <c r="S41" s="95">
        <v>13.698</v>
      </c>
      <c r="T41" s="95">
        <v>21.927</v>
      </c>
      <c r="U41" s="95">
        <v>11.951000000000001</v>
      </c>
      <c r="V41" s="95">
        <v>16.466999999999999</v>
      </c>
      <c r="W41" s="95">
        <v>20.7</v>
      </c>
      <c r="X41" s="95">
        <v>13.022</v>
      </c>
      <c r="Y41" s="95">
        <v>17.337</v>
      </c>
      <c r="Z41" s="95">
        <v>30.026</v>
      </c>
      <c r="AA41" s="95">
        <v>19.463000000000001</v>
      </c>
      <c r="AB41" s="95">
        <v>38.85</v>
      </c>
      <c r="AC41" s="95">
        <v>13.821999999999999</v>
      </c>
      <c r="AD41" s="95">
        <v>11.856</v>
      </c>
      <c r="AE41" s="95">
        <v>16.338999999999999</v>
      </c>
      <c r="AF41" s="95">
        <v>13.106</v>
      </c>
      <c r="AG41" s="95">
        <v>12.768000000000001</v>
      </c>
      <c r="AH41" s="95">
        <v>16.539000000000001</v>
      </c>
      <c r="AI41" s="130"/>
      <c r="AJ41" s="130"/>
      <c r="AK41" s="130"/>
      <c r="AL41" s="130"/>
      <c r="AM41" s="130"/>
      <c r="AN41" s="130"/>
      <c r="AO41" s="130"/>
      <c r="AP41" s="130"/>
      <c r="AQ41" s="130"/>
      <c r="AR41" s="130"/>
      <c r="AS41" s="130"/>
      <c r="AT41" s="130"/>
      <c r="AU41" s="130"/>
      <c r="AV41" s="130"/>
      <c r="AW41" s="130"/>
      <c r="AX41" s="130"/>
      <c r="AY41" s="130"/>
    </row>
    <row r="42" spans="1:51" ht="15" x14ac:dyDescent="0.25">
      <c r="A42" s="183">
        <v>45748</v>
      </c>
      <c r="B42" s="99">
        <v>50.72</v>
      </c>
      <c r="C42" s="99">
        <v>50.72</v>
      </c>
      <c r="D42" s="100">
        <v>50.72</v>
      </c>
      <c r="E42" s="95">
        <v>58.08</v>
      </c>
      <c r="F42" s="95">
        <v>38.039000000000001</v>
      </c>
      <c r="G42" s="95">
        <v>40.966000000000001</v>
      </c>
      <c r="H42" s="95">
        <v>68.427000000000007</v>
      </c>
      <c r="I42" s="95">
        <v>44.158000000000001</v>
      </c>
      <c r="J42" s="95">
        <v>43.319000000000003</v>
      </c>
      <c r="K42" s="95">
        <v>51.683999999999997</v>
      </c>
      <c r="L42" s="95">
        <v>59.557000000000002</v>
      </c>
      <c r="M42" s="95">
        <v>38.347999999999999</v>
      </c>
      <c r="N42" s="95">
        <v>35.649000000000001</v>
      </c>
      <c r="O42" s="95">
        <v>88.417000000000002</v>
      </c>
      <c r="P42" s="95">
        <v>77.272999999999996</v>
      </c>
      <c r="Q42" s="95">
        <v>52.984000000000002</v>
      </c>
      <c r="R42" s="95">
        <v>70.272000000000006</v>
      </c>
      <c r="S42" s="95">
        <v>34.738999999999997</v>
      </c>
      <c r="T42" s="95">
        <v>42.423000000000002</v>
      </c>
      <c r="U42" s="95">
        <v>29.882999999999999</v>
      </c>
      <c r="V42" s="95">
        <v>37.401000000000003</v>
      </c>
      <c r="W42" s="95">
        <v>77.113</v>
      </c>
      <c r="X42" s="95">
        <v>19.643999999999998</v>
      </c>
      <c r="Y42" s="95">
        <v>47.320999999999998</v>
      </c>
      <c r="Z42" s="95">
        <v>44.3</v>
      </c>
      <c r="AA42" s="95">
        <v>39.631</v>
      </c>
      <c r="AB42" s="95">
        <v>78.234999999999999</v>
      </c>
      <c r="AC42" s="95">
        <v>30.042999999999999</v>
      </c>
      <c r="AD42" s="95">
        <v>43.985999999999997</v>
      </c>
      <c r="AE42" s="95">
        <v>27.596</v>
      </c>
      <c r="AF42" s="95">
        <v>38.14</v>
      </c>
      <c r="AG42" s="95">
        <v>24.78</v>
      </c>
      <c r="AH42" s="95">
        <v>31.661999999999999</v>
      </c>
      <c r="AI42" s="130"/>
      <c r="AJ42" s="130"/>
      <c r="AK42" s="130"/>
      <c r="AL42" s="130"/>
      <c r="AM42" s="130"/>
      <c r="AN42" s="130"/>
      <c r="AO42" s="130"/>
      <c r="AP42" s="130"/>
      <c r="AQ42" s="130"/>
      <c r="AR42" s="130"/>
      <c r="AS42" s="130"/>
      <c r="AT42" s="130"/>
      <c r="AU42" s="130"/>
      <c r="AV42" s="130"/>
      <c r="AW42" s="130"/>
      <c r="AX42" s="130"/>
      <c r="AY42" s="130"/>
    </row>
    <row r="43" spans="1:51" ht="15" x14ac:dyDescent="0.25">
      <c r="A43" s="183">
        <v>45778</v>
      </c>
      <c r="B43" s="99">
        <v>134.93</v>
      </c>
      <c r="C43" s="99">
        <v>134.93</v>
      </c>
      <c r="D43" s="100">
        <v>134.93</v>
      </c>
      <c r="E43" s="95">
        <v>157.08000000000001</v>
      </c>
      <c r="F43" s="95">
        <v>108.416</v>
      </c>
      <c r="G43" s="95">
        <v>146.65199999999999</v>
      </c>
      <c r="H43" s="95">
        <v>201.958</v>
      </c>
      <c r="I43" s="95">
        <v>147.61199999999999</v>
      </c>
      <c r="J43" s="95">
        <v>152.37100000000001</v>
      </c>
      <c r="K43" s="95">
        <v>128.16300000000001</v>
      </c>
      <c r="L43" s="95">
        <v>231.14</v>
      </c>
      <c r="M43" s="95">
        <v>55.381</v>
      </c>
      <c r="N43" s="95">
        <v>113.90900000000001</v>
      </c>
      <c r="O43" s="95">
        <v>151.58099999999999</v>
      </c>
      <c r="P43" s="95">
        <v>235.51599999999999</v>
      </c>
      <c r="Q43" s="95">
        <v>129.887</v>
      </c>
      <c r="R43" s="95">
        <v>154.58799999999999</v>
      </c>
      <c r="S43" s="95">
        <v>184.34899999999999</v>
      </c>
      <c r="T43" s="95">
        <v>212.16800000000001</v>
      </c>
      <c r="U43" s="95">
        <v>88.542000000000002</v>
      </c>
      <c r="V43" s="95">
        <v>126.693</v>
      </c>
      <c r="W43" s="95">
        <v>117.508</v>
      </c>
      <c r="X43" s="95">
        <v>81.132000000000005</v>
      </c>
      <c r="Y43" s="95">
        <v>114.51</v>
      </c>
      <c r="Z43" s="95">
        <v>93.861999999999995</v>
      </c>
      <c r="AA43" s="95">
        <v>107.14700000000001</v>
      </c>
      <c r="AB43" s="95">
        <v>150.02199999999999</v>
      </c>
      <c r="AC43" s="95">
        <v>76.497</v>
      </c>
      <c r="AD43" s="95">
        <v>133.102</v>
      </c>
      <c r="AE43" s="95">
        <v>121.94799999999999</v>
      </c>
      <c r="AF43" s="95">
        <v>93.21</v>
      </c>
      <c r="AG43" s="95">
        <v>112.67</v>
      </c>
      <c r="AH43" s="95">
        <v>107.163</v>
      </c>
      <c r="AI43" s="130"/>
      <c r="AJ43" s="130"/>
      <c r="AK43" s="130"/>
      <c r="AL43" s="130"/>
      <c r="AM43" s="130"/>
      <c r="AN43" s="130"/>
      <c r="AO43" s="130"/>
      <c r="AP43" s="130"/>
      <c r="AQ43" s="130"/>
      <c r="AR43" s="130"/>
      <c r="AS43" s="130"/>
      <c r="AT43" s="130"/>
      <c r="AU43" s="130"/>
      <c r="AV43" s="130"/>
      <c r="AW43" s="130"/>
      <c r="AX43" s="130"/>
      <c r="AY43" s="130"/>
    </row>
    <row r="44" spans="1:51" ht="15" x14ac:dyDescent="0.25">
      <c r="A44" s="183">
        <v>45809</v>
      </c>
      <c r="B44" s="99">
        <v>144.15</v>
      </c>
      <c r="C44" s="99">
        <v>144.15</v>
      </c>
      <c r="D44" s="100">
        <v>144.15</v>
      </c>
      <c r="E44" s="95">
        <v>153.357</v>
      </c>
      <c r="F44" s="95">
        <v>265.94200000000001</v>
      </c>
      <c r="G44" s="95">
        <v>104.105</v>
      </c>
      <c r="H44" s="95">
        <v>262.04700000000003</v>
      </c>
      <c r="I44" s="95">
        <v>133.21100000000001</v>
      </c>
      <c r="J44" s="95">
        <v>222.40100000000001</v>
      </c>
      <c r="K44" s="95">
        <v>77.421999999999997</v>
      </c>
      <c r="L44" s="95">
        <v>132.935</v>
      </c>
      <c r="M44" s="95">
        <v>32.262</v>
      </c>
      <c r="N44" s="95">
        <v>95.292000000000002</v>
      </c>
      <c r="O44" s="95">
        <v>101.416</v>
      </c>
      <c r="P44" s="95">
        <v>217.25</v>
      </c>
      <c r="Q44" s="95">
        <v>87.813999999999993</v>
      </c>
      <c r="R44" s="95">
        <v>125.45399999999999</v>
      </c>
      <c r="S44" s="95">
        <v>218.29599999999999</v>
      </c>
      <c r="T44" s="95">
        <v>121.998</v>
      </c>
      <c r="U44" s="95">
        <v>149.78</v>
      </c>
      <c r="V44" s="95">
        <v>226.28700000000001</v>
      </c>
      <c r="W44" s="95">
        <v>52.972999999999999</v>
      </c>
      <c r="X44" s="95">
        <v>66.05</v>
      </c>
      <c r="Y44" s="95">
        <v>156.25</v>
      </c>
      <c r="Z44" s="95">
        <v>189.03100000000001</v>
      </c>
      <c r="AA44" s="95">
        <v>172.93100000000001</v>
      </c>
      <c r="AB44" s="95">
        <v>172.07400000000001</v>
      </c>
      <c r="AC44" s="95">
        <v>32.014000000000003</v>
      </c>
      <c r="AD44" s="95">
        <v>263.62599999999998</v>
      </c>
      <c r="AE44" s="95">
        <v>93.486000000000004</v>
      </c>
      <c r="AF44" s="95">
        <v>97.335999999999999</v>
      </c>
      <c r="AG44" s="95">
        <v>198.761</v>
      </c>
      <c r="AH44" s="95">
        <v>242.39400000000001</v>
      </c>
      <c r="AI44" s="130"/>
      <c r="AJ44" s="130"/>
      <c r="AK44" s="130"/>
      <c r="AL44" s="130"/>
      <c r="AM44" s="130"/>
      <c r="AN44" s="130"/>
      <c r="AO44" s="130"/>
      <c r="AP44" s="130"/>
      <c r="AQ44" s="130"/>
      <c r="AR44" s="130"/>
      <c r="AS44" s="130"/>
      <c r="AT44" s="130"/>
      <c r="AU44" s="130"/>
      <c r="AV44" s="130"/>
      <c r="AW44" s="130"/>
      <c r="AX44" s="130"/>
      <c r="AY44" s="130"/>
    </row>
    <row r="45" spans="1:51" ht="15" x14ac:dyDescent="0.25">
      <c r="A45" s="183">
        <v>45839</v>
      </c>
      <c r="B45" s="99">
        <v>50.8</v>
      </c>
      <c r="C45" s="99">
        <v>50.8</v>
      </c>
      <c r="D45" s="100">
        <v>50.8</v>
      </c>
      <c r="E45" s="95">
        <v>39.645000000000003</v>
      </c>
      <c r="F45" s="95">
        <v>211.876</v>
      </c>
      <c r="G45" s="95">
        <v>40.984999999999999</v>
      </c>
      <c r="H45" s="95">
        <v>92.561999999999998</v>
      </c>
      <c r="I45" s="95">
        <v>74.572000000000003</v>
      </c>
      <c r="J45" s="95">
        <v>146.12100000000001</v>
      </c>
      <c r="K45" s="95">
        <v>24.492999999999999</v>
      </c>
      <c r="L45" s="95">
        <v>53.802999999999997</v>
      </c>
      <c r="M45" s="95">
        <v>13.645</v>
      </c>
      <c r="N45" s="95">
        <v>28.545999999999999</v>
      </c>
      <c r="O45" s="95">
        <v>37.295000000000002</v>
      </c>
      <c r="P45" s="95">
        <v>83.891999999999996</v>
      </c>
      <c r="Q45" s="95">
        <v>49.857999999999997</v>
      </c>
      <c r="R45" s="95">
        <v>48.454000000000001</v>
      </c>
      <c r="S45" s="95">
        <v>81.611000000000004</v>
      </c>
      <c r="T45" s="95">
        <v>48.911999999999999</v>
      </c>
      <c r="U45" s="95">
        <v>43.273000000000003</v>
      </c>
      <c r="V45" s="95">
        <v>88.667000000000002</v>
      </c>
      <c r="W45" s="95">
        <v>20.690999999999999</v>
      </c>
      <c r="X45" s="95">
        <v>26.538</v>
      </c>
      <c r="Y45" s="95">
        <v>48.94</v>
      </c>
      <c r="Z45" s="95">
        <v>61.045999999999999</v>
      </c>
      <c r="AA45" s="95">
        <v>49.999000000000002</v>
      </c>
      <c r="AB45" s="95">
        <v>53.93</v>
      </c>
      <c r="AC45" s="95">
        <v>14.625999999999999</v>
      </c>
      <c r="AD45" s="95">
        <v>117.73</v>
      </c>
      <c r="AE45" s="95">
        <v>32.006</v>
      </c>
      <c r="AF45" s="95">
        <v>49.284999999999997</v>
      </c>
      <c r="AG45" s="95">
        <v>124.291</v>
      </c>
      <c r="AH45" s="95">
        <v>152.43100000000001</v>
      </c>
      <c r="AI45" s="130"/>
      <c r="AJ45" s="130"/>
      <c r="AK45" s="130"/>
      <c r="AL45" s="130"/>
      <c r="AM45" s="130"/>
      <c r="AN45" s="130"/>
      <c r="AO45" s="130"/>
      <c r="AP45" s="130"/>
      <c r="AQ45" s="130"/>
      <c r="AR45" s="130"/>
      <c r="AS45" s="130"/>
      <c r="AT45" s="130"/>
      <c r="AU45" s="130"/>
      <c r="AV45" s="130"/>
      <c r="AW45" s="130"/>
      <c r="AX45" s="130"/>
      <c r="AY45" s="130"/>
    </row>
    <row r="46" spans="1:51" ht="15" x14ac:dyDescent="0.25">
      <c r="A46" s="183">
        <v>45870</v>
      </c>
      <c r="B46" s="99">
        <v>29.12</v>
      </c>
      <c r="C46" s="99">
        <v>29.12</v>
      </c>
      <c r="D46" s="100">
        <v>29.12</v>
      </c>
      <c r="E46" s="95">
        <v>19.291</v>
      </c>
      <c r="F46" s="95">
        <v>70.332999999999998</v>
      </c>
      <c r="G46" s="95">
        <v>19.094999999999999</v>
      </c>
      <c r="H46" s="95">
        <v>70.034999999999997</v>
      </c>
      <c r="I46" s="95">
        <v>29.565999999999999</v>
      </c>
      <c r="J46" s="95">
        <v>87.97</v>
      </c>
      <c r="K46" s="95">
        <v>16.044</v>
      </c>
      <c r="L46" s="95">
        <v>35.411000000000001</v>
      </c>
      <c r="M46" s="95">
        <v>9.6080000000000005</v>
      </c>
      <c r="N46" s="95">
        <v>19.388999999999999</v>
      </c>
      <c r="O46" s="95">
        <v>18.690999999999999</v>
      </c>
      <c r="P46" s="95">
        <v>39.627000000000002</v>
      </c>
      <c r="Q46" s="95">
        <v>34.014000000000003</v>
      </c>
      <c r="R46" s="95">
        <v>39.356999999999999</v>
      </c>
      <c r="S46" s="95">
        <v>31.402999999999999</v>
      </c>
      <c r="T46" s="95">
        <v>21.117999999999999</v>
      </c>
      <c r="U46" s="95">
        <v>34.561999999999998</v>
      </c>
      <c r="V46" s="95">
        <v>28.637</v>
      </c>
      <c r="W46" s="95">
        <v>13.865</v>
      </c>
      <c r="X46" s="95">
        <v>26.332000000000001</v>
      </c>
      <c r="Y46" s="95">
        <v>29.992000000000001</v>
      </c>
      <c r="Z46" s="95">
        <v>24.99</v>
      </c>
      <c r="AA46" s="95">
        <v>32.951000000000001</v>
      </c>
      <c r="AB46" s="95">
        <v>30.439</v>
      </c>
      <c r="AC46" s="95">
        <v>9.2210000000000001</v>
      </c>
      <c r="AD46" s="95">
        <v>34.332000000000001</v>
      </c>
      <c r="AE46" s="95">
        <v>16.899000000000001</v>
      </c>
      <c r="AF46" s="95">
        <v>25.588000000000001</v>
      </c>
      <c r="AG46" s="95">
        <v>82.897000000000006</v>
      </c>
      <c r="AH46" s="95">
        <v>58.847000000000001</v>
      </c>
      <c r="AI46" s="130"/>
      <c r="AJ46" s="130"/>
      <c r="AK46" s="130"/>
      <c r="AL46" s="130"/>
      <c r="AM46" s="130"/>
      <c r="AN46" s="130"/>
      <c r="AO46" s="130"/>
      <c r="AP46" s="130"/>
      <c r="AQ46" s="130"/>
      <c r="AR46" s="130"/>
      <c r="AS46" s="130"/>
      <c r="AT46" s="130"/>
      <c r="AU46" s="130"/>
      <c r="AV46" s="130"/>
      <c r="AW46" s="130"/>
      <c r="AX46" s="130"/>
      <c r="AY46" s="130"/>
    </row>
    <row r="47" spans="1:51" ht="15" x14ac:dyDescent="0.25">
      <c r="A47" s="183">
        <v>45901</v>
      </c>
      <c r="B47" s="99">
        <v>26.38</v>
      </c>
      <c r="C47" s="99">
        <v>26.38</v>
      </c>
      <c r="D47" s="100">
        <v>26.38</v>
      </c>
      <c r="E47" s="95">
        <v>29.797999999999998</v>
      </c>
      <c r="F47" s="95">
        <v>36.770000000000003</v>
      </c>
      <c r="G47" s="95">
        <v>21.884</v>
      </c>
      <c r="H47" s="95">
        <v>61.302999999999997</v>
      </c>
      <c r="I47" s="95">
        <v>23.634</v>
      </c>
      <c r="J47" s="95">
        <v>45.356000000000002</v>
      </c>
      <c r="K47" s="95">
        <v>15.465999999999999</v>
      </c>
      <c r="L47" s="95">
        <v>18.721</v>
      </c>
      <c r="M47" s="95">
        <v>22.087</v>
      </c>
      <c r="N47" s="95">
        <v>33.826999999999998</v>
      </c>
      <c r="O47" s="95">
        <v>40.957999999999998</v>
      </c>
      <c r="P47" s="95">
        <v>22.931000000000001</v>
      </c>
      <c r="Q47" s="95">
        <v>33.064999999999998</v>
      </c>
      <c r="R47" s="95">
        <v>35.554000000000002</v>
      </c>
      <c r="S47" s="95">
        <v>35.792999999999999</v>
      </c>
      <c r="T47" s="95">
        <v>15.044</v>
      </c>
      <c r="U47" s="95">
        <v>18.632999999999999</v>
      </c>
      <c r="V47" s="95">
        <v>20.238</v>
      </c>
      <c r="W47" s="95">
        <v>11.022</v>
      </c>
      <c r="X47" s="95">
        <v>44.033999999999999</v>
      </c>
      <c r="Y47" s="95">
        <v>36.765999999999998</v>
      </c>
      <c r="Z47" s="95">
        <v>16.498000000000001</v>
      </c>
      <c r="AA47" s="95">
        <v>22.733000000000001</v>
      </c>
      <c r="AB47" s="95">
        <v>18.082000000000001</v>
      </c>
      <c r="AC47" s="95">
        <v>9.52</v>
      </c>
      <c r="AD47" s="95">
        <v>17.760000000000002</v>
      </c>
      <c r="AE47" s="95">
        <v>12.579000000000001</v>
      </c>
      <c r="AF47" s="95">
        <v>16.759</v>
      </c>
      <c r="AG47" s="95">
        <v>59.414000000000001</v>
      </c>
      <c r="AH47" s="95">
        <v>24.994</v>
      </c>
      <c r="AI47" s="130"/>
      <c r="AJ47" s="130"/>
      <c r="AK47" s="130"/>
      <c r="AL47" s="130"/>
      <c r="AM47" s="130"/>
      <c r="AN47" s="130"/>
      <c r="AO47" s="130"/>
      <c r="AP47" s="130"/>
      <c r="AQ47" s="130"/>
      <c r="AR47" s="130"/>
      <c r="AS47" s="130"/>
      <c r="AT47" s="130"/>
      <c r="AU47" s="130"/>
      <c r="AV47" s="130"/>
      <c r="AW47" s="130"/>
      <c r="AX47" s="130"/>
      <c r="AY47" s="130"/>
    </row>
    <row r="48" spans="1:51" ht="15" x14ac:dyDescent="0.25">
      <c r="A48" s="183">
        <v>45931</v>
      </c>
      <c r="B48" s="99">
        <v>17.3</v>
      </c>
      <c r="C48" s="99">
        <v>30.49</v>
      </c>
      <c r="D48" s="100">
        <v>22.64</v>
      </c>
      <c r="E48" s="95">
        <v>27.678999999999998</v>
      </c>
      <c r="F48" s="95">
        <v>28.318999999999999</v>
      </c>
      <c r="G48" s="95">
        <v>39.012</v>
      </c>
      <c r="H48" s="95">
        <v>51.308</v>
      </c>
      <c r="I48" s="95">
        <v>24.273</v>
      </c>
      <c r="J48" s="95">
        <v>21.731999999999999</v>
      </c>
      <c r="K48" s="95">
        <v>18.957999999999998</v>
      </c>
      <c r="L48" s="95">
        <v>15.166</v>
      </c>
      <c r="M48" s="95">
        <v>25.242999999999999</v>
      </c>
      <c r="N48" s="95">
        <v>17.997</v>
      </c>
      <c r="O48" s="95">
        <v>42.311999999999998</v>
      </c>
      <c r="P48" s="95">
        <v>40.917000000000002</v>
      </c>
      <c r="Q48" s="95">
        <v>82.555999999999997</v>
      </c>
      <c r="R48" s="95">
        <v>33.956000000000003</v>
      </c>
      <c r="S48" s="95">
        <v>22.501999999999999</v>
      </c>
      <c r="T48" s="95">
        <v>17.228000000000002</v>
      </c>
      <c r="U48" s="95">
        <v>21.591999999999999</v>
      </c>
      <c r="V48" s="95">
        <v>29.346</v>
      </c>
      <c r="W48" s="95">
        <v>10.016999999999999</v>
      </c>
      <c r="X48" s="95">
        <v>32.287999999999997</v>
      </c>
      <c r="Y48" s="95">
        <v>43.713000000000001</v>
      </c>
      <c r="Z48" s="95">
        <v>19.635000000000002</v>
      </c>
      <c r="AA48" s="95">
        <v>16.547999999999998</v>
      </c>
      <c r="AB48" s="95">
        <v>17.094999999999999</v>
      </c>
      <c r="AC48" s="95">
        <v>12.542999999999999</v>
      </c>
      <c r="AD48" s="95">
        <v>12.577</v>
      </c>
      <c r="AE48" s="95">
        <v>11.106999999999999</v>
      </c>
      <c r="AF48" s="95">
        <v>32.853000000000002</v>
      </c>
      <c r="AG48" s="95">
        <v>30.733000000000001</v>
      </c>
      <c r="AH48" s="95">
        <v>23.88</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83">
        <v>45962</v>
      </c>
      <c r="B49" s="99">
        <v>16.88</v>
      </c>
      <c r="C49" s="99">
        <v>18.28</v>
      </c>
      <c r="D49" s="100">
        <v>17.75</v>
      </c>
      <c r="E49" s="95">
        <v>21.068000000000001</v>
      </c>
      <c r="F49" s="95">
        <v>19.041</v>
      </c>
      <c r="G49" s="95">
        <v>21.469000000000001</v>
      </c>
      <c r="H49" s="95">
        <v>27.893999999999998</v>
      </c>
      <c r="I49" s="95">
        <v>21.116</v>
      </c>
      <c r="J49" s="95">
        <v>15.135</v>
      </c>
      <c r="K49" s="95">
        <v>14.959</v>
      </c>
      <c r="L49" s="95">
        <v>13.298999999999999</v>
      </c>
      <c r="M49" s="95">
        <v>14.882</v>
      </c>
      <c r="N49" s="95">
        <v>12.67</v>
      </c>
      <c r="O49" s="95">
        <v>25.824000000000002</v>
      </c>
      <c r="P49" s="95">
        <v>26.170999999999999</v>
      </c>
      <c r="Q49" s="95">
        <v>32.643000000000001</v>
      </c>
      <c r="R49" s="95">
        <v>20.687999999999999</v>
      </c>
      <c r="S49" s="95">
        <v>17.748000000000001</v>
      </c>
      <c r="T49" s="95">
        <v>17.416</v>
      </c>
      <c r="U49" s="95">
        <v>18.974</v>
      </c>
      <c r="V49" s="95">
        <v>21.370999999999999</v>
      </c>
      <c r="W49" s="95">
        <v>9.5210000000000008</v>
      </c>
      <c r="X49" s="95">
        <v>20.434999999999999</v>
      </c>
      <c r="Y49" s="95">
        <v>21.559000000000001</v>
      </c>
      <c r="Z49" s="95">
        <v>15.872</v>
      </c>
      <c r="AA49" s="95">
        <v>12.73</v>
      </c>
      <c r="AB49" s="95">
        <v>13.545999999999999</v>
      </c>
      <c r="AC49" s="95">
        <v>11.106999999999999</v>
      </c>
      <c r="AD49" s="95">
        <v>11.997999999999999</v>
      </c>
      <c r="AE49" s="95">
        <v>12.465</v>
      </c>
      <c r="AF49" s="95">
        <v>22.867999999999999</v>
      </c>
      <c r="AG49" s="95">
        <v>20.423999999999999</v>
      </c>
      <c r="AH49" s="95">
        <v>14.898</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83">
        <v>45992</v>
      </c>
      <c r="B50" s="99">
        <v>14.91</v>
      </c>
      <c r="C50" s="99">
        <v>14.91</v>
      </c>
      <c r="D50" s="100">
        <v>14.91</v>
      </c>
      <c r="E50" s="95">
        <v>15.317</v>
      </c>
      <c r="F50" s="95">
        <v>16.140999999999998</v>
      </c>
      <c r="G50" s="95">
        <v>16.164000000000001</v>
      </c>
      <c r="H50" s="95">
        <v>18.611000000000001</v>
      </c>
      <c r="I50" s="95">
        <v>17.280999999999999</v>
      </c>
      <c r="J50" s="95">
        <v>13.622</v>
      </c>
      <c r="K50" s="95">
        <v>12.624000000000001</v>
      </c>
      <c r="L50" s="95">
        <v>11.962</v>
      </c>
      <c r="M50" s="95">
        <v>11.93</v>
      </c>
      <c r="N50" s="95">
        <v>12.029</v>
      </c>
      <c r="O50" s="95">
        <v>17.510000000000002</v>
      </c>
      <c r="P50" s="95">
        <v>17.881</v>
      </c>
      <c r="Q50" s="95">
        <v>19.526</v>
      </c>
      <c r="R50" s="95">
        <v>16.192</v>
      </c>
      <c r="S50" s="95">
        <v>15.279</v>
      </c>
      <c r="T50" s="95">
        <v>13.662000000000001</v>
      </c>
      <c r="U50" s="95">
        <v>14.367000000000001</v>
      </c>
      <c r="V50" s="95">
        <v>15.3</v>
      </c>
      <c r="W50" s="95">
        <v>10.177</v>
      </c>
      <c r="X50" s="95">
        <v>14.968999999999999</v>
      </c>
      <c r="Y50" s="95">
        <v>16.423999999999999</v>
      </c>
      <c r="Z50" s="95">
        <v>13.173</v>
      </c>
      <c r="AA50" s="95">
        <v>12.096</v>
      </c>
      <c r="AB50" s="95">
        <v>12.87</v>
      </c>
      <c r="AC50" s="95">
        <v>9.6880000000000006</v>
      </c>
      <c r="AD50" s="95">
        <v>12.515000000000001</v>
      </c>
      <c r="AE50" s="95">
        <v>12.398999999999999</v>
      </c>
      <c r="AF50" s="95">
        <v>15.087</v>
      </c>
      <c r="AG50" s="95">
        <v>15.797000000000001</v>
      </c>
      <c r="AH50" s="95">
        <v>13.855</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83">
        <v>46023</v>
      </c>
      <c r="B51" s="99">
        <v>13.35</v>
      </c>
      <c r="C51" s="99">
        <v>13.35</v>
      </c>
      <c r="D51" s="100">
        <v>13.35</v>
      </c>
      <c r="E51" s="95">
        <v>13.414</v>
      </c>
      <c r="F51" s="95">
        <v>14.731999999999999</v>
      </c>
      <c r="G51" s="95">
        <v>13.5</v>
      </c>
      <c r="H51" s="95">
        <v>15.52</v>
      </c>
      <c r="I51" s="95">
        <v>14.442</v>
      </c>
      <c r="J51" s="95">
        <v>13.381</v>
      </c>
      <c r="K51" s="95">
        <v>11.741</v>
      </c>
      <c r="L51" s="95">
        <v>11.725</v>
      </c>
      <c r="M51" s="95">
        <v>10.798</v>
      </c>
      <c r="N51" s="95">
        <v>11.005000000000001</v>
      </c>
      <c r="O51" s="95">
        <v>16.065999999999999</v>
      </c>
      <c r="P51" s="95">
        <v>15.62</v>
      </c>
      <c r="Q51" s="95">
        <v>15.000999999999999</v>
      </c>
      <c r="R51" s="95">
        <v>13.506</v>
      </c>
      <c r="S51" s="95">
        <v>13.631</v>
      </c>
      <c r="T51" s="95">
        <v>12.246</v>
      </c>
      <c r="U51" s="95">
        <v>12.552</v>
      </c>
      <c r="V51" s="95">
        <v>13.84</v>
      </c>
      <c r="W51" s="95">
        <v>10.349</v>
      </c>
      <c r="X51" s="95">
        <v>12.675000000000001</v>
      </c>
      <c r="Y51" s="95">
        <v>14.032999999999999</v>
      </c>
      <c r="Z51" s="95">
        <v>11.574999999999999</v>
      </c>
      <c r="AA51" s="95">
        <v>11.958</v>
      </c>
      <c r="AB51" s="95">
        <v>12.260999999999999</v>
      </c>
      <c r="AC51" s="95">
        <v>9.3379999999999992</v>
      </c>
      <c r="AD51" s="95">
        <v>12.135999999999999</v>
      </c>
      <c r="AE51" s="95">
        <v>11.945</v>
      </c>
      <c r="AF51" s="95">
        <v>11.945</v>
      </c>
      <c r="AG51" s="95">
        <v>13.856</v>
      </c>
      <c r="AH51" s="95">
        <v>13.631</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83">
        <v>46054</v>
      </c>
      <c r="B52" s="99">
        <v>12.13</v>
      </c>
      <c r="C52" s="99">
        <v>12.13</v>
      </c>
      <c r="D52" s="100">
        <v>12.13</v>
      </c>
      <c r="E52" s="95">
        <v>14.313000000000001</v>
      </c>
      <c r="F52" s="95">
        <v>16.131</v>
      </c>
      <c r="G52" s="95">
        <v>11.356</v>
      </c>
      <c r="H52" s="95">
        <v>12.843</v>
      </c>
      <c r="I52" s="95">
        <v>13.457000000000001</v>
      </c>
      <c r="J52" s="95">
        <v>12.66</v>
      </c>
      <c r="K52" s="95">
        <v>10.147</v>
      </c>
      <c r="L52" s="95">
        <v>10.316000000000001</v>
      </c>
      <c r="M52" s="95">
        <v>9.9079999999999995</v>
      </c>
      <c r="N52" s="95">
        <v>9.7379999999999995</v>
      </c>
      <c r="O52" s="95">
        <v>14.128</v>
      </c>
      <c r="P52" s="95">
        <v>12.76</v>
      </c>
      <c r="Q52" s="95">
        <v>14.221</v>
      </c>
      <c r="R52" s="95">
        <v>10.855</v>
      </c>
      <c r="S52" s="95">
        <v>12.584</v>
      </c>
      <c r="T52" s="95">
        <v>10.319000000000001</v>
      </c>
      <c r="U52" s="95">
        <v>10.644</v>
      </c>
      <c r="V52" s="95">
        <v>10.852</v>
      </c>
      <c r="W52" s="95">
        <v>9.9380000000000006</v>
      </c>
      <c r="X52" s="95">
        <v>12.351000000000001</v>
      </c>
      <c r="Y52" s="95">
        <v>15.983000000000001</v>
      </c>
      <c r="Z52" s="95">
        <v>12.464</v>
      </c>
      <c r="AA52" s="95">
        <v>13.682</v>
      </c>
      <c r="AB52" s="95">
        <v>11.847</v>
      </c>
      <c r="AC52" s="95">
        <v>8.25</v>
      </c>
      <c r="AD52" s="95">
        <v>10.832000000000001</v>
      </c>
      <c r="AE52" s="95">
        <v>10.93</v>
      </c>
      <c r="AF52" s="95">
        <v>9.6910000000000007</v>
      </c>
      <c r="AG52" s="95">
        <v>11.871</v>
      </c>
      <c r="AH52" s="95">
        <v>11.664</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83">
        <v>46082</v>
      </c>
      <c r="B53" s="99">
        <v>22.6</v>
      </c>
      <c r="C53" s="99">
        <v>22.6</v>
      </c>
      <c r="D53" s="100">
        <v>22.6</v>
      </c>
      <c r="E53" s="95">
        <v>33.685000000000002</v>
      </c>
      <c r="F53" s="95">
        <v>19.646999999999998</v>
      </c>
      <c r="G53" s="95">
        <v>38.715000000000003</v>
      </c>
      <c r="H53" s="95">
        <v>21.975999999999999</v>
      </c>
      <c r="I53" s="95">
        <v>20.532</v>
      </c>
      <c r="J53" s="95">
        <v>17.151</v>
      </c>
      <c r="K53" s="95">
        <v>18.334</v>
      </c>
      <c r="L53" s="95">
        <v>13.34</v>
      </c>
      <c r="M53" s="95">
        <v>14.782999999999999</v>
      </c>
      <c r="N53" s="95">
        <v>31.443999999999999</v>
      </c>
      <c r="O53" s="95">
        <v>26.57</v>
      </c>
      <c r="P53" s="95">
        <v>16.614999999999998</v>
      </c>
      <c r="Q53" s="95">
        <v>47.747</v>
      </c>
      <c r="R53" s="95">
        <v>13.82</v>
      </c>
      <c r="S53" s="95">
        <v>21.904</v>
      </c>
      <c r="T53" s="95">
        <v>11.968</v>
      </c>
      <c r="U53" s="95">
        <v>16.827999999999999</v>
      </c>
      <c r="V53" s="95">
        <v>19.744</v>
      </c>
      <c r="W53" s="95">
        <v>13.067</v>
      </c>
      <c r="X53" s="95">
        <v>17.395</v>
      </c>
      <c r="Y53" s="95">
        <v>30.055</v>
      </c>
      <c r="Z53" s="95">
        <v>19.678000000000001</v>
      </c>
      <c r="AA53" s="95">
        <v>38.902999999999999</v>
      </c>
      <c r="AB53" s="95">
        <v>13.817</v>
      </c>
      <c r="AC53" s="95">
        <v>11.94</v>
      </c>
      <c r="AD53" s="95">
        <v>16.475999999999999</v>
      </c>
      <c r="AE53" s="95">
        <v>13.058</v>
      </c>
      <c r="AF53" s="95">
        <v>12.715</v>
      </c>
      <c r="AG53" s="95">
        <v>16.689</v>
      </c>
      <c r="AH53" s="95">
        <v>14.948</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83">
        <v>46113</v>
      </c>
      <c r="B54" s="99">
        <v>50.72</v>
      </c>
      <c r="C54" s="99">
        <v>50.72</v>
      </c>
      <c r="D54" s="100">
        <v>50.72</v>
      </c>
      <c r="E54" s="95">
        <v>38.094000000000001</v>
      </c>
      <c r="F54" s="95">
        <v>40.286000000000001</v>
      </c>
      <c r="G54" s="95">
        <v>68.438999999999993</v>
      </c>
      <c r="H54" s="95">
        <v>44.328000000000003</v>
      </c>
      <c r="I54" s="95">
        <v>43.331000000000003</v>
      </c>
      <c r="J54" s="95">
        <v>48.807000000000002</v>
      </c>
      <c r="K54" s="95">
        <v>59.651000000000003</v>
      </c>
      <c r="L54" s="95">
        <v>38.43</v>
      </c>
      <c r="M54" s="95">
        <v>35.58</v>
      </c>
      <c r="N54" s="95">
        <v>87.078000000000003</v>
      </c>
      <c r="O54" s="95">
        <v>77.251999999999995</v>
      </c>
      <c r="P54" s="95">
        <v>52.942999999999998</v>
      </c>
      <c r="Q54" s="95">
        <v>70.326999999999998</v>
      </c>
      <c r="R54" s="95">
        <v>34.533999999999999</v>
      </c>
      <c r="S54" s="95">
        <v>42.4</v>
      </c>
      <c r="T54" s="95">
        <v>29.917999999999999</v>
      </c>
      <c r="U54" s="95">
        <v>37.752000000000002</v>
      </c>
      <c r="V54" s="95">
        <v>76.036000000000001</v>
      </c>
      <c r="W54" s="95">
        <v>19.684000000000001</v>
      </c>
      <c r="X54" s="95">
        <v>47.462000000000003</v>
      </c>
      <c r="Y54" s="95">
        <v>44.325000000000003</v>
      </c>
      <c r="Z54" s="95">
        <v>38.860999999999997</v>
      </c>
      <c r="AA54" s="95">
        <v>78.293999999999997</v>
      </c>
      <c r="AB54" s="95">
        <v>30.039000000000001</v>
      </c>
      <c r="AC54" s="95">
        <v>44.155000000000001</v>
      </c>
      <c r="AD54" s="95">
        <v>25.812999999999999</v>
      </c>
      <c r="AE54" s="95">
        <v>38.078000000000003</v>
      </c>
      <c r="AF54" s="95">
        <v>24.692</v>
      </c>
      <c r="AG54" s="95">
        <v>31.876000000000001</v>
      </c>
      <c r="AH54" s="95">
        <v>32.298999999999999</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83">
        <v>46143</v>
      </c>
      <c r="B55" s="99">
        <v>134.93</v>
      </c>
      <c r="C55" s="99">
        <v>134.93</v>
      </c>
      <c r="D55" s="100">
        <v>134.93</v>
      </c>
      <c r="E55" s="95">
        <v>108.437</v>
      </c>
      <c r="F55" s="95">
        <v>145.608</v>
      </c>
      <c r="G55" s="95">
        <v>201.93799999999999</v>
      </c>
      <c r="H55" s="95">
        <v>147.685</v>
      </c>
      <c r="I55" s="95">
        <v>152.38300000000001</v>
      </c>
      <c r="J55" s="95">
        <v>127.224</v>
      </c>
      <c r="K55" s="95">
        <v>231.18700000000001</v>
      </c>
      <c r="L55" s="95">
        <v>55.445</v>
      </c>
      <c r="M55" s="95">
        <v>113.83799999999999</v>
      </c>
      <c r="N55" s="95">
        <v>151.83199999999999</v>
      </c>
      <c r="O55" s="95">
        <v>235.512</v>
      </c>
      <c r="P55" s="95">
        <v>129.874</v>
      </c>
      <c r="Q55" s="95">
        <v>154.63</v>
      </c>
      <c r="R55" s="95">
        <v>179.49199999999999</v>
      </c>
      <c r="S55" s="95">
        <v>212.14500000000001</v>
      </c>
      <c r="T55" s="95">
        <v>88.563000000000002</v>
      </c>
      <c r="U55" s="95">
        <v>126.99</v>
      </c>
      <c r="V55" s="95">
        <v>118.196</v>
      </c>
      <c r="W55" s="95">
        <v>81.155000000000001</v>
      </c>
      <c r="X55" s="95">
        <v>114.605</v>
      </c>
      <c r="Y55" s="95">
        <v>93.896000000000001</v>
      </c>
      <c r="Z55" s="95">
        <v>104.48099999999999</v>
      </c>
      <c r="AA55" s="95">
        <v>150.06200000000001</v>
      </c>
      <c r="AB55" s="95">
        <v>76.492000000000004</v>
      </c>
      <c r="AC55" s="95">
        <v>133.345</v>
      </c>
      <c r="AD55" s="95">
        <v>120.017</v>
      </c>
      <c r="AE55" s="95">
        <v>93.156999999999996</v>
      </c>
      <c r="AF55" s="95">
        <v>112.566</v>
      </c>
      <c r="AG55" s="95">
        <v>107.352</v>
      </c>
      <c r="AH55" s="95">
        <v>203.11099999999999</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83">
        <v>46174</v>
      </c>
      <c r="B56" s="99">
        <v>144.15</v>
      </c>
      <c r="C56" s="99">
        <v>144.15</v>
      </c>
      <c r="D56" s="100">
        <v>144.15</v>
      </c>
      <c r="E56" s="95">
        <v>265.947</v>
      </c>
      <c r="F56" s="95">
        <v>102.68</v>
      </c>
      <c r="G56" s="95">
        <v>262.04199999999997</v>
      </c>
      <c r="H56" s="95">
        <v>133.24600000000001</v>
      </c>
      <c r="I56" s="95">
        <v>222.40100000000001</v>
      </c>
      <c r="J56" s="95">
        <v>81.164000000000001</v>
      </c>
      <c r="K56" s="95">
        <v>132.96799999999999</v>
      </c>
      <c r="L56" s="95">
        <v>32.317999999999998</v>
      </c>
      <c r="M56" s="95">
        <v>95.245999999999995</v>
      </c>
      <c r="N56" s="95">
        <v>101.67700000000001</v>
      </c>
      <c r="O56" s="95">
        <v>217.244</v>
      </c>
      <c r="P56" s="95">
        <v>87.805999999999997</v>
      </c>
      <c r="Q56" s="95">
        <v>125.489</v>
      </c>
      <c r="R56" s="95">
        <v>220.898</v>
      </c>
      <c r="S56" s="95">
        <v>121.991</v>
      </c>
      <c r="T56" s="95">
        <v>149.78899999999999</v>
      </c>
      <c r="U56" s="95">
        <v>226.423</v>
      </c>
      <c r="V56" s="95">
        <v>53.674999999999997</v>
      </c>
      <c r="W56" s="95">
        <v>66.069000000000003</v>
      </c>
      <c r="X56" s="95">
        <v>156.27600000000001</v>
      </c>
      <c r="Y56" s="95">
        <v>189.04599999999999</v>
      </c>
      <c r="Z56" s="95">
        <v>173.62700000000001</v>
      </c>
      <c r="AA56" s="95">
        <v>172.08199999999999</v>
      </c>
      <c r="AB56" s="95">
        <v>32.01</v>
      </c>
      <c r="AC56" s="95">
        <v>263.69099999999997</v>
      </c>
      <c r="AD56" s="95">
        <v>96.391000000000005</v>
      </c>
      <c r="AE56" s="95">
        <v>97.3</v>
      </c>
      <c r="AF56" s="95">
        <v>198.72399999999999</v>
      </c>
      <c r="AG56" s="95">
        <v>242.46799999999999</v>
      </c>
      <c r="AH56" s="95">
        <v>260.07</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83">
        <v>46204</v>
      </c>
      <c r="B57" s="99">
        <v>50.8</v>
      </c>
      <c r="C57" s="99">
        <v>50.8</v>
      </c>
      <c r="D57" s="100">
        <v>50.8</v>
      </c>
      <c r="E57" s="95">
        <v>211.88300000000001</v>
      </c>
      <c r="F57" s="95">
        <v>43.578000000000003</v>
      </c>
      <c r="G57" s="95">
        <v>92.563999999999993</v>
      </c>
      <c r="H57" s="95">
        <v>74.602999999999994</v>
      </c>
      <c r="I57" s="95">
        <v>146.126</v>
      </c>
      <c r="J57" s="95">
        <v>25.146999999999998</v>
      </c>
      <c r="K57" s="95">
        <v>53.835000000000001</v>
      </c>
      <c r="L57" s="95">
        <v>13.699</v>
      </c>
      <c r="M57" s="95">
        <v>28.510999999999999</v>
      </c>
      <c r="N57" s="95">
        <v>38.375</v>
      </c>
      <c r="O57" s="95">
        <v>83.888999999999996</v>
      </c>
      <c r="P57" s="95">
        <v>49.850999999999999</v>
      </c>
      <c r="Q57" s="95">
        <v>48.54</v>
      </c>
      <c r="R57" s="95">
        <v>84.631</v>
      </c>
      <c r="S57" s="95">
        <v>48.906999999999996</v>
      </c>
      <c r="T57" s="95">
        <v>43.283000000000001</v>
      </c>
      <c r="U57" s="95">
        <v>88.778000000000006</v>
      </c>
      <c r="V57" s="95">
        <v>21.006</v>
      </c>
      <c r="W57" s="95">
        <v>26.561</v>
      </c>
      <c r="X57" s="95">
        <v>48.956000000000003</v>
      </c>
      <c r="Y57" s="95">
        <v>61.054000000000002</v>
      </c>
      <c r="Z57" s="95">
        <v>51.475999999999999</v>
      </c>
      <c r="AA57" s="95">
        <v>53.936999999999998</v>
      </c>
      <c r="AB57" s="95">
        <v>14.622999999999999</v>
      </c>
      <c r="AC57" s="95">
        <v>117.755</v>
      </c>
      <c r="AD57" s="95">
        <v>32.518999999999998</v>
      </c>
      <c r="AE57" s="95">
        <v>49.256</v>
      </c>
      <c r="AF57" s="95">
        <v>124.273</v>
      </c>
      <c r="AG57" s="95">
        <v>152.46199999999999</v>
      </c>
      <c r="AH57" s="95">
        <v>131.34899999999999</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83">
        <v>46235</v>
      </c>
      <c r="B58" s="99">
        <v>29.12</v>
      </c>
      <c r="C58" s="99">
        <v>29.12</v>
      </c>
      <c r="D58" s="100">
        <v>29.12</v>
      </c>
      <c r="E58" s="95">
        <v>70.340999999999994</v>
      </c>
      <c r="F58" s="95">
        <v>19.414999999999999</v>
      </c>
      <c r="G58" s="95">
        <v>70.037999999999997</v>
      </c>
      <c r="H58" s="95">
        <v>29.594000000000001</v>
      </c>
      <c r="I58" s="95">
        <v>87.977000000000004</v>
      </c>
      <c r="J58" s="95">
        <v>16.091999999999999</v>
      </c>
      <c r="K58" s="95">
        <v>35.442</v>
      </c>
      <c r="L58" s="95">
        <v>9.6590000000000007</v>
      </c>
      <c r="M58" s="95">
        <v>19.356000000000002</v>
      </c>
      <c r="N58" s="95">
        <v>19.077000000000002</v>
      </c>
      <c r="O58" s="95">
        <v>39.622999999999998</v>
      </c>
      <c r="P58" s="95">
        <v>34.006999999999998</v>
      </c>
      <c r="Q58" s="95">
        <v>39.393000000000001</v>
      </c>
      <c r="R58" s="95">
        <v>32.246000000000002</v>
      </c>
      <c r="S58" s="95">
        <v>21.113</v>
      </c>
      <c r="T58" s="95">
        <v>34.573</v>
      </c>
      <c r="U58" s="95">
        <v>28.739000000000001</v>
      </c>
      <c r="V58" s="95">
        <v>14.048</v>
      </c>
      <c r="W58" s="95">
        <v>26.353999999999999</v>
      </c>
      <c r="X58" s="95">
        <v>30.006</v>
      </c>
      <c r="Y58" s="95">
        <v>24.997</v>
      </c>
      <c r="Z58" s="95">
        <v>32.793999999999997</v>
      </c>
      <c r="AA58" s="95">
        <v>30.445</v>
      </c>
      <c r="AB58" s="95">
        <v>9.218</v>
      </c>
      <c r="AC58" s="95">
        <v>34.351999999999997</v>
      </c>
      <c r="AD58" s="95">
        <v>17.353999999999999</v>
      </c>
      <c r="AE58" s="95">
        <v>25.562999999999999</v>
      </c>
      <c r="AF58" s="95">
        <v>82.878</v>
      </c>
      <c r="AG58" s="95">
        <v>58.872999999999998</v>
      </c>
      <c r="AH58" s="95">
        <v>65.921999999999997</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83">
        <v>46266</v>
      </c>
      <c r="B59" s="99">
        <v>26.38</v>
      </c>
      <c r="C59" s="99">
        <v>26.38</v>
      </c>
      <c r="D59" s="100">
        <v>26.38</v>
      </c>
      <c r="E59" s="95">
        <v>36.777000000000001</v>
      </c>
      <c r="F59" s="95">
        <v>21.757999999999999</v>
      </c>
      <c r="G59" s="95">
        <v>61.305999999999997</v>
      </c>
      <c r="H59" s="95">
        <v>23.658999999999999</v>
      </c>
      <c r="I59" s="95">
        <v>45.362000000000002</v>
      </c>
      <c r="J59" s="95">
        <v>15.791</v>
      </c>
      <c r="K59" s="95">
        <v>18.748999999999999</v>
      </c>
      <c r="L59" s="95">
        <v>22.140999999999998</v>
      </c>
      <c r="M59" s="95">
        <v>33.787999999999997</v>
      </c>
      <c r="N59" s="95">
        <v>39.734000000000002</v>
      </c>
      <c r="O59" s="95">
        <v>22.927</v>
      </c>
      <c r="P59" s="95">
        <v>33.058999999999997</v>
      </c>
      <c r="Q59" s="95">
        <v>35.590000000000003</v>
      </c>
      <c r="R59" s="95">
        <v>36.106000000000002</v>
      </c>
      <c r="S59" s="95">
        <v>15.04</v>
      </c>
      <c r="T59" s="95">
        <v>18.641999999999999</v>
      </c>
      <c r="U59" s="95">
        <v>20.327999999999999</v>
      </c>
      <c r="V59" s="95">
        <v>11.127000000000001</v>
      </c>
      <c r="W59" s="95">
        <v>44.06</v>
      </c>
      <c r="X59" s="95">
        <v>36.781999999999996</v>
      </c>
      <c r="Y59" s="95">
        <v>16.504000000000001</v>
      </c>
      <c r="Z59" s="95">
        <v>23.349</v>
      </c>
      <c r="AA59" s="95">
        <v>18.087</v>
      </c>
      <c r="AB59" s="95">
        <v>9.5169999999999995</v>
      </c>
      <c r="AC59" s="95">
        <v>17.774999999999999</v>
      </c>
      <c r="AD59" s="95">
        <v>12.715999999999999</v>
      </c>
      <c r="AE59" s="95">
        <v>16.739000000000001</v>
      </c>
      <c r="AF59" s="95">
        <v>59.396999999999998</v>
      </c>
      <c r="AG59" s="95">
        <v>25.015999999999998</v>
      </c>
      <c r="AH59" s="95">
        <v>36.616999999999997</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83">
        <v>46296</v>
      </c>
      <c r="B60" s="99">
        <v>17.3</v>
      </c>
      <c r="C60" s="99">
        <v>30.49</v>
      </c>
      <c r="D60" s="100">
        <v>22.64</v>
      </c>
      <c r="E60" s="95">
        <v>28.326000000000001</v>
      </c>
      <c r="F60" s="95">
        <v>39.271999999999998</v>
      </c>
      <c r="G60" s="95">
        <v>51.31</v>
      </c>
      <c r="H60" s="95">
        <v>24.303999999999998</v>
      </c>
      <c r="I60" s="95">
        <v>21.736999999999998</v>
      </c>
      <c r="J60" s="95">
        <v>18.939</v>
      </c>
      <c r="K60" s="95">
        <v>15.193</v>
      </c>
      <c r="L60" s="95">
        <v>25.292999999999999</v>
      </c>
      <c r="M60" s="95">
        <v>17.966000000000001</v>
      </c>
      <c r="N60" s="95">
        <v>43.459000000000003</v>
      </c>
      <c r="O60" s="95">
        <v>40.912999999999997</v>
      </c>
      <c r="P60" s="95">
        <v>82.548000000000002</v>
      </c>
      <c r="Q60" s="95">
        <v>33.988999999999997</v>
      </c>
      <c r="R60" s="95">
        <v>22.702999999999999</v>
      </c>
      <c r="S60" s="95">
        <v>17.224</v>
      </c>
      <c r="T60" s="95">
        <v>21.600999999999999</v>
      </c>
      <c r="U60" s="95">
        <v>29.45</v>
      </c>
      <c r="V60" s="95">
        <v>10.084</v>
      </c>
      <c r="W60" s="95">
        <v>32.311</v>
      </c>
      <c r="X60" s="95">
        <v>43.728999999999999</v>
      </c>
      <c r="Y60" s="95">
        <v>19.641999999999999</v>
      </c>
      <c r="Z60" s="95">
        <v>16.956</v>
      </c>
      <c r="AA60" s="95">
        <v>17.100000000000001</v>
      </c>
      <c r="AB60" s="95">
        <v>12.54</v>
      </c>
      <c r="AC60" s="95">
        <v>12.592000000000001</v>
      </c>
      <c r="AD60" s="95">
        <v>11.202999999999999</v>
      </c>
      <c r="AE60" s="95">
        <v>32.829000000000001</v>
      </c>
      <c r="AF60" s="95">
        <v>30.719000000000001</v>
      </c>
      <c r="AG60" s="95">
        <v>23.902000000000001</v>
      </c>
      <c r="AH60" s="95">
        <v>32.374000000000002</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83">
        <v>46327</v>
      </c>
      <c r="B61" s="99">
        <v>16.88</v>
      </c>
      <c r="C61" s="99">
        <v>18.28</v>
      </c>
      <c r="D61" s="100">
        <v>17.75</v>
      </c>
      <c r="E61" s="95">
        <v>19.045999999999999</v>
      </c>
      <c r="F61" s="95">
        <v>21.72</v>
      </c>
      <c r="G61" s="95">
        <v>27.896000000000001</v>
      </c>
      <c r="H61" s="95">
        <v>21.151</v>
      </c>
      <c r="I61" s="95">
        <v>15.14</v>
      </c>
      <c r="J61" s="95">
        <v>15.356999999999999</v>
      </c>
      <c r="K61" s="95">
        <v>13.323</v>
      </c>
      <c r="L61" s="95">
        <v>14.927</v>
      </c>
      <c r="M61" s="95">
        <v>12.641</v>
      </c>
      <c r="N61" s="95">
        <v>26.41</v>
      </c>
      <c r="O61" s="95">
        <v>26.167999999999999</v>
      </c>
      <c r="P61" s="95">
        <v>32.637</v>
      </c>
      <c r="Q61" s="95">
        <v>20.715</v>
      </c>
      <c r="R61" s="95">
        <v>18.111999999999998</v>
      </c>
      <c r="S61" s="95">
        <v>17.411999999999999</v>
      </c>
      <c r="T61" s="95">
        <v>18.981999999999999</v>
      </c>
      <c r="U61" s="95">
        <v>21.456</v>
      </c>
      <c r="V61" s="95">
        <v>9.5649999999999995</v>
      </c>
      <c r="W61" s="95">
        <v>20.454999999999998</v>
      </c>
      <c r="X61" s="95">
        <v>21.57</v>
      </c>
      <c r="Y61" s="95">
        <v>15.878</v>
      </c>
      <c r="Z61" s="95">
        <v>12.869</v>
      </c>
      <c r="AA61" s="95">
        <v>13.551</v>
      </c>
      <c r="AB61" s="95">
        <v>11.105</v>
      </c>
      <c r="AC61" s="95">
        <v>12.010999999999999</v>
      </c>
      <c r="AD61" s="95">
        <v>12.516999999999999</v>
      </c>
      <c r="AE61" s="95">
        <v>22.849</v>
      </c>
      <c r="AF61" s="95">
        <v>20.408999999999999</v>
      </c>
      <c r="AG61" s="95">
        <v>14.917</v>
      </c>
      <c r="AH61" s="95">
        <v>20.788</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83">
        <v>46357</v>
      </c>
      <c r="B62" s="99">
        <v>14.91</v>
      </c>
      <c r="C62" s="99">
        <v>14.91</v>
      </c>
      <c r="D62" s="100">
        <v>14.91</v>
      </c>
      <c r="E62" s="95">
        <v>16.146000000000001</v>
      </c>
      <c r="F62" s="95">
        <v>16.364999999999998</v>
      </c>
      <c r="G62" s="95">
        <v>18.613</v>
      </c>
      <c r="H62" s="95">
        <v>17.309999999999999</v>
      </c>
      <c r="I62" s="95">
        <v>13.625999999999999</v>
      </c>
      <c r="J62" s="95">
        <v>12.792</v>
      </c>
      <c r="K62" s="95">
        <v>11.986000000000001</v>
      </c>
      <c r="L62" s="95">
        <v>11.972</v>
      </c>
      <c r="M62" s="95">
        <v>12.000999999999999</v>
      </c>
      <c r="N62" s="95">
        <v>17.440999999999999</v>
      </c>
      <c r="O62" s="95">
        <v>17.879000000000001</v>
      </c>
      <c r="P62" s="95">
        <v>19.521000000000001</v>
      </c>
      <c r="Q62" s="95">
        <v>16.222000000000001</v>
      </c>
      <c r="R62" s="95">
        <v>15.516</v>
      </c>
      <c r="S62" s="95">
        <v>13.657999999999999</v>
      </c>
      <c r="T62" s="95">
        <v>14.375999999999999</v>
      </c>
      <c r="U62" s="95">
        <v>15.38</v>
      </c>
      <c r="V62" s="95">
        <v>10.237</v>
      </c>
      <c r="W62" s="95">
        <v>14.988</v>
      </c>
      <c r="X62" s="95">
        <v>16.434999999999999</v>
      </c>
      <c r="Y62" s="95">
        <v>13.179</v>
      </c>
      <c r="Z62" s="95">
        <v>12.178000000000001</v>
      </c>
      <c r="AA62" s="95">
        <v>12.875</v>
      </c>
      <c r="AB62" s="95">
        <v>9.6859999999999999</v>
      </c>
      <c r="AC62" s="95">
        <v>12.529</v>
      </c>
      <c r="AD62" s="95">
        <v>12.451000000000001</v>
      </c>
      <c r="AE62" s="95">
        <v>15.071</v>
      </c>
      <c r="AF62" s="95">
        <v>15.784000000000001</v>
      </c>
      <c r="AG62" s="95">
        <v>13.875</v>
      </c>
      <c r="AH62" s="95">
        <v>16.521999999999998</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83">
        <v>46388</v>
      </c>
      <c r="B63" s="99">
        <v>13.35</v>
      </c>
      <c r="C63" s="99">
        <v>13.35</v>
      </c>
      <c r="D63" s="100">
        <v>13.35</v>
      </c>
      <c r="E63" s="95">
        <v>14.737</v>
      </c>
      <c r="F63" s="95">
        <v>13.622</v>
      </c>
      <c r="G63" s="95">
        <v>15.522</v>
      </c>
      <c r="H63" s="95">
        <v>14.468999999999999</v>
      </c>
      <c r="I63" s="95">
        <v>13.385</v>
      </c>
      <c r="J63" s="95">
        <v>11.853999999999999</v>
      </c>
      <c r="K63" s="95">
        <v>11.749000000000001</v>
      </c>
      <c r="L63" s="95">
        <v>10.837</v>
      </c>
      <c r="M63" s="95">
        <v>10.981</v>
      </c>
      <c r="N63" s="95">
        <v>16.492999999999999</v>
      </c>
      <c r="O63" s="95">
        <v>15.616</v>
      </c>
      <c r="P63" s="95">
        <v>14.996</v>
      </c>
      <c r="Q63" s="95">
        <v>13.532999999999999</v>
      </c>
      <c r="R63" s="95">
        <v>13.747999999999999</v>
      </c>
      <c r="S63" s="95">
        <v>12.242000000000001</v>
      </c>
      <c r="T63" s="95">
        <v>12.56</v>
      </c>
      <c r="U63" s="95">
        <v>13.919</v>
      </c>
      <c r="V63" s="95">
        <v>10.315</v>
      </c>
      <c r="W63" s="95">
        <v>12.692</v>
      </c>
      <c r="X63" s="95">
        <v>14.044</v>
      </c>
      <c r="Y63" s="95">
        <v>11.579000000000001</v>
      </c>
      <c r="Z63" s="95">
        <v>11.988</v>
      </c>
      <c r="AA63" s="95">
        <v>12.265000000000001</v>
      </c>
      <c r="AB63" s="95">
        <v>9.3360000000000003</v>
      </c>
      <c r="AC63" s="95">
        <v>12.148999999999999</v>
      </c>
      <c r="AD63" s="95">
        <v>12.087999999999999</v>
      </c>
      <c r="AE63" s="95">
        <v>11.929</v>
      </c>
      <c r="AF63" s="95">
        <v>13.843999999999999</v>
      </c>
      <c r="AG63" s="95">
        <v>13.651</v>
      </c>
      <c r="AH63" s="95">
        <v>14.936</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83">
        <v>46419</v>
      </c>
      <c r="B64" s="99">
        <v>12.13</v>
      </c>
      <c r="C64" s="99">
        <v>12.13</v>
      </c>
      <c r="D64" s="100">
        <v>12.13</v>
      </c>
      <c r="E64" s="95">
        <v>16.131</v>
      </c>
      <c r="F64" s="95">
        <v>11.356</v>
      </c>
      <c r="G64" s="95">
        <v>12.843</v>
      </c>
      <c r="H64" s="95">
        <v>13.457000000000001</v>
      </c>
      <c r="I64" s="95">
        <v>12.66</v>
      </c>
      <c r="J64" s="95">
        <v>10.147</v>
      </c>
      <c r="K64" s="95">
        <v>10.316000000000001</v>
      </c>
      <c r="L64" s="95">
        <v>9.9079999999999995</v>
      </c>
      <c r="M64" s="95">
        <v>9.7379999999999995</v>
      </c>
      <c r="N64" s="95">
        <v>14.128</v>
      </c>
      <c r="O64" s="95">
        <v>12.76</v>
      </c>
      <c r="P64" s="95">
        <v>14.221</v>
      </c>
      <c r="Q64" s="95">
        <v>10.855</v>
      </c>
      <c r="R64" s="95">
        <v>12.584</v>
      </c>
      <c r="S64" s="95">
        <v>10.319000000000001</v>
      </c>
      <c r="T64" s="95">
        <v>10.644</v>
      </c>
      <c r="U64" s="95">
        <v>10.852</v>
      </c>
      <c r="V64" s="95">
        <v>9.9380000000000006</v>
      </c>
      <c r="W64" s="95">
        <v>12.351000000000001</v>
      </c>
      <c r="X64" s="95">
        <v>15.983000000000001</v>
      </c>
      <c r="Y64" s="95">
        <v>12.464</v>
      </c>
      <c r="Z64" s="95">
        <v>13.682</v>
      </c>
      <c r="AA64" s="95">
        <v>11.847</v>
      </c>
      <c r="AB64" s="95">
        <v>8.25</v>
      </c>
      <c r="AC64" s="95">
        <v>10.832000000000001</v>
      </c>
      <c r="AD64" s="95">
        <v>10.93</v>
      </c>
      <c r="AE64" s="95">
        <v>9.6910000000000007</v>
      </c>
      <c r="AF64" s="95">
        <v>11.871</v>
      </c>
      <c r="AG64" s="95">
        <v>11.664</v>
      </c>
      <c r="AH64" s="95">
        <v>11.664</v>
      </c>
      <c r="AI64" s="130"/>
      <c r="AJ64" s="130"/>
      <c r="AK64" s="130"/>
      <c r="AL64" s="130"/>
      <c r="AM64" s="130"/>
      <c r="AN64" s="130"/>
      <c r="AO64" s="130"/>
      <c r="AP64" s="130"/>
      <c r="AQ64" s="130"/>
      <c r="AR64" s="130"/>
      <c r="AS64" s="130"/>
      <c r="AT64" s="130"/>
      <c r="AU64" s="130"/>
      <c r="AV64" s="130"/>
      <c r="AW64" s="130"/>
      <c r="AX64" s="130"/>
      <c r="AY64" s="130"/>
      <c r="ALQ64" s="95" t="e">
        <v>#N/A</v>
      </c>
    </row>
    <row r="65" spans="1:1005" ht="15" x14ac:dyDescent="0.25">
      <c r="A65" s="183">
        <v>46447</v>
      </c>
      <c r="B65" s="99">
        <v>22.6</v>
      </c>
      <c r="C65" s="99">
        <v>22.6</v>
      </c>
      <c r="D65" s="100">
        <v>22.6</v>
      </c>
      <c r="E65" s="95">
        <v>19.646999999999998</v>
      </c>
      <c r="F65" s="95">
        <v>38.715000000000003</v>
      </c>
      <c r="G65" s="95">
        <v>21.975999999999999</v>
      </c>
      <c r="H65" s="95">
        <v>20.532</v>
      </c>
      <c r="I65" s="95">
        <v>17.151</v>
      </c>
      <c r="J65" s="95">
        <v>18.334</v>
      </c>
      <c r="K65" s="95">
        <v>13.34</v>
      </c>
      <c r="L65" s="95">
        <v>14.782999999999999</v>
      </c>
      <c r="M65" s="95">
        <v>31.443999999999999</v>
      </c>
      <c r="N65" s="95">
        <v>26.57</v>
      </c>
      <c r="O65" s="95">
        <v>16.614999999999998</v>
      </c>
      <c r="P65" s="95">
        <v>47.747</v>
      </c>
      <c r="Q65" s="95">
        <v>13.82</v>
      </c>
      <c r="R65" s="95">
        <v>21.904</v>
      </c>
      <c r="S65" s="95">
        <v>11.968</v>
      </c>
      <c r="T65" s="95">
        <v>16.827999999999999</v>
      </c>
      <c r="U65" s="95">
        <v>19.744</v>
      </c>
      <c r="V65" s="95">
        <v>13.067</v>
      </c>
      <c r="W65" s="95">
        <v>17.395</v>
      </c>
      <c r="X65" s="95">
        <v>30.055</v>
      </c>
      <c r="Y65" s="95">
        <v>19.678000000000001</v>
      </c>
      <c r="Z65" s="95">
        <v>38.902999999999999</v>
      </c>
      <c r="AA65" s="95">
        <v>13.817</v>
      </c>
      <c r="AB65" s="95">
        <v>11.94</v>
      </c>
      <c r="AC65" s="95">
        <v>16.475999999999999</v>
      </c>
      <c r="AD65" s="95">
        <v>13.058</v>
      </c>
      <c r="AE65" s="95">
        <v>12.715</v>
      </c>
      <c r="AF65" s="95">
        <v>16.689</v>
      </c>
      <c r="AG65" s="95">
        <v>14.948</v>
      </c>
      <c r="AH65" s="95">
        <v>14.948</v>
      </c>
      <c r="AI65" s="130"/>
      <c r="AJ65" s="130"/>
      <c r="AK65" s="130"/>
      <c r="AL65" s="130"/>
      <c r="AM65" s="130"/>
      <c r="AN65" s="130"/>
      <c r="AO65" s="130"/>
      <c r="AP65" s="130"/>
      <c r="AQ65" s="130"/>
      <c r="AR65" s="130"/>
      <c r="AS65" s="130"/>
      <c r="AT65" s="130"/>
      <c r="AU65" s="130"/>
      <c r="AV65" s="130"/>
      <c r="AW65" s="130"/>
      <c r="AX65" s="130"/>
      <c r="AY65" s="130"/>
      <c r="ALQ65" s="95" t="e">
        <v>#N/A</v>
      </c>
    </row>
    <row r="66" spans="1:1005" ht="15" x14ac:dyDescent="0.25">
      <c r="A66" s="183">
        <v>46478</v>
      </c>
      <c r="B66" s="99">
        <v>50.72</v>
      </c>
      <c r="C66" s="99">
        <v>50.72</v>
      </c>
      <c r="D66" s="100">
        <v>50.72</v>
      </c>
      <c r="E66" s="95">
        <v>40.286000000000001</v>
      </c>
      <c r="F66" s="95">
        <v>68.438999999999993</v>
      </c>
      <c r="G66" s="95">
        <v>44.328000000000003</v>
      </c>
      <c r="H66" s="95">
        <v>43.331000000000003</v>
      </c>
      <c r="I66" s="95">
        <v>48.807000000000002</v>
      </c>
      <c r="J66" s="95">
        <v>59.651000000000003</v>
      </c>
      <c r="K66" s="95">
        <v>38.43</v>
      </c>
      <c r="L66" s="95">
        <v>35.58</v>
      </c>
      <c r="M66" s="95">
        <v>87.078000000000003</v>
      </c>
      <c r="N66" s="95">
        <v>77.251999999999995</v>
      </c>
      <c r="O66" s="95">
        <v>52.942999999999998</v>
      </c>
      <c r="P66" s="95">
        <v>70.326999999999998</v>
      </c>
      <c r="Q66" s="95">
        <v>34.533999999999999</v>
      </c>
      <c r="R66" s="95">
        <v>42.4</v>
      </c>
      <c r="S66" s="95">
        <v>29.917999999999999</v>
      </c>
      <c r="T66" s="95">
        <v>37.752000000000002</v>
      </c>
      <c r="U66" s="95">
        <v>76.036000000000001</v>
      </c>
      <c r="V66" s="95">
        <v>19.684000000000001</v>
      </c>
      <c r="W66" s="95">
        <v>47.462000000000003</v>
      </c>
      <c r="X66" s="95">
        <v>44.325000000000003</v>
      </c>
      <c r="Y66" s="95">
        <v>38.860999999999997</v>
      </c>
      <c r="Z66" s="95">
        <v>78.293999999999997</v>
      </c>
      <c r="AA66" s="95">
        <v>30.039000000000001</v>
      </c>
      <c r="AB66" s="95">
        <v>44.155000000000001</v>
      </c>
      <c r="AC66" s="95">
        <v>25.812999999999999</v>
      </c>
      <c r="AD66" s="95">
        <v>38.078000000000003</v>
      </c>
      <c r="AE66" s="95">
        <v>24.692</v>
      </c>
      <c r="AF66" s="95">
        <v>31.876000000000001</v>
      </c>
      <c r="AG66" s="95">
        <v>32.298999999999999</v>
      </c>
      <c r="AH66" s="95">
        <v>32.298999999999999</v>
      </c>
      <c r="AI66" s="130"/>
      <c r="AJ66" s="130"/>
      <c r="AK66" s="130"/>
      <c r="AL66" s="130"/>
      <c r="AM66" s="130"/>
      <c r="AN66" s="130"/>
      <c r="AO66" s="130"/>
      <c r="AP66" s="130"/>
      <c r="AQ66" s="130"/>
      <c r="AR66" s="130"/>
      <c r="AS66" s="130"/>
      <c r="AT66" s="130"/>
      <c r="AU66" s="130"/>
      <c r="AV66" s="130"/>
      <c r="AW66" s="130"/>
      <c r="AX66" s="130"/>
      <c r="AY66" s="130"/>
      <c r="ALQ66" s="95" t="e">
        <v>#N/A</v>
      </c>
    </row>
    <row r="67" spans="1:1005" ht="15" x14ac:dyDescent="0.25">
      <c r="A67" s="183">
        <v>46508</v>
      </c>
      <c r="B67" s="99">
        <v>134.93</v>
      </c>
      <c r="C67" s="99">
        <v>134.93</v>
      </c>
      <c r="D67" s="100">
        <v>134.93</v>
      </c>
      <c r="E67" s="95">
        <v>145.608</v>
      </c>
      <c r="F67" s="95">
        <v>201.93799999999999</v>
      </c>
      <c r="G67" s="95">
        <v>147.685</v>
      </c>
      <c r="H67" s="95">
        <v>152.38300000000001</v>
      </c>
      <c r="I67" s="95">
        <v>127.224</v>
      </c>
      <c r="J67" s="95">
        <v>231.18700000000001</v>
      </c>
      <c r="K67" s="95">
        <v>55.445</v>
      </c>
      <c r="L67" s="95">
        <v>113.83799999999999</v>
      </c>
      <c r="M67" s="95">
        <v>151.83199999999999</v>
      </c>
      <c r="N67" s="95">
        <v>235.512</v>
      </c>
      <c r="O67" s="95">
        <v>129.874</v>
      </c>
      <c r="P67" s="95">
        <v>154.63</v>
      </c>
      <c r="Q67" s="95">
        <v>179.49199999999999</v>
      </c>
      <c r="R67" s="95">
        <v>212.14500000000001</v>
      </c>
      <c r="S67" s="95">
        <v>88.563000000000002</v>
      </c>
      <c r="T67" s="95">
        <v>126.99</v>
      </c>
      <c r="U67" s="95">
        <v>118.196</v>
      </c>
      <c r="V67" s="95">
        <v>81.155000000000001</v>
      </c>
      <c r="W67" s="95">
        <v>114.605</v>
      </c>
      <c r="X67" s="95">
        <v>93.896000000000001</v>
      </c>
      <c r="Y67" s="95">
        <v>104.48099999999999</v>
      </c>
      <c r="Z67" s="95">
        <v>150.06200000000001</v>
      </c>
      <c r="AA67" s="95">
        <v>76.492000000000004</v>
      </c>
      <c r="AB67" s="95">
        <v>133.345</v>
      </c>
      <c r="AC67" s="95">
        <v>120.017</v>
      </c>
      <c r="AD67" s="95">
        <v>93.156999999999996</v>
      </c>
      <c r="AE67" s="95">
        <v>112.566</v>
      </c>
      <c r="AF67" s="95">
        <v>107.352</v>
      </c>
      <c r="AG67" s="95">
        <v>203.11099999999999</v>
      </c>
      <c r="AH67" s="95">
        <v>203.11099999999999</v>
      </c>
      <c r="AI67" s="130"/>
      <c r="AJ67" s="130"/>
      <c r="AK67" s="130"/>
      <c r="AL67" s="130"/>
      <c r="AM67" s="130"/>
      <c r="AN67" s="130"/>
      <c r="AO67" s="130"/>
      <c r="AP67" s="130"/>
      <c r="AQ67" s="130"/>
      <c r="AR67" s="130"/>
      <c r="AS67" s="130"/>
      <c r="AT67" s="130"/>
      <c r="AU67" s="130"/>
      <c r="AV67" s="130"/>
      <c r="AW67" s="130"/>
      <c r="AX67" s="130"/>
      <c r="AY67" s="130"/>
      <c r="ALQ67" s="95" t="e">
        <v>#N/A</v>
      </c>
    </row>
    <row r="68" spans="1:1005" ht="15" x14ac:dyDescent="0.25">
      <c r="A68" s="183">
        <v>46539</v>
      </c>
      <c r="B68" s="99">
        <v>144.15</v>
      </c>
      <c r="C68" s="99">
        <v>144.15</v>
      </c>
      <c r="D68" s="100">
        <v>144.15</v>
      </c>
      <c r="E68" s="95">
        <v>102.68</v>
      </c>
      <c r="F68" s="95">
        <v>262.04199999999997</v>
      </c>
      <c r="G68" s="95">
        <v>133.24600000000001</v>
      </c>
      <c r="H68" s="95">
        <v>222.40100000000001</v>
      </c>
      <c r="I68" s="95">
        <v>81.164000000000001</v>
      </c>
      <c r="J68" s="95">
        <v>132.96799999999999</v>
      </c>
      <c r="K68" s="95">
        <v>32.317999999999998</v>
      </c>
      <c r="L68" s="95">
        <v>95.245999999999995</v>
      </c>
      <c r="M68" s="95">
        <v>101.67700000000001</v>
      </c>
      <c r="N68" s="95">
        <v>217.244</v>
      </c>
      <c r="O68" s="95">
        <v>87.805999999999997</v>
      </c>
      <c r="P68" s="95">
        <v>125.489</v>
      </c>
      <c r="Q68" s="95">
        <v>220.898</v>
      </c>
      <c r="R68" s="95">
        <v>121.991</v>
      </c>
      <c r="S68" s="95">
        <v>149.78899999999999</v>
      </c>
      <c r="T68" s="95">
        <v>226.423</v>
      </c>
      <c r="U68" s="95">
        <v>53.674999999999997</v>
      </c>
      <c r="V68" s="95">
        <v>66.069000000000003</v>
      </c>
      <c r="W68" s="95">
        <v>156.27600000000001</v>
      </c>
      <c r="X68" s="95">
        <v>189.04599999999999</v>
      </c>
      <c r="Y68" s="95">
        <v>173.62700000000001</v>
      </c>
      <c r="Z68" s="95">
        <v>172.08199999999999</v>
      </c>
      <c r="AA68" s="95">
        <v>32.01</v>
      </c>
      <c r="AB68" s="95">
        <v>263.69099999999997</v>
      </c>
      <c r="AC68" s="95">
        <v>96.391000000000005</v>
      </c>
      <c r="AD68" s="95">
        <v>97.3</v>
      </c>
      <c r="AE68" s="95">
        <v>198.72399999999999</v>
      </c>
      <c r="AF68" s="95">
        <v>242.46799999999999</v>
      </c>
      <c r="AG68" s="95">
        <v>260.07</v>
      </c>
      <c r="AH68" s="95">
        <v>260.07</v>
      </c>
      <c r="AI68" s="130"/>
      <c r="AJ68" s="130"/>
      <c r="AK68" s="130"/>
      <c r="AL68" s="130"/>
      <c r="AM68" s="130"/>
      <c r="AN68" s="130"/>
      <c r="AO68" s="130"/>
      <c r="AP68" s="130"/>
      <c r="AQ68" s="130"/>
      <c r="AR68" s="130"/>
      <c r="AS68" s="130"/>
      <c r="AT68" s="130"/>
      <c r="AU68" s="130"/>
      <c r="AV68" s="130"/>
      <c r="AW68" s="130"/>
      <c r="AX68" s="130"/>
      <c r="AY68" s="130"/>
      <c r="ALQ68" s="95" t="e">
        <v>#N/A</v>
      </c>
    </row>
    <row r="69" spans="1:1005" ht="15" x14ac:dyDescent="0.25">
      <c r="A69" s="183">
        <v>46569</v>
      </c>
      <c r="B69" s="99">
        <v>50.8</v>
      </c>
      <c r="C69" s="99">
        <v>50.8</v>
      </c>
      <c r="D69" s="100">
        <v>50.8</v>
      </c>
      <c r="E69" s="95">
        <v>43.578000000000003</v>
      </c>
      <c r="F69" s="95">
        <v>92.563999999999993</v>
      </c>
      <c r="G69" s="95">
        <v>74.602999999999994</v>
      </c>
      <c r="H69" s="95">
        <v>146.126</v>
      </c>
      <c r="I69" s="95">
        <v>25.146999999999998</v>
      </c>
      <c r="J69" s="95">
        <v>53.835000000000001</v>
      </c>
      <c r="K69" s="95">
        <v>13.699</v>
      </c>
      <c r="L69" s="95">
        <v>28.510999999999999</v>
      </c>
      <c r="M69" s="95">
        <v>38.375</v>
      </c>
      <c r="N69" s="95">
        <v>83.888999999999996</v>
      </c>
      <c r="O69" s="95">
        <v>49.850999999999999</v>
      </c>
      <c r="P69" s="95">
        <v>48.54</v>
      </c>
      <c r="Q69" s="95">
        <v>84.631</v>
      </c>
      <c r="R69" s="95">
        <v>48.906999999999996</v>
      </c>
      <c r="S69" s="95">
        <v>43.283000000000001</v>
      </c>
      <c r="T69" s="95">
        <v>88.778000000000006</v>
      </c>
      <c r="U69" s="95">
        <v>21.006</v>
      </c>
      <c r="V69" s="95">
        <v>26.561</v>
      </c>
      <c r="W69" s="95">
        <v>48.956000000000003</v>
      </c>
      <c r="X69" s="95">
        <v>61.054000000000002</v>
      </c>
      <c r="Y69" s="95">
        <v>51.475999999999999</v>
      </c>
      <c r="Z69" s="95">
        <v>53.936999999999998</v>
      </c>
      <c r="AA69" s="95">
        <v>14.622999999999999</v>
      </c>
      <c r="AB69" s="95">
        <v>117.755</v>
      </c>
      <c r="AC69" s="95">
        <v>32.518999999999998</v>
      </c>
      <c r="AD69" s="95">
        <v>49.256</v>
      </c>
      <c r="AE69" s="95">
        <v>124.273</v>
      </c>
      <c r="AF69" s="95">
        <v>152.46199999999999</v>
      </c>
      <c r="AG69" s="95">
        <v>131.34899999999999</v>
      </c>
      <c r="AH69" s="95">
        <v>131.34899999999999</v>
      </c>
      <c r="AI69" s="130"/>
      <c r="AJ69" s="130"/>
      <c r="AK69" s="130"/>
      <c r="AL69" s="130"/>
      <c r="AM69" s="130"/>
      <c r="AN69" s="130"/>
      <c r="AO69" s="130"/>
      <c r="AP69" s="130"/>
      <c r="AQ69" s="130"/>
      <c r="AR69" s="130"/>
      <c r="AS69" s="130"/>
      <c r="AT69" s="130"/>
      <c r="AU69" s="130"/>
      <c r="AV69" s="130"/>
      <c r="AW69" s="130"/>
      <c r="AX69" s="130"/>
      <c r="AY69" s="130"/>
      <c r="ALQ69" s="95" t="e">
        <v>#N/A</v>
      </c>
    </row>
    <row r="70" spans="1:1005" ht="15" x14ac:dyDescent="0.25">
      <c r="A70" s="183">
        <v>46600</v>
      </c>
      <c r="B70" s="99">
        <v>29.12</v>
      </c>
      <c r="C70" s="99">
        <v>29.12</v>
      </c>
      <c r="D70" s="100">
        <v>29.12</v>
      </c>
      <c r="E70" s="95">
        <v>19.414999999999999</v>
      </c>
      <c r="F70" s="95">
        <v>70.037999999999997</v>
      </c>
      <c r="G70" s="95">
        <v>29.594000000000001</v>
      </c>
      <c r="H70" s="95">
        <v>87.977000000000004</v>
      </c>
      <c r="I70" s="95">
        <v>16.091999999999999</v>
      </c>
      <c r="J70" s="95">
        <v>35.442</v>
      </c>
      <c r="K70" s="95">
        <v>9.6590000000000007</v>
      </c>
      <c r="L70" s="95">
        <v>19.356000000000002</v>
      </c>
      <c r="M70" s="95">
        <v>19.077000000000002</v>
      </c>
      <c r="N70" s="95">
        <v>39.622999999999998</v>
      </c>
      <c r="O70" s="95">
        <v>34.006999999999998</v>
      </c>
      <c r="P70" s="95">
        <v>39.393000000000001</v>
      </c>
      <c r="Q70" s="95">
        <v>32.246000000000002</v>
      </c>
      <c r="R70" s="95">
        <v>21.113</v>
      </c>
      <c r="S70" s="95">
        <v>34.573</v>
      </c>
      <c r="T70" s="95">
        <v>28.739000000000001</v>
      </c>
      <c r="U70" s="95">
        <v>14.048</v>
      </c>
      <c r="V70" s="95">
        <v>26.353999999999999</v>
      </c>
      <c r="W70" s="95">
        <v>30.006</v>
      </c>
      <c r="X70" s="95">
        <v>24.997</v>
      </c>
      <c r="Y70" s="95">
        <v>32.793999999999997</v>
      </c>
      <c r="Z70" s="95">
        <v>30.445</v>
      </c>
      <c r="AA70" s="95">
        <v>9.218</v>
      </c>
      <c r="AB70" s="95">
        <v>34.351999999999997</v>
      </c>
      <c r="AC70" s="95">
        <v>17.353999999999999</v>
      </c>
      <c r="AD70" s="95">
        <v>25.562999999999999</v>
      </c>
      <c r="AE70" s="95">
        <v>82.878</v>
      </c>
      <c r="AF70" s="95">
        <v>58.872999999999998</v>
      </c>
      <c r="AG70" s="95">
        <v>65.921999999999997</v>
      </c>
      <c r="AH70" s="95">
        <v>65.921999999999997</v>
      </c>
      <c r="AI70" s="130"/>
      <c r="AJ70" s="130"/>
      <c r="AK70" s="130"/>
      <c r="AL70" s="130"/>
      <c r="AM70" s="130"/>
      <c r="AN70" s="130"/>
      <c r="AO70" s="130"/>
      <c r="AP70" s="130"/>
      <c r="AQ70" s="130"/>
      <c r="AR70" s="130"/>
      <c r="AS70" s="130"/>
      <c r="AT70" s="130"/>
      <c r="AU70" s="130"/>
      <c r="AV70" s="130"/>
      <c r="AW70" s="130"/>
      <c r="AX70" s="130"/>
      <c r="AY70" s="130"/>
      <c r="ALQ70" s="95" t="e">
        <v>#N/A</v>
      </c>
    </row>
    <row r="71" spans="1:1005" ht="15" x14ac:dyDescent="0.25">
      <c r="A71" s="183">
        <v>46631</v>
      </c>
      <c r="B71" s="99">
        <v>26.38</v>
      </c>
      <c r="C71" s="99">
        <v>26.38</v>
      </c>
      <c r="D71" s="100">
        <v>26.38</v>
      </c>
      <c r="E71" s="95">
        <v>21.757999999999999</v>
      </c>
      <c r="F71" s="95">
        <v>61.305999999999997</v>
      </c>
      <c r="G71" s="95">
        <v>23.658999999999999</v>
      </c>
      <c r="H71" s="95">
        <v>45.362000000000002</v>
      </c>
      <c r="I71" s="95">
        <v>15.791</v>
      </c>
      <c r="J71" s="95">
        <v>18.748999999999999</v>
      </c>
      <c r="K71" s="95">
        <v>22.140999999999998</v>
      </c>
      <c r="L71" s="95">
        <v>33.787999999999997</v>
      </c>
      <c r="M71" s="95">
        <v>39.734000000000002</v>
      </c>
      <c r="N71" s="95">
        <v>22.927</v>
      </c>
      <c r="O71" s="95">
        <v>33.058999999999997</v>
      </c>
      <c r="P71" s="95">
        <v>35.590000000000003</v>
      </c>
      <c r="Q71" s="95">
        <v>36.106000000000002</v>
      </c>
      <c r="R71" s="95">
        <v>15.04</v>
      </c>
      <c r="S71" s="95">
        <v>18.641999999999999</v>
      </c>
      <c r="T71" s="95">
        <v>20.327999999999999</v>
      </c>
      <c r="U71" s="95">
        <v>11.127000000000001</v>
      </c>
      <c r="V71" s="95">
        <v>44.06</v>
      </c>
      <c r="W71" s="95">
        <v>36.781999999999996</v>
      </c>
      <c r="X71" s="95">
        <v>16.504000000000001</v>
      </c>
      <c r="Y71" s="95">
        <v>23.349</v>
      </c>
      <c r="Z71" s="95">
        <v>18.087</v>
      </c>
      <c r="AA71" s="95">
        <v>9.5169999999999995</v>
      </c>
      <c r="AB71" s="95">
        <v>17.774999999999999</v>
      </c>
      <c r="AC71" s="95">
        <v>12.715999999999999</v>
      </c>
      <c r="AD71" s="95">
        <v>16.739000000000001</v>
      </c>
      <c r="AE71" s="95">
        <v>59.396999999999998</v>
      </c>
      <c r="AF71" s="95">
        <v>25.015999999999998</v>
      </c>
      <c r="AG71" s="95">
        <v>36.616999999999997</v>
      </c>
      <c r="AH71" s="95">
        <v>36.616999999999997</v>
      </c>
      <c r="AI71" s="130"/>
      <c r="AJ71" s="130"/>
      <c r="AK71" s="130"/>
      <c r="AL71" s="130"/>
      <c r="AM71" s="130"/>
      <c r="AN71" s="130"/>
      <c r="AO71" s="130"/>
      <c r="AP71" s="130"/>
      <c r="AQ71" s="130"/>
      <c r="AR71" s="130"/>
      <c r="AS71" s="130"/>
      <c r="AT71" s="130"/>
      <c r="AU71" s="130"/>
      <c r="AV71" s="130"/>
      <c r="AW71" s="130"/>
      <c r="AX71" s="130"/>
      <c r="AY71" s="130"/>
      <c r="ALQ71" s="95" t="e">
        <v>#N/A</v>
      </c>
    </row>
    <row r="72" spans="1:1005" ht="15" x14ac:dyDescent="0.25">
      <c r="A72" s="183"/>
      <c r="B72" s="99"/>
      <c r="C72" s="99"/>
      <c r="D72" s="100"/>
      <c r="AI72" s="130"/>
      <c r="AJ72" s="130"/>
      <c r="AK72" s="130"/>
      <c r="AL72" s="130"/>
      <c r="AM72" s="130"/>
      <c r="AN72" s="130"/>
      <c r="AO72" s="130"/>
      <c r="AP72" s="130"/>
      <c r="AQ72" s="130"/>
      <c r="AR72" s="130"/>
      <c r="AS72" s="130"/>
      <c r="AT72" s="130"/>
      <c r="AU72" s="130"/>
      <c r="AV72" s="130"/>
      <c r="AW72" s="130"/>
      <c r="AX72" s="130"/>
      <c r="AY72" s="130"/>
      <c r="ALQ72" s="95" t="e">
        <v>#N/A</v>
      </c>
    </row>
    <row r="73" spans="1:1005" ht="15" x14ac:dyDescent="0.25">
      <c r="A73" s="183"/>
      <c r="B73" s="99"/>
      <c r="C73" s="99"/>
      <c r="D73" s="100"/>
      <c r="AI73" s="126"/>
      <c r="AJ73" s="126"/>
      <c r="AK73" s="126"/>
      <c r="AL73" s="126"/>
      <c r="AM73" s="126"/>
      <c r="AN73" s="126"/>
      <c r="AO73" s="126"/>
      <c r="AP73" s="126"/>
      <c r="AQ73" s="126"/>
      <c r="AR73" s="126"/>
      <c r="AS73" s="126"/>
      <c r="AT73" s="126"/>
      <c r="AU73" s="126"/>
      <c r="AV73" s="126"/>
      <c r="AW73" s="126"/>
      <c r="AX73" s="126"/>
      <c r="AY73" s="126"/>
    </row>
    <row r="74" spans="1:1005" ht="15" x14ac:dyDescent="0.25">
      <c r="A74" s="183"/>
      <c r="B74" s="99"/>
      <c r="C74" s="99"/>
      <c r="D74" s="100"/>
      <c r="AI74" s="126"/>
      <c r="AJ74" s="126"/>
      <c r="AK74" s="126"/>
      <c r="AL74" s="126"/>
      <c r="AM74" s="126"/>
      <c r="AN74" s="126"/>
      <c r="AO74" s="126"/>
      <c r="AP74" s="126"/>
      <c r="AQ74" s="126"/>
      <c r="AR74" s="126"/>
      <c r="AS74" s="126"/>
      <c r="AT74" s="126"/>
      <c r="AU74" s="126"/>
      <c r="AV74" s="126"/>
      <c r="AW74" s="126"/>
      <c r="AX74" s="126"/>
      <c r="AY74" s="126"/>
    </row>
    <row r="75" spans="1:1005" ht="15" x14ac:dyDescent="0.25">
      <c r="A75" s="183"/>
      <c r="B75" s="99"/>
      <c r="C75" s="99"/>
      <c r="D75" s="100"/>
      <c r="AI75" s="126"/>
      <c r="AJ75" s="126"/>
      <c r="AK75" s="126"/>
      <c r="AL75" s="126"/>
      <c r="AM75" s="126"/>
      <c r="AN75" s="126"/>
      <c r="AO75" s="126"/>
      <c r="AP75" s="126"/>
      <c r="AQ75" s="126"/>
      <c r="AR75" s="126"/>
      <c r="AS75" s="126"/>
      <c r="AT75" s="126"/>
      <c r="AU75" s="126"/>
      <c r="AV75" s="126"/>
      <c r="AW75" s="126"/>
      <c r="AX75" s="126"/>
      <c r="AY75" s="126"/>
    </row>
    <row r="76" spans="1:1005" ht="15" x14ac:dyDescent="0.25">
      <c r="A76" s="183"/>
      <c r="B76" s="99"/>
      <c r="C76" s="99"/>
      <c r="D76" s="100"/>
      <c r="AI76" s="126"/>
      <c r="AJ76" s="126"/>
      <c r="AK76" s="126"/>
      <c r="AL76" s="126"/>
      <c r="AM76" s="126"/>
      <c r="AN76" s="126"/>
      <c r="AO76" s="126"/>
      <c r="AP76" s="126"/>
      <c r="AQ76" s="126"/>
      <c r="AR76" s="126"/>
      <c r="AS76" s="126"/>
      <c r="AT76" s="126"/>
      <c r="AU76" s="126"/>
      <c r="AV76" s="126"/>
      <c r="AW76" s="126"/>
      <c r="AX76" s="126"/>
      <c r="AY76" s="126"/>
    </row>
    <row r="77" spans="1:1005" ht="15" x14ac:dyDescent="0.25">
      <c r="A77" s="183"/>
      <c r="B77" s="99"/>
      <c r="C77" s="99"/>
      <c r="D77" s="100"/>
      <c r="AI77" s="126"/>
      <c r="AJ77" s="126"/>
      <c r="AK77" s="126"/>
      <c r="AL77" s="126"/>
      <c r="AM77" s="126"/>
      <c r="AN77" s="126"/>
      <c r="AO77" s="126"/>
      <c r="AP77" s="126"/>
      <c r="AQ77" s="126"/>
      <c r="AR77" s="126"/>
      <c r="AS77" s="126"/>
      <c r="AT77" s="126"/>
      <c r="AU77" s="126"/>
      <c r="AV77" s="126"/>
      <c r="AW77" s="126"/>
      <c r="AX77" s="126"/>
      <c r="AY77" s="126"/>
    </row>
    <row r="78" spans="1:1005" ht="15" x14ac:dyDescent="0.25">
      <c r="A78" s="183"/>
      <c r="B78" s="99"/>
      <c r="C78" s="99"/>
      <c r="D78" s="100"/>
      <c r="AI78" s="126"/>
      <c r="AJ78" s="126"/>
      <c r="AK78" s="126"/>
      <c r="AL78" s="126"/>
      <c r="AM78" s="126"/>
      <c r="AN78" s="126"/>
      <c r="AO78" s="126"/>
      <c r="AP78" s="126"/>
      <c r="AQ78" s="126"/>
      <c r="AR78" s="126"/>
      <c r="AS78" s="126"/>
      <c r="AT78" s="126"/>
      <c r="AU78" s="126"/>
      <c r="AV78" s="126"/>
      <c r="AW78" s="126"/>
      <c r="AX78" s="126"/>
      <c r="AY78" s="126"/>
    </row>
    <row r="79" spans="1:1005" ht="15" x14ac:dyDescent="0.25">
      <c r="A79" s="183"/>
      <c r="B79" s="99"/>
      <c r="C79" s="99"/>
      <c r="D79" s="100"/>
      <c r="AI79" s="126"/>
      <c r="AJ79" s="126"/>
      <c r="AK79" s="126"/>
      <c r="AL79" s="126"/>
      <c r="AM79" s="126"/>
      <c r="AN79" s="126"/>
      <c r="AO79" s="126"/>
      <c r="AP79" s="126"/>
      <c r="AQ79" s="126"/>
      <c r="AR79" s="126"/>
      <c r="AS79" s="126"/>
      <c r="AT79" s="126"/>
      <c r="AU79" s="126"/>
      <c r="AV79" s="126"/>
      <c r="AW79" s="126"/>
      <c r="AX79" s="126"/>
      <c r="AY79" s="126"/>
    </row>
    <row r="80" spans="1:1005" ht="15" x14ac:dyDescent="0.25">
      <c r="A80" s="183"/>
      <c r="B80" s="99"/>
      <c r="C80" s="99"/>
      <c r="D80" s="100"/>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83"/>
      <c r="B81" s="99"/>
      <c r="C81" s="99"/>
      <c r="D81" s="100"/>
    </row>
    <row r="82" spans="1:4" ht="12.75" customHeight="1" x14ac:dyDescent="0.25">
      <c r="A82" s="183"/>
      <c r="B82" s="99"/>
      <c r="C82" s="99"/>
      <c r="D82" s="100"/>
    </row>
    <row r="83" spans="1:4" ht="12.75" customHeight="1" x14ac:dyDescent="0.25">
      <c r="A83" s="183"/>
      <c r="B83" s="99"/>
      <c r="C83" s="99"/>
      <c r="D83" s="100"/>
    </row>
    <row r="84" spans="1:4" ht="12.75" customHeight="1" x14ac:dyDescent="0.25">
      <c r="A84" s="183"/>
      <c r="B84" s="99"/>
      <c r="C84" s="99"/>
      <c r="D84" s="100"/>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4"/>
  <sheetViews>
    <sheetView workbookViewId="0">
      <selection activeCell="D4" sqref="D4"/>
    </sheetView>
  </sheetViews>
  <sheetFormatPr defaultColWidth="18.7109375" defaultRowHeight="12.75" customHeight="1" x14ac:dyDescent="0.25"/>
  <cols>
    <col min="1" max="1" width="9.140625" style="172" customWidth="1"/>
    <col min="2" max="54" width="9.140625" style="117" customWidth="1"/>
    <col min="55" max="16384" width="18.7109375" style="117"/>
  </cols>
  <sheetData>
    <row r="1" spans="1:51" s="172" customFormat="1" ht="15" x14ac:dyDescent="0.25">
      <c r="A1" s="119"/>
      <c r="B1" s="326" t="s">
        <v>182</v>
      </c>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162"/>
      <c r="AJ1" s="162"/>
      <c r="AK1" s="162"/>
      <c r="AL1" s="162"/>
      <c r="AM1" s="162"/>
    </row>
    <row r="2" spans="1:51" s="172" customFormat="1" ht="15" x14ac:dyDescent="0.25">
      <c r="A2" s="119"/>
      <c r="B2" s="156" t="s">
        <v>45</v>
      </c>
      <c r="C2" s="156" t="s">
        <v>46</v>
      </c>
      <c r="D2" s="156" t="s">
        <v>47</v>
      </c>
      <c r="E2" s="156">
        <v>1991</v>
      </c>
      <c r="F2" s="156">
        <v>1992</v>
      </c>
      <c r="G2" s="156">
        <v>1993</v>
      </c>
      <c r="H2" s="156">
        <v>1994</v>
      </c>
      <c r="I2" s="156">
        <v>1995</v>
      </c>
      <c r="J2" s="156">
        <v>1996</v>
      </c>
      <c r="K2" s="156">
        <v>1997</v>
      </c>
      <c r="L2" s="156">
        <v>1998</v>
      </c>
      <c r="M2" s="156">
        <v>1999</v>
      </c>
      <c r="N2" s="156">
        <v>2000</v>
      </c>
      <c r="O2" s="156">
        <v>2001</v>
      </c>
      <c r="P2" s="156">
        <v>2002</v>
      </c>
      <c r="Q2" s="156">
        <v>2003</v>
      </c>
      <c r="R2" s="156">
        <v>2004</v>
      </c>
      <c r="S2" s="156">
        <v>2005</v>
      </c>
      <c r="T2" s="156">
        <v>2006</v>
      </c>
      <c r="U2" s="156">
        <v>2007</v>
      </c>
      <c r="V2" s="156">
        <v>2008</v>
      </c>
      <c r="W2" s="156">
        <v>2009</v>
      </c>
      <c r="X2" s="156">
        <v>2010</v>
      </c>
      <c r="Y2" s="156">
        <v>2011</v>
      </c>
      <c r="Z2" s="156">
        <v>2012</v>
      </c>
      <c r="AA2" s="156">
        <v>2013</v>
      </c>
      <c r="AB2" s="156">
        <v>2014</v>
      </c>
      <c r="AC2" s="156">
        <v>2015</v>
      </c>
      <c r="AD2" s="156">
        <v>2016</v>
      </c>
      <c r="AE2" s="156">
        <v>2017</v>
      </c>
      <c r="AF2" s="156">
        <v>2018</v>
      </c>
      <c r="AG2" s="156">
        <v>2019</v>
      </c>
      <c r="AH2" s="156">
        <v>2020</v>
      </c>
      <c r="AI2" s="162"/>
      <c r="AJ2" s="162"/>
      <c r="AK2" s="162"/>
      <c r="AL2" s="162"/>
      <c r="AM2" s="162"/>
    </row>
    <row r="3" spans="1:51" s="172" customFormat="1" ht="15" x14ac:dyDescent="0.25">
      <c r="A3" s="186" t="str">
        <f>$A$1&amp;A2</f>
        <v/>
      </c>
      <c r="B3" s="120" t="s">
        <v>63</v>
      </c>
      <c r="C3" s="120" t="s">
        <v>64</v>
      </c>
      <c r="D3" s="120" t="s">
        <v>65</v>
      </c>
      <c r="E3" s="120" t="s">
        <v>66</v>
      </c>
      <c r="F3" s="120" t="s">
        <v>67</v>
      </c>
      <c r="G3" s="120" t="s">
        <v>68</v>
      </c>
      <c r="H3" s="120" t="s">
        <v>69</v>
      </c>
      <c r="I3" s="120" t="s">
        <v>70</v>
      </c>
      <c r="J3" s="120" t="s">
        <v>71</v>
      </c>
      <c r="K3" s="120" t="s">
        <v>72</v>
      </c>
      <c r="L3" s="120" t="s">
        <v>73</v>
      </c>
      <c r="M3" s="120" t="s">
        <v>74</v>
      </c>
      <c r="N3" s="120" t="s">
        <v>75</v>
      </c>
      <c r="O3" s="120" t="s">
        <v>76</v>
      </c>
      <c r="P3" s="120" t="s">
        <v>77</v>
      </c>
      <c r="Q3" s="120" t="s">
        <v>78</v>
      </c>
      <c r="R3" s="120" t="s">
        <v>79</v>
      </c>
      <c r="S3" s="120" t="s">
        <v>80</v>
      </c>
      <c r="T3" s="120" t="s">
        <v>81</v>
      </c>
      <c r="U3" s="120" t="s">
        <v>82</v>
      </c>
      <c r="V3" s="120" t="s">
        <v>83</v>
      </c>
      <c r="W3" s="120" t="s">
        <v>84</v>
      </c>
      <c r="X3" s="120" t="s">
        <v>85</v>
      </c>
      <c r="Y3" s="120" t="s">
        <v>86</v>
      </c>
      <c r="Z3" s="120" t="s">
        <v>87</v>
      </c>
      <c r="AA3" s="120" t="s">
        <v>88</v>
      </c>
      <c r="AB3" s="120" t="s">
        <v>89</v>
      </c>
      <c r="AC3" s="120" t="s">
        <v>90</v>
      </c>
      <c r="AD3" s="120" t="s">
        <v>91</v>
      </c>
      <c r="AE3" s="120" t="s">
        <v>92</v>
      </c>
      <c r="AF3" s="120" t="s">
        <v>93</v>
      </c>
      <c r="AG3" s="120" t="s">
        <v>94</v>
      </c>
      <c r="AH3" s="120" t="s">
        <v>95</v>
      </c>
      <c r="AI3" s="162"/>
      <c r="AJ3" s="162"/>
      <c r="AK3" s="162"/>
      <c r="AL3" s="162"/>
      <c r="AM3" s="162"/>
    </row>
    <row r="4" spans="1:51" ht="15" x14ac:dyDescent="0.25">
      <c r="A4" s="148">
        <v>44593</v>
      </c>
      <c r="B4" s="298">
        <v>22</v>
      </c>
      <c r="C4" s="299">
        <v>22</v>
      </c>
      <c r="D4" s="283">
        <v>22</v>
      </c>
      <c r="E4" s="116">
        <v>21.379000000000001</v>
      </c>
      <c r="F4" s="116">
        <v>20.818000000000001</v>
      </c>
      <c r="G4" s="116">
        <v>22.498000000000001</v>
      </c>
      <c r="H4" s="116">
        <v>21.231000000000002</v>
      </c>
      <c r="I4" s="116">
        <v>28.12</v>
      </c>
      <c r="J4" s="116">
        <v>31.667000000000002</v>
      </c>
      <c r="K4" s="116">
        <v>20.689</v>
      </c>
      <c r="L4" s="116">
        <v>21.295000000000002</v>
      </c>
      <c r="M4" s="116">
        <v>23.68</v>
      </c>
      <c r="N4" s="116">
        <v>25.698</v>
      </c>
      <c r="O4" s="116">
        <v>22.175000000000001</v>
      </c>
      <c r="P4" s="116">
        <v>18.914000000000001</v>
      </c>
      <c r="Q4" s="116">
        <v>22.95</v>
      </c>
      <c r="R4" s="116">
        <v>20.236999999999998</v>
      </c>
      <c r="S4" s="116">
        <v>23.672999999999998</v>
      </c>
      <c r="T4" s="116">
        <v>19.651</v>
      </c>
      <c r="U4" s="116">
        <v>24.361999999999998</v>
      </c>
      <c r="V4" s="116">
        <v>19.768000000000001</v>
      </c>
      <c r="W4" s="116">
        <v>22.398</v>
      </c>
      <c r="X4" s="116">
        <v>18.765999999999998</v>
      </c>
      <c r="Y4" s="116">
        <v>20.785</v>
      </c>
      <c r="Z4" s="116">
        <v>20.568000000000001</v>
      </c>
      <c r="AA4" s="116">
        <v>19.03</v>
      </c>
      <c r="AB4" s="116">
        <v>27.475999999999999</v>
      </c>
      <c r="AC4" s="116">
        <v>26.486000000000001</v>
      </c>
      <c r="AD4" s="116">
        <v>21.824999999999999</v>
      </c>
      <c r="AE4" s="116">
        <v>29.686</v>
      </c>
      <c r="AF4" s="116">
        <v>26.286000000000001</v>
      </c>
      <c r="AG4" s="116">
        <v>22.724</v>
      </c>
      <c r="AH4" s="116">
        <v>20.478999999999999</v>
      </c>
      <c r="AI4" s="130"/>
      <c r="AJ4" s="130"/>
      <c r="AK4" s="130"/>
      <c r="AL4" s="130"/>
      <c r="AM4" s="130"/>
      <c r="AN4" s="130"/>
      <c r="AO4" s="130"/>
      <c r="AP4" s="130"/>
      <c r="AQ4" s="130"/>
      <c r="AR4" s="130"/>
      <c r="AS4" s="130"/>
      <c r="AT4" s="130"/>
      <c r="AU4" s="130"/>
      <c r="AV4" s="130"/>
      <c r="AW4" s="130"/>
      <c r="AX4" s="130"/>
      <c r="AY4" s="130"/>
    </row>
    <row r="5" spans="1:51" ht="15" x14ac:dyDescent="0.25">
      <c r="A5" s="148">
        <v>44621</v>
      </c>
      <c r="B5" s="300">
        <v>22</v>
      </c>
      <c r="C5" s="297">
        <v>22</v>
      </c>
      <c r="D5" s="284">
        <v>22</v>
      </c>
      <c r="E5" s="116">
        <v>21.649000000000001</v>
      </c>
      <c r="F5" s="116">
        <v>28.916</v>
      </c>
      <c r="G5" s="116">
        <v>28.477</v>
      </c>
      <c r="H5" s="116">
        <v>28.870999999999999</v>
      </c>
      <c r="I5" s="116">
        <v>49.558</v>
      </c>
      <c r="J5" s="116">
        <v>26.163</v>
      </c>
      <c r="K5" s="116">
        <v>22.234000000000002</v>
      </c>
      <c r="L5" s="116">
        <v>21.404</v>
      </c>
      <c r="M5" s="116">
        <v>20.800999999999998</v>
      </c>
      <c r="N5" s="116">
        <v>21.254999999999999</v>
      </c>
      <c r="O5" s="116">
        <v>21.765999999999998</v>
      </c>
      <c r="P5" s="116">
        <v>13.429</v>
      </c>
      <c r="Q5" s="116">
        <v>24.937999999999999</v>
      </c>
      <c r="R5" s="116">
        <v>42.253999999999998</v>
      </c>
      <c r="S5" s="116">
        <v>19.457999999999998</v>
      </c>
      <c r="T5" s="116">
        <v>16.582999999999998</v>
      </c>
      <c r="U5" s="116">
        <v>35.814</v>
      </c>
      <c r="V5" s="116">
        <v>15.308999999999999</v>
      </c>
      <c r="W5" s="116">
        <v>25.535</v>
      </c>
      <c r="X5" s="116">
        <v>17.033999999999999</v>
      </c>
      <c r="Y5" s="116">
        <v>20.567</v>
      </c>
      <c r="Z5" s="116">
        <v>24.952000000000002</v>
      </c>
      <c r="AA5" s="116">
        <v>16.404</v>
      </c>
      <c r="AB5" s="116">
        <v>22.927</v>
      </c>
      <c r="AC5" s="116">
        <v>28.655999999999999</v>
      </c>
      <c r="AD5" s="116">
        <v>19.527000000000001</v>
      </c>
      <c r="AE5" s="116">
        <v>37.82</v>
      </c>
      <c r="AF5" s="116">
        <v>21.212</v>
      </c>
      <c r="AG5" s="116">
        <v>35.618000000000002</v>
      </c>
      <c r="AH5" s="116">
        <v>18.527000000000001</v>
      </c>
      <c r="AI5" s="130"/>
      <c r="AJ5" s="130"/>
      <c r="AK5" s="130"/>
      <c r="AL5" s="130"/>
      <c r="AM5" s="130"/>
      <c r="AN5" s="130"/>
      <c r="AO5" s="130"/>
      <c r="AP5" s="130"/>
      <c r="AQ5" s="130"/>
      <c r="AR5" s="130"/>
      <c r="AS5" s="130"/>
      <c r="AT5" s="130"/>
      <c r="AU5" s="130"/>
      <c r="AV5" s="130"/>
      <c r="AW5" s="130"/>
      <c r="AX5" s="130"/>
      <c r="AY5" s="130"/>
    </row>
    <row r="6" spans="1:51" ht="15" x14ac:dyDescent="0.25">
      <c r="A6" s="148">
        <v>44652</v>
      </c>
      <c r="B6" s="300">
        <v>72.81</v>
      </c>
      <c r="C6" s="297">
        <v>196.04</v>
      </c>
      <c r="D6" s="284">
        <v>66</v>
      </c>
      <c r="E6" s="116">
        <v>49.764000000000003</v>
      </c>
      <c r="F6" s="116">
        <v>125.85599999999999</v>
      </c>
      <c r="G6" s="116">
        <v>89.016000000000005</v>
      </c>
      <c r="H6" s="116">
        <v>89.652000000000001</v>
      </c>
      <c r="I6" s="116">
        <v>76.141000000000005</v>
      </c>
      <c r="J6" s="116">
        <v>76.531999999999996</v>
      </c>
      <c r="K6" s="116">
        <v>53.515999999999998</v>
      </c>
      <c r="L6" s="116">
        <v>54.283000000000001</v>
      </c>
      <c r="M6" s="116">
        <v>45.054000000000002</v>
      </c>
      <c r="N6" s="116">
        <v>87.742000000000004</v>
      </c>
      <c r="O6" s="116">
        <v>73.77</v>
      </c>
      <c r="P6" s="116">
        <v>69.677000000000007</v>
      </c>
      <c r="Q6" s="116">
        <v>65.695999999999998</v>
      </c>
      <c r="R6" s="116">
        <v>128.922</v>
      </c>
      <c r="S6" s="116">
        <v>64.091999999999999</v>
      </c>
      <c r="T6" s="116">
        <v>90.668999999999997</v>
      </c>
      <c r="U6" s="116">
        <v>89.5</v>
      </c>
      <c r="V6" s="116">
        <v>26.446000000000002</v>
      </c>
      <c r="W6" s="116">
        <v>59.356000000000002</v>
      </c>
      <c r="X6" s="116">
        <v>62.018999999999998</v>
      </c>
      <c r="Y6" s="116">
        <v>65.295000000000002</v>
      </c>
      <c r="Z6" s="116">
        <v>96.894000000000005</v>
      </c>
      <c r="AA6" s="116">
        <v>41.37</v>
      </c>
      <c r="AB6" s="116">
        <v>48.209000000000003</v>
      </c>
      <c r="AC6" s="116">
        <v>56.655999999999999</v>
      </c>
      <c r="AD6" s="116">
        <v>50.47</v>
      </c>
      <c r="AE6" s="116">
        <v>79.539000000000001</v>
      </c>
      <c r="AF6" s="116">
        <v>66.304000000000002</v>
      </c>
      <c r="AG6" s="116">
        <v>111.051</v>
      </c>
      <c r="AH6" s="116">
        <v>41.268999999999998</v>
      </c>
      <c r="AI6" s="130"/>
      <c r="AJ6" s="130"/>
      <c r="AK6" s="130"/>
      <c r="AL6" s="130"/>
      <c r="AM6" s="130"/>
      <c r="AN6" s="130"/>
      <c r="AO6" s="130"/>
      <c r="AP6" s="130"/>
      <c r="AQ6" s="130"/>
      <c r="AR6" s="130"/>
      <c r="AS6" s="130"/>
      <c r="AT6" s="130"/>
      <c r="AU6" s="130"/>
      <c r="AV6" s="130"/>
      <c r="AW6" s="130"/>
      <c r="AX6" s="130"/>
      <c r="AY6" s="130"/>
    </row>
    <row r="7" spans="1:51" ht="15" x14ac:dyDescent="0.25">
      <c r="A7" s="148">
        <v>44682</v>
      </c>
      <c r="B7" s="300">
        <v>133.34</v>
      </c>
      <c r="C7" s="297">
        <v>358.99</v>
      </c>
      <c r="D7" s="284">
        <v>190</v>
      </c>
      <c r="E7" s="116">
        <v>149.28299999999999</v>
      </c>
      <c r="F7" s="116">
        <v>241.41399999999999</v>
      </c>
      <c r="G7" s="116">
        <v>339.01</v>
      </c>
      <c r="H7" s="116">
        <v>241.46199999999999</v>
      </c>
      <c r="I7" s="116">
        <v>286.74599999999998</v>
      </c>
      <c r="J7" s="116">
        <v>201.297</v>
      </c>
      <c r="K7" s="116">
        <v>187.97200000000001</v>
      </c>
      <c r="L7" s="116">
        <v>228.00299999999999</v>
      </c>
      <c r="M7" s="116">
        <v>188.35</v>
      </c>
      <c r="N7" s="116">
        <v>231.79499999999999</v>
      </c>
      <c r="O7" s="116">
        <v>251.184</v>
      </c>
      <c r="P7" s="116">
        <v>112.3</v>
      </c>
      <c r="Q7" s="116">
        <v>241.89699999999999</v>
      </c>
      <c r="R7" s="116">
        <v>175.542</v>
      </c>
      <c r="S7" s="116">
        <v>231.83799999999999</v>
      </c>
      <c r="T7" s="116">
        <v>193.28</v>
      </c>
      <c r="U7" s="116">
        <v>188.98599999999999</v>
      </c>
      <c r="V7" s="116">
        <v>157.05699999999999</v>
      </c>
      <c r="W7" s="116">
        <v>229.64</v>
      </c>
      <c r="X7" s="116">
        <v>172.04599999999999</v>
      </c>
      <c r="Y7" s="116">
        <v>191.01400000000001</v>
      </c>
      <c r="Z7" s="116">
        <v>125.25</v>
      </c>
      <c r="AA7" s="116">
        <v>175.608</v>
      </c>
      <c r="AB7" s="116">
        <v>188.02199999999999</v>
      </c>
      <c r="AC7" s="116">
        <v>159.31299999999999</v>
      </c>
      <c r="AD7" s="116">
        <v>157.66800000000001</v>
      </c>
      <c r="AE7" s="116">
        <v>116.505</v>
      </c>
      <c r="AF7" s="116">
        <v>193.83099999999999</v>
      </c>
      <c r="AG7" s="116">
        <v>343.75200000000001</v>
      </c>
      <c r="AH7" s="116">
        <v>155.453</v>
      </c>
      <c r="AI7" s="130"/>
      <c r="AJ7" s="130"/>
      <c r="AK7" s="130"/>
      <c r="AL7" s="130"/>
      <c r="AM7" s="130"/>
      <c r="AN7" s="130"/>
      <c r="AO7" s="130"/>
      <c r="AP7" s="130"/>
      <c r="AQ7" s="130"/>
      <c r="AR7" s="130"/>
      <c r="AS7" s="130"/>
      <c r="AT7" s="130"/>
      <c r="AU7" s="130"/>
      <c r="AV7" s="130"/>
      <c r="AW7" s="130"/>
      <c r="AX7" s="130"/>
      <c r="AY7" s="130"/>
    </row>
    <row r="8" spans="1:51" ht="15" x14ac:dyDescent="0.25">
      <c r="A8" s="148">
        <v>44713</v>
      </c>
      <c r="B8" s="300">
        <v>66.02</v>
      </c>
      <c r="C8" s="297">
        <v>177.74</v>
      </c>
      <c r="D8" s="284">
        <v>132</v>
      </c>
      <c r="E8" s="116">
        <v>174.44900000000001</v>
      </c>
      <c r="F8" s="116">
        <v>107.322</v>
      </c>
      <c r="G8" s="116">
        <v>231.80099999999999</v>
      </c>
      <c r="H8" s="116">
        <v>148.20400000000001</v>
      </c>
      <c r="I8" s="116">
        <v>378.58499999999998</v>
      </c>
      <c r="J8" s="116">
        <v>103.215</v>
      </c>
      <c r="K8" s="116">
        <v>153.709</v>
      </c>
      <c r="L8" s="116">
        <v>175.13499999999999</v>
      </c>
      <c r="M8" s="116">
        <v>188.69200000000001</v>
      </c>
      <c r="N8" s="116">
        <v>109.651</v>
      </c>
      <c r="O8" s="116">
        <v>113.011</v>
      </c>
      <c r="P8" s="116">
        <v>58.436</v>
      </c>
      <c r="Q8" s="116">
        <v>165.67099999999999</v>
      </c>
      <c r="R8" s="116">
        <v>53.32</v>
      </c>
      <c r="S8" s="116">
        <v>151.00700000000001</v>
      </c>
      <c r="T8" s="116">
        <v>81.768000000000001</v>
      </c>
      <c r="U8" s="116">
        <v>81.96</v>
      </c>
      <c r="V8" s="116">
        <v>204.14500000000001</v>
      </c>
      <c r="W8" s="116">
        <v>109.142</v>
      </c>
      <c r="X8" s="116">
        <v>191.61</v>
      </c>
      <c r="Y8" s="116">
        <v>246.83699999999999</v>
      </c>
      <c r="Z8" s="116">
        <v>28.050999999999998</v>
      </c>
      <c r="AA8" s="116">
        <v>111.116</v>
      </c>
      <c r="AB8" s="116">
        <v>160.16200000000001</v>
      </c>
      <c r="AC8" s="116">
        <v>165.374</v>
      </c>
      <c r="AD8" s="116">
        <v>115.79600000000001</v>
      </c>
      <c r="AE8" s="116">
        <v>79.222999999999999</v>
      </c>
      <c r="AF8" s="116">
        <v>63.777999999999999</v>
      </c>
      <c r="AG8" s="116">
        <v>301.05900000000003</v>
      </c>
      <c r="AH8" s="116">
        <v>80.040000000000006</v>
      </c>
      <c r="AI8" s="130"/>
      <c r="AJ8" s="130"/>
      <c r="AK8" s="130"/>
      <c r="AL8" s="130"/>
      <c r="AM8" s="130"/>
      <c r="AN8" s="130"/>
      <c r="AO8" s="130"/>
      <c r="AP8" s="130"/>
      <c r="AQ8" s="130"/>
      <c r="AR8" s="130"/>
      <c r="AS8" s="130"/>
      <c r="AT8" s="130"/>
      <c r="AU8" s="130"/>
      <c r="AV8" s="130"/>
      <c r="AW8" s="130"/>
      <c r="AX8" s="130"/>
      <c r="AY8" s="130"/>
    </row>
    <row r="9" spans="1:51" ht="15" x14ac:dyDescent="0.25">
      <c r="A9" s="148">
        <v>44743</v>
      </c>
      <c r="B9" s="300">
        <v>-12.17</v>
      </c>
      <c r="C9" s="297">
        <v>-32.770000000000003</v>
      </c>
      <c r="D9" s="284">
        <v>22</v>
      </c>
      <c r="E9" s="116">
        <v>48.137999999999998</v>
      </c>
      <c r="F9" s="116">
        <v>26.887</v>
      </c>
      <c r="G9" s="116">
        <v>68.587000000000003</v>
      </c>
      <c r="H9" s="116">
        <v>20.391999999999999</v>
      </c>
      <c r="I9" s="116">
        <v>208.20599999999999</v>
      </c>
      <c r="J9" s="116">
        <v>20.141999999999999</v>
      </c>
      <c r="K9" s="116">
        <v>23.608000000000001</v>
      </c>
      <c r="L9" s="116">
        <v>54.777000000000001</v>
      </c>
      <c r="M9" s="116">
        <v>67.61</v>
      </c>
      <c r="N9" s="116">
        <v>11.43</v>
      </c>
      <c r="O9" s="116">
        <v>16.843</v>
      </c>
      <c r="P9" s="116">
        <v>3.605</v>
      </c>
      <c r="Q9" s="116">
        <v>20.364999999999998</v>
      </c>
      <c r="R9" s="116">
        <v>7.9989999999999997</v>
      </c>
      <c r="S9" s="116">
        <v>30.440999999999999</v>
      </c>
      <c r="T9" s="116">
        <v>13.061999999999999</v>
      </c>
      <c r="U9" s="116">
        <v>16.042000000000002</v>
      </c>
      <c r="V9" s="116">
        <v>51.500999999999998</v>
      </c>
      <c r="W9" s="116">
        <v>30.18</v>
      </c>
      <c r="X9" s="116">
        <v>27.646999999999998</v>
      </c>
      <c r="Y9" s="116">
        <v>80.171000000000006</v>
      </c>
      <c r="Z9" s="116">
        <v>5.8680000000000003</v>
      </c>
      <c r="AA9" s="116">
        <v>16.111000000000001</v>
      </c>
      <c r="AB9" s="116">
        <v>24.271000000000001</v>
      </c>
      <c r="AC9" s="116">
        <v>32.762</v>
      </c>
      <c r="AD9" s="116">
        <v>19.484999999999999</v>
      </c>
      <c r="AE9" s="116">
        <v>8.9550000000000001</v>
      </c>
      <c r="AF9" s="116">
        <v>4.8559999999999999</v>
      </c>
      <c r="AG9" s="116">
        <v>100.94199999999999</v>
      </c>
      <c r="AH9" s="116">
        <v>7.1539999999999999</v>
      </c>
      <c r="AI9" s="130"/>
      <c r="AJ9" s="130"/>
      <c r="AK9" s="130"/>
      <c r="AL9" s="130"/>
      <c r="AM9" s="130"/>
      <c r="AN9" s="130"/>
      <c r="AO9" s="130"/>
      <c r="AP9" s="130"/>
      <c r="AQ9" s="130"/>
      <c r="AR9" s="130"/>
      <c r="AS9" s="130"/>
      <c r="AT9" s="130"/>
      <c r="AU9" s="130"/>
      <c r="AV9" s="130"/>
      <c r="AW9" s="130"/>
      <c r="AX9" s="130"/>
      <c r="AY9" s="130"/>
    </row>
    <row r="10" spans="1:51" ht="15" x14ac:dyDescent="0.25">
      <c r="A10" s="148">
        <v>44774</v>
      </c>
      <c r="B10" s="300">
        <v>-8.9700000000000006</v>
      </c>
      <c r="C10" s="297">
        <v>-20.190000000000001</v>
      </c>
      <c r="D10" s="284">
        <v>14</v>
      </c>
      <c r="E10" s="116">
        <v>15.654999999999999</v>
      </c>
      <c r="F10" s="116">
        <v>17.468</v>
      </c>
      <c r="G10" s="116">
        <v>22.462</v>
      </c>
      <c r="H10" s="116">
        <v>11.632</v>
      </c>
      <c r="I10" s="116">
        <v>40.008000000000003</v>
      </c>
      <c r="J10" s="116">
        <v>10.738</v>
      </c>
      <c r="K10" s="116">
        <v>20.635999999999999</v>
      </c>
      <c r="L10" s="116">
        <v>16.390999999999998</v>
      </c>
      <c r="M10" s="116">
        <v>29.167000000000002</v>
      </c>
      <c r="N10" s="116">
        <v>11.321</v>
      </c>
      <c r="O10" s="116">
        <v>15.24</v>
      </c>
      <c r="P10" s="116">
        <v>8.7409999999999997</v>
      </c>
      <c r="Q10" s="116">
        <v>12.1</v>
      </c>
      <c r="R10" s="116">
        <v>10.234</v>
      </c>
      <c r="S10" s="116">
        <v>14.177</v>
      </c>
      <c r="T10" s="116">
        <v>14.510999999999999</v>
      </c>
      <c r="U10" s="116">
        <v>11.682</v>
      </c>
      <c r="V10" s="116">
        <v>20.704000000000001</v>
      </c>
      <c r="W10" s="116">
        <v>11.888999999999999</v>
      </c>
      <c r="X10" s="116">
        <v>21.475999999999999</v>
      </c>
      <c r="Y10" s="116">
        <v>18.603000000000002</v>
      </c>
      <c r="Z10" s="116">
        <v>10.238</v>
      </c>
      <c r="AA10" s="116">
        <v>13.823</v>
      </c>
      <c r="AB10" s="116">
        <v>20.893000000000001</v>
      </c>
      <c r="AC10" s="116">
        <v>12.352</v>
      </c>
      <c r="AD10" s="116">
        <v>12.286</v>
      </c>
      <c r="AE10" s="116">
        <v>9.4710000000000001</v>
      </c>
      <c r="AF10" s="116">
        <v>9.3940000000000001</v>
      </c>
      <c r="AG10" s="116">
        <v>26.096</v>
      </c>
      <c r="AH10" s="116">
        <v>8.2040000000000006</v>
      </c>
      <c r="AI10" s="130"/>
      <c r="AJ10" s="130"/>
      <c r="AK10" s="130"/>
      <c r="AL10" s="130"/>
      <c r="AM10" s="130"/>
      <c r="AN10" s="130"/>
      <c r="AO10" s="130"/>
      <c r="AP10" s="130"/>
      <c r="AQ10" s="130"/>
      <c r="AR10" s="130"/>
      <c r="AS10" s="130"/>
      <c r="AT10" s="130"/>
      <c r="AU10" s="130"/>
      <c r="AV10" s="130"/>
      <c r="AW10" s="130"/>
      <c r="AX10" s="130"/>
      <c r="AY10" s="130"/>
    </row>
    <row r="11" spans="1:51" ht="15" x14ac:dyDescent="0.25">
      <c r="A11" s="148">
        <v>44805</v>
      </c>
      <c r="B11" s="300">
        <v>11.74</v>
      </c>
      <c r="C11" s="297">
        <v>21.27</v>
      </c>
      <c r="D11" s="284">
        <v>23</v>
      </c>
      <c r="E11" s="116">
        <v>26.573</v>
      </c>
      <c r="F11" s="116">
        <v>24.882000000000001</v>
      </c>
      <c r="G11" s="116">
        <v>30.741</v>
      </c>
      <c r="H11" s="116">
        <v>21.428000000000001</v>
      </c>
      <c r="I11" s="116">
        <v>33.442999999999998</v>
      </c>
      <c r="J11" s="116">
        <v>22.611000000000001</v>
      </c>
      <c r="K11" s="116">
        <v>34.661999999999999</v>
      </c>
      <c r="L11" s="116">
        <v>21.018999999999998</v>
      </c>
      <c r="M11" s="116">
        <v>33.786000000000001</v>
      </c>
      <c r="N11" s="116">
        <v>20.966000000000001</v>
      </c>
      <c r="O11" s="116">
        <v>20.190000000000001</v>
      </c>
      <c r="P11" s="116">
        <v>18.431000000000001</v>
      </c>
      <c r="Q11" s="116">
        <v>35.33</v>
      </c>
      <c r="R11" s="116">
        <v>29.611000000000001</v>
      </c>
      <c r="S11" s="116">
        <v>23.388999999999999</v>
      </c>
      <c r="T11" s="116">
        <v>26.92</v>
      </c>
      <c r="U11" s="116">
        <v>37.037999999999997</v>
      </c>
      <c r="V11" s="116">
        <v>22.556000000000001</v>
      </c>
      <c r="W11" s="116">
        <v>19.029</v>
      </c>
      <c r="X11" s="116">
        <v>21.87</v>
      </c>
      <c r="Y11" s="116">
        <v>24.344000000000001</v>
      </c>
      <c r="Z11" s="116">
        <v>17.940999999999999</v>
      </c>
      <c r="AA11" s="116">
        <v>36.738999999999997</v>
      </c>
      <c r="AB11" s="116">
        <v>29.247</v>
      </c>
      <c r="AC11" s="116">
        <v>19.399000000000001</v>
      </c>
      <c r="AD11" s="116">
        <v>17.870999999999999</v>
      </c>
      <c r="AE11" s="116">
        <v>16.135999999999999</v>
      </c>
      <c r="AF11" s="116">
        <v>15.843999999999999</v>
      </c>
      <c r="AG11" s="116">
        <v>27.39</v>
      </c>
      <c r="AH11" s="116">
        <v>15.817</v>
      </c>
      <c r="AI11" s="130"/>
      <c r="AJ11" s="130"/>
      <c r="AK11" s="130"/>
      <c r="AL11" s="130"/>
      <c r="AM11" s="130"/>
      <c r="AN11" s="130"/>
      <c r="AO11" s="130"/>
      <c r="AP11" s="130"/>
      <c r="AQ11" s="130"/>
      <c r="AR11" s="130"/>
      <c r="AS11" s="130"/>
      <c r="AT11" s="130"/>
      <c r="AU11" s="130"/>
      <c r="AV11" s="130"/>
      <c r="AW11" s="130"/>
      <c r="AX11" s="130"/>
      <c r="AY11" s="130"/>
    </row>
    <row r="12" spans="1:51" ht="15" x14ac:dyDescent="0.25">
      <c r="A12" s="148">
        <v>44835</v>
      </c>
      <c r="B12" s="300">
        <v>35.369999999999997</v>
      </c>
      <c r="C12" s="297">
        <v>48.58</v>
      </c>
      <c r="D12" s="284">
        <v>60.17</v>
      </c>
      <c r="E12" s="116">
        <v>34.856999999999999</v>
      </c>
      <c r="F12" s="116">
        <v>34.984000000000002</v>
      </c>
      <c r="G12" s="116">
        <v>49.152000000000001</v>
      </c>
      <c r="H12" s="116">
        <v>44.877000000000002</v>
      </c>
      <c r="I12" s="116">
        <v>64.457999999999998</v>
      </c>
      <c r="J12" s="116">
        <v>45.927</v>
      </c>
      <c r="K12" s="116">
        <v>64.977000000000004</v>
      </c>
      <c r="L12" s="116">
        <v>37.712000000000003</v>
      </c>
      <c r="M12" s="116">
        <v>38.250999999999998</v>
      </c>
      <c r="N12" s="116">
        <v>35.171999999999997</v>
      </c>
      <c r="O12" s="116">
        <v>33.979999999999997</v>
      </c>
      <c r="P12" s="116">
        <v>39.993000000000002</v>
      </c>
      <c r="Q12" s="116">
        <v>39.298999999999999</v>
      </c>
      <c r="R12" s="116">
        <v>54.116</v>
      </c>
      <c r="S12" s="116">
        <v>53.642000000000003</v>
      </c>
      <c r="T12" s="116">
        <v>92.539000000000001</v>
      </c>
      <c r="U12" s="116">
        <v>67.146000000000001</v>
      </c>
      <c r="V12" s="116">
        <v>36.250999999999998</v>
      </c>
      <c r="W12" s="116">
        <v>34.826000000000001</v>
      </c>
      <c r="X12" s="116">
        <v>37.070999999999998</v>
      </c>
      <c r="Y12" s="116">
        <v>41.381999999999998</v>
      </c>
      <c r="Z12" s="116">
        <v>29.312999999999999</v>
      </c>
      <c r="AA12" s="116">
        <v>63.081000000000003</v>
      </c>
      <c r="AB12" s="116">
        <v>62.795000000000002</v>
      </c>
      <c r="AC12" s="116">
        <v>35.244999999999997</v>
      </c>
      <c r="AD12" s="116">
        <v>31.018000000000001</v>
      </c>
      <c r="AE12" s="116">
        <v>31.218</v>
      </c>
      <c r="AF12" s="116">
        <v>41.996000000000002</v>
      </c>
      <c r="AG12" s="116">
        <v>39.848999999999997</v>
      </c>
      <c r="AH12" s="116">
        <v>30.678000000000001</v>
      </c>
      <c r="AI12" s="130"/>
      <c r="AJ12" s="130"/>
      <c r="AK12" s="130"/>
      <c r="AL12" s="130"/>
      <c r="AM12" s="130"/>
      <c r="AN12" s="130"/>
      <c r="AO12" s="130"/>
      <c r="AP12" s="130"/>
      <c r="AQ12" s="130"/>
      <c r="AR12" s="130"/>
      <c r="AS12" s="130"/>
      <c r="AT12" s="130"/>
      <c r="AU12" s="130"/>
      <c r="AV12" s="130"/>
      <c r="AW12" s="130"/>
      <c r="AX12" s="130"/>
      <c r="AY12" s="130"/>
    </row>
    <row r="13" spans="1:51" ht="15" x14ac:dyDescent="0.25">
      <c r="A13" s="148">
        <v>44866</v>
      </c>
      <c r="B13" s="300">
        <v>55.32</v>
      </c>
      <c r="C13" s="297">
        <v>52.11</v>
      </c>
      <c r="D13" s="284">
        <v>67.88</v>
      </c>
      <c r="E13" s="116">
        <v>50.996000000000002</v>
      </c>
      <c r="F13" s="116">
        <v>54.753</v>
      </c>
      <c r="G13" s="116">
        <v>51.725999999999999</v>
      </c>
      <c r="H13" s="116">
        <v>52.042000000000002</v>
      </c>
      <c r="I13" s="116">
        <v>56.404000000000003</v>
      </c>
      <c r="J13" s="116">
        <v>57.277000000000001</v>
      </c>
      <c r="K13" s="116">
        <v>57.451999999999998</v>
      </c>
      <c r="L13" s="116">
        <v>51.14</v>
      </c>
      <c r="M13" s="116">
        <v>44.011000000000003</v>
      </c>
      <c r="N13" s="116">
        <v>44.578000000000003</v>
      </c>
      <c r="O13" s="116">
        <v>44.548999999999999</v>
      </c>
      <c r="P13" s="116">
        <v>45.555</v>
      </c>
      <c r="Q13" s="116">
        <v>45.444000000000003</v>
      </c>
      <c r="R13" s="116">
        <v>57.116999999999997</v>
      </c>
      <c r="S13" s="116">
        <v>57.405000000000001</v>
      </c>
      <c r="T13" s="116">
        <v>70.153000000000006</v>
      </c>
      <c r="U13" s="116">
        <v>59.121000000000002</v>
      </c>
      <c r="V13" s="116">
        <v>44.627000000000002</v>
      </c>
      <c r="W13" s="116">
        <v>45.901000000000003</v>
      </c>
      <c r="X13" s="116">
        <v>50.423000000000002</v>
      </c>
      <c r="Y13" s="116">
        <v>49.389000000000003</v>
      </c>
      <c r="Z13" s="116">
        <v>38.265000000000001</v>
      </c>
      <c r="AA13" s="116">
        <v>55.246000000000002</v>
      </c>
      <c r="AB13" s="116">
        <v>50.920999999999999</v>
      </c>
      <c r="AC13" s="116">
        <v>47.819000000000003</v>
      </c>
      <c r="AD13" s="116">
        <v>39.58</v>
      </c>
      <c r="AE13" s="116">
        <v>39.042000000000002</v>
      </c>
      <c r="AF13" s="116">
        <v>45.325000000000003</v>
      </c>
      <c r="AG13" s="116">
        <v>48.542999999999999</v>
      </c>
      <c r="AH13" s="116">
        <v>42.935000000000002</v>
      </c>
      <c r="AI13" s="130"/>
      <c r="AJ13" s="130"/>
      <c r="AK13" s="130"/>
      <c r="AL13" s="130"/>
      <c r="AM13" s="130"/>
      <c r="AN13" s="130"/>
      <c r="AO13" s="130"/>
      <c r="AP13" s="130"/>
      <c r="AQ13" s="130"/>
      <c r="AR13" s="130"/>
      <c r="AS13" s="130"/>
      <c r="AT13" s="130"/>
      <c r="AU13" s="130"/>
      <c r="AV13" s="130"/>
      <c r="AW13" s="130"/>
      <c r="AX13" s="130"/>
      <c r="AY13" s="130"/>
    </row>
    <row r="14" spans="1:51" ht="15" x14ac:dyDescent="0.25">
      <c r="A14" s="148">
        <v>44896</v>
      </c>
      <c r="B14" s="300">
        <v>43.22</v>
      </c>
      <c r="C14" s="297">
        <v>41.96</v>
      </c>
      <c r="D14" s="284">
        <v>44.18</v>
      </c>
      <c r="E14" s="116">
        <v>43.347000000000001</v>
      </c>
      <c r="F14" s="116">
        <v>42.753</v>
      </c>
      <c r="G14" s="116">
        <v>42.747999999999998</v>
      </c>
      <c r="H14" s="116">
        <v>43.06</v>
      </c>
      <c r="I14" s="116">
        <v>48.991</v>
      </c>
      <c r="J14" s="116">
        <v>49.655999999999999</v>
      </c>
      <c r="K14" s="116">
        <v>43.268999999999998</v>
      </c>
      <c r="L14" s="116">
        <v>45.746000000000002</v>
      </c>
      <c r="M14" s="116">
        <v>37.637999999999998</v>
      </c>
      <c r="N14" s="116">
        <v>37.393999999999998</v>
      </c>
      <c r="O14" s="116">
        <v>38.75</v>
      </c>
      <c r="P14" s="116">
        <v>35.834000000000003</v>
      </c>
      <c r="Q14" s="116">
        <v>41.584000000000003</v>
      </c>
      <c r="R14" s="116">
        <v>43.427999999999997</v>
      </c>
      <c r="S14" s="116">
        <v>43.055</v>
      </c>
      <c r="T14" s="116">
        <v>48.017000000000003</v>
      </c>
      <c r="U14" s="116">
        <v>50.209000000000003</v>
      </c>
      <c r="V14" s="116">
        <v>38.198</v>
      </c>
      <c r="W14" s="116">
        <v>37.21</v>
      </c>
      <c r="X14" s="116">
        <v>54.503999999999998</v>
      </c>
      <c r="Y14" s="116">
        <v>40.725999999999999</v>
      </c>
      <c r="Z14" s="116">
        <v>33.784999999999997</v>
      </c>
      <c r="AA14" s="116">
        <v>41.78</v>
      </c>
      <c r="AB14" s="116">
        <v>42.640999999999998</v>
      </c>
      <c r="AC14" s="116">
        <v>40.034999999999997</v>
      </c>
      <c r="AD14" s="116">
        <v>40.667999999999999</v>
      </c>
      <c r="AE14" s="116">
        <v>33.771999999999998</v>
      </c>
      <c r="AF14" s="116">
        <v>35.627000000000002</v>
      </c>
      <c r="AG14" s="116">
        <v>47.279000000000003</v>
      </c>
      <c r="AH14" s="116">
        <v>40.197000000000003</v>
      </c>
      <c r="AI14" s="130"/>
      <c r="AJ14" s="130"/>
      <c r="AK14" s="130"/>
      <c r="AL14" s="130"/>
      <c r="AM14" s="130"/>
      <c r="AN14" s="130"/>
      <c r="AO14" s="130"/>
      <c r="AP14" s="130"/>
      <c r="AQ14" s="130"/>
      <c r="AR14" s="130"/>
      <c r="AS14" s="130"/>
      <c r="AT14" s="130"/>
      <c r="AU14" s="130"/>
      <c r="AV14" s="130"/>
      <c r="AW14" s="130"/>
      <c r="AX14" s="130"/>
      <c r="AY14" s="130"/>
    </row>
    <row r="15" spans="1:51" ht="15" x14ac:dyDescent="0.25">
      <c r="A15" s="148">
        <v>44927</v>
      </c>
      <c r="B15" s="300">
        <v>37.03</v>
      </c>
      <c r="C15" s="297">
        <v>36.22</v>
      </c>
      <c r="D15" s="284">
        <v>38.07</v>
      </c>
      <c r="E15" s="116">
        <v>33.042000000000002</v>
      </c>
      <c r="F15" s="116">
        <v>42.093000000000004</v>
      </c>
      <c r="G15" s="116">
        <v>34.545999999999999</v>
      </c>
      <c r="H15" s="116">
        <v>37.469000000000001</v>
      </c>
      <c r="I15" s="116">
        <v>38.064999999999998</v>
      </c>
      <c r="J15" s="116">
        <v>40.173999999999999</v>
      </c>
      <c r="K15" s="116">
        <v>37.231999999999999</v>
      </c>
      <c r="L15" s="116">
        <v>36.750999999999998</v>
      </c>
      <c r="M15" s="116">
        <v>34.796999999999997</v>
      </c>
      <c r="N15" s="116">
        <v>29.826000000000001</v>
      </c>
      <c r="O15" s="116">
        <v>31.254000000000001</v>
      </c>
      <c r="P15" s="116">
        <v>27.765999999999998</v>
      </c>
      <c r="Q15" s="116">
        <v>34.284999999999997</v>
      </c>
      <c r="R15" s="116">
        <v>59.296999999999997</v>
      </c>
      <c r="S15" s="116">
        <v>37.658000000000001</v>
      </c>
      <c r="T15" s="116">
        <v>38.802999999999997</v>
      </c>
      <c r="U15" s="116">
        <v>37.258000000000003</v>
      </c>
      <c r="V15" s="116">
        <v>32.176000000000002</v>
      </c>
      <c r="W15" s="116">
        <v>29.864999999999998</v>
      </c>
      <c r="X15" s="116">
        <v>44.569000000000003</v>
      </c>
      <c r="Y15" s="116">
        <v>33.789000000000001</v>
      </c>
      <c r="Z15" s="116">
        <v>26.931999999999999</v>
      </c>
      <c r="AA15" s="116">
        <v>32.526000000000003</v>
      </c>
      <c r="AB15" s="116">
        <v>36.283999999999999</v>
      </c>
      <c r="AC15" s="116">
        <v>32.801000000000002</v>
      </c>
      <c r="AD15" s="116">
        <v>42.585000000000001</v>
      </c>
      <c r="AE15" s="116">
        <v>25.815999999999999</v>
      </c>
      <c r="AF15" s="116">
        <v>31.295999999999999</v>
      </c>
      <c r="AG15" s="116">
        <v>38.146000000000001</v>
      </c>
      <c r="AH15" s="116">
        <v>31.733000000000001</v>
      </c>
      <c r="AI15" s="130"/>
      <c r="AJ15" s="130"/>
      <c r="AK15" s="130"/>
      <c r="AL15" s="130"/>
      <c r="AM15" s="130"/>
      <c r="AN15" s="130"/>
      <c r="AO15" s="130"/>
      <c r="AP15" s="130"/>
      <c r="AQ15" s="130"/>
      <c r="AR15" s="130"/>
      <c r="AS15" s="130"/>
      <c r="AT15" s="130"/>
      <c r="AU15" s="130"/>
      <c r="AV15" s="130"/>
      <c r="AW15" s="130"/>
      <c r="AX15" s="130"/>
      <c r="AY15" s="130"/>
    </row>
    <row r="16" spans="1:51" ht="15" x14ac:dyDescent="0.25">
      <c r="A16" s="148">
        <v>44958</v>
      </c>
      <c r="B16" s="300">
        <v>31.69</v>
      </c>
      <c r="C16" s="297">
        <v>32.200000000000003</v>
      </c>
      <c r="D16" s="284">
        <v>32.92</v>
      </c>
      <c r="E16" s="116">
        <v>28.596</v>
      </c>
      <c r="F16" s="116">
        <v>37.286000000000001</v>
      </c>
      <c r="G16" s="116">
        <v>28.927</v>
      </c>
      <c r="H16" s="116">
        <v>36.93</v>
      </c>
      <c r="I16" s="116">
        <v>50.776000000000003</v>
      </c>
      <c r="J16" s="116">
        <v>31.902000000000001</v>
      </c>
      <c r="K16" s="116">
        <v>28.859000000000002</v>
      </c>
      <c r="L16" s="116">
        <v>32.277999999999999</v>
      </c>
      <c r="M16" s="116">
        <v>35.14</v>
      </c>
      <c r="N16" s="116">
        <v>25.425000000000001</v>
      </c>
      <c r="O16" s="116">
        <v>23.253</v>
      </c>
      <c r="P16" s="116">
        <v>23.385999999999999</v>
      </c>
      <c r="Q16" s="116">
        <v>26.96</v>
      </c>
      <c r="R16" s="116">
        <v>40.524999999999999</v>
      </c>
      <c r="S16" s="116">
        <v>27.129000000000001</v>
      </c>
      <c r="T16" s="116">
        <v>35.893999999999998</v>
      </c>
      <c r="U16" s="116">
        <v>29.475000000000001</v>
      </c>
      <c r="V16" s="116">
        <v>31.721</v>
      </c>
      <c r="W16" s="116">
        <v>23.797999999999998</v>
      </c>
      <c r="X16" s="116">
        <v>31.597000000000001</v>
      </c>
      <c r="Y16" s="116">
        <v>28.741</v>
      </c>
      <c r="Z16" s="116">
        <v>28.725000000000001</v>
      </c>
      <c r="AA16" s="116">
        <v>35.448999999999998</v>
      </c>
      <c r="AB16" s="116">
        <v>36.764000000000003</v>
      </c>
      <c r="AC16" s="116">
        <v>32.162999999999997</v>
      </c>
      <c r="AD16" s="116">
        <v>42.615000000000002</v>
      </c>
      <c r="AE16" s="116">
        <v>21.678000000000001</v>
      </c>
      <c r="AF16" s="116">
        <v>27.762</v>
      </c>
      <c r="AG16" s="116">
        <v>31.010999999999999</v>
      </c>
      <c r="AH16" s="116">
        <v>22.282</v>
      </c>
      <c r="AI16" s="130"/>
      <c r="AJ16" s="130"/>
      <c r="AK16" s="130"/>
      <c r="AL16" s="130"/>
      <c r="AM16" s="130"/>
      <c r="AN16" s="130"/>
      <c r="AO16" s="130"/>
      <c r="AP16" s="130"/>
      <c r="AQ16" s="130"/>
      <c r="AR16" s="130"/>
      <c r="AS16" s="130"/>
      <c r="AT16" s="130"/>
      <c r="AU16" s="130"/>
      <c r="AV16" s="130"/>
      <c r="AW16" s="130"/>
      <c r="AX16" s="130"/>
      <c r="AY16" s="130"/>
    </row>
    <row r="17" spans="1:51" ht="15" x14ac:dyDescent="0.25">
      <c r="A17" s="148">
        <v>44986</v>
      </c>
      <c r="B17" s="300">
        <v>39.04</v>
      </c>
      <c r="C17" s="297">
        <v>50.03</v>
      </c>
      <c r="D17" s="284">
        <v>44.46</v>
      </c>
      <c r="E17" s="116">
        <v>39.844000000000001</v>
      </c>
      <c r="F17" s="116">
        <v>50.686</v>
      </c>
      <c r="G17" s="116">
        <v>38.070999999999998</v>
      </c>
      <c r="H17" s="116">
        <v>63.46</v>
      </c>
      <c r="I17" s="116">
        <v>44.828000000000003</v>
      </c>
      <c r="J17" s="116">
        <v>43.988999999999997</v>
      </c>
      <c r="K17" s="116">
        <v>29.584</v>
      </c>
      <c r="L17" s="116">
        <v>27.981999999999999</v>
      </c>
      <c r="M17" s="116">
        <v>24.940999999999999</v>
      </c>
      <c r="N17" s="116">
        <v>22.256</v>
      </c>
      <c r="O17" s="116">
        <v>16.334</v>
      </c>
      <c r="P17" s="116">
        <v>23.385999999999999</v>
      </c>
      <c r="Q17" s="116">
        <v>54.822000000000003</v>
      </c>
      <c r="R17" s="116">
        <v>35.837000000000003</v>
      </c>
      <c r="S17" s="116">
        <v>21.256</v>
      </c>
      <c r="T17" s="116">
        <v>83.355999999999995</v>
      </c>
      <c r="U17" s="116">
        <v>29.785</v>
      </c>
      <c r="V17" s="116">
        <v>33.905999999999999</v>
      </c>
      <c r="W17" s="116">
        <v>21.523</v>
      </c>
      <c r="X17" s="116">
        <v>35.268000000000001</v>
      </c>
      <c r="Y17" s="116">
        <v>32.613999999999997</v>
      </c>
      <c r="Z17" s="116">
        <v>19.844999999999999</v>
      </c>
      <c r="AA17" s="116">
        <v>29.251000000000001</v>
      </c>
      <c r="AB17" s="116">
        <v>39.299999999999997</v>
      </c>
      <c r="AC17" s="116">
        <v>28.640999999999998</v>
      </c>
      <c r="AD17" s="116">
        <v>50.902999999999999</v>
      </c>
      <c r="AE17" s="116">
        <v>14.127000000000001</v>
      </c>
      <c r="AF17" s="116">
        <v>38.619</v>
      </c>
      <c r="AG17" s="116">
        <v>26.370999999999999</v>
      </c>
      <c r="AH17" s="116">
        <v>17.263999999999999</v>
      </c>
      <c r="AI17" s="130"/>
      <c r="AJ17" s="130"/>
      <c r="AK17" s="130"/>
      <c r="AL17" s="130"/>
      <c r="AM17" s="130"/>
      <c r="AN17" s="130"/>
      <c r="AO17" s="130"/>
      <c r="AP17" s="130"/>
      <c r="AQ17" s="130"/>
      <c r="AR17" s="130"/>
      <c r="AS17" s="130"/>
      <c r="AT17" s="130"/>
      <c r="AU17" s="130"/>
      <c r="AV17" s="130"/>
      <c r="AW17" s="130"/>
      <c r="AX17" s="130"/>
      <c r="AY17" s="130"/>
    </row>
    <row r="18" spans="1:51" ht="15" x14ac:dyDescent="0.25">
      <c r="A18" s="148">
        <v>45017</v>
      </c>
      <c r="B18" s="300">
        <v>57.39</v>
      </c>
      <c r="C18" s="297">
        <v>114.79</v>
      </c>
      <c r="D18" s="284">
        <v>86.78</v>
      </c>
      <c r="E18" s="116">
        <v>126.03</v>
      </c>
      <c r="F18" s="116">
        <v>148.06200000000001</v>
      </c>
      <c r="G18" s="116">
        <v>92.772000000000006</v>
      </c>
      <c r="H18" s="116">
        <v>95.091999999999999</v>
      </c>
      <c r="I18" s="116">
        <v>111.342</v>
      </c>
      <c r="J18" s="116">
        <v>129.035</v>
      </c>
      <c r="K18" s="116">
        <v>84.486999999999995</v>
      </c>
      <c r="L18" s="116">
        <v>53.895000000000003</v>
      </c>
      <c r="M18" s="116">
        <v>64.254000000000005</v>
      </c>
      <c r="N18" s="116">
        <v>52.662999999999997</v>
      </c>
      <c r="O18" s="116">
        <v>50.182000000000002</v>
      </c>
      <c r="P18" s="116">
        <v>62.994999999999997</v>
      </c>
      <c r="Q18" s="116">
        <v>145.822</v>
      </c>
      <c r="R18" s="116">
        <v>149.291</v>
      </c>
      <c r="S18" s="116">
        <v>131.249</v>
      </c>
      <c r="T18" s="116">
        <v>140.58500000000001</v>
      </c>
      <c r="U18" s="116">
        <v>59.546999999999997</v>
      </c>
      <c r="V18" s="116">
        <v>68.346999999999994</v>
      </c>
      <c r="W18" s="116">
        <v>60.444000000000003</v>
      </c>
      <c r="X18" s="116">
        <v>119.55500000000001</v>
      </c>
      <c r="Y18" s="116">
        <v>87.227000000000004</v>
      </c>
      <c r="Z18" s="116">
        <v>34.847999999999999</v>
      </c>
      <c r="AA18" s="116">
        <v>85.076999999999998</v>
      </c>
      <c r="AB18" s="116">
        <v>58.476999999999997</v>
      </c>
      <c r="AC18" s="116">
        <v>73.510000000000005</v>
      </c>
      <c r="AD18" s="116">
        <v>111.626</v>
      </c>
      <c r="AE18" s="116">
        <v>23.989000000000001</v>
      </c>
      <c r="AF18" s="116">
        <v>111.361</v>
      </c>
      <c r="AG18" s="116">
        <v>43.39</v>
      </c>
      <c r="AH18" s="116">
        <v>62.351999999999997</v>
      </c>
      <c r="AI18" s="130"/>
      <c r="AJ18" s="130"/>
      <c r="AK18" s="130"/>
      <c r="AL18" s="130"/>
      <c r="AM18" s="130"/>
      <c r="AN18" s="130"/>
      <c r="AO18" s="130"/>
      <c r="AP18" s="130"/>
      <c r="AQ18" s="130"/>
      <c r="AR18" s="130"/>
      <c r="AS18" s="130"/>
      <c r="AT18" s="130"/>
      <c r="AU18" s="130"/>
      <c r="AV18" s="130"/>
      <c r="AW18" s="130"/>
      <c r="AX18" s="130"/>
      <c r="AY18" s="130"/>
    </row>
    <row r="19" spans="1:51" ht="15" x14ac:dyDescent="0.25">
      <c r="A19" s="148">
        <v>45047</v>
      </c>
      <c r="B19" s="300">
        <v>97.85</v>
      </c>
      <c r="C19" s="297">
        <v>238.47</v>
      </c>
      <c r="D19" s="284">
        <v>158.91</v>
      </c>
      <c r="E19" s="116">
        <v>204.53899999999999</v>
      </c>
      <c r="F19" s="116">
        <v>459.6</v>
      </c>
      <c r="G19" s="116">
        <v>200.90299999999999</v>
      </c>
      <c r="H19" s="116">
        <v>315.596</v>
      </c>
      <c r="I19" s="116">
        <v>213.15</v>
      </c>
      <c r="J19" s="116">
        <v>349.29399999999998</v>
      </c>
      <c r="K19" s="116">
        <v>264.85000000000002</v>
      </c>
      <c r="L19" s="116">
        <v>174.61099999999999</v>
      </c>
      <c r="M19" s="116">
        <v>153.02799999999999</v>
      </c>
      <c r="N19" s="116">
        <v>186.02</v>
      </c>
      <c r="O19" s="116">
        <v>61.545000000000002</v>
      </c>
      <c r="P19" s="116">
        <v>180.21199999999999</v>
      </c>
      <c r="Q19" s="116">
        <v>192.79400000000001</v>
      </c>
      <c r="R19" s="116">
        <v>355.90600000000001</v>
      </c>
      <c r="S19" s="116">
        <v>201.68199999999999</v>
      </c>
      <c r="T19" s="116">
        <v>188.749</v>
      </c>
      <c r="U19" s="116">
        <v>299.00900000000001</v>
      </c>
      <c r="V19" s="116">
        <v>267.59399999999999</v>
      </c>
      <c r="W19" s="116">
        <v>161.03100000000001</v>
      </c>
      <c r="X19" s="116">
        <v>242.40799999999999</v>
      </c>
      <c r="Y19" s="116">
        <v>97.375</v>
      </c>
      <c r="Z19" s="116">
        <v>107.10899999999999</v>
      </c>
      <c r="AA19" s="116">
        <v>209.845</v>
      </c>
      <c r="AB19" s="116">
        <v>136.964</v>
      </c>
      <c r="AC19" s="116">
        <v>195.30600000000001</v>
      </c>
      <c r="AD19" s="116">
        <v>167.23099999999999</v>
      </c>
      <c r="AE19" s="116">
        <v>73.728999999999999</v>
      </c>
      <c r="AF19" s="116">
        <v>326.767</v>
      </c>
      <c r="AG19" s="116">
        <v>119.85299999999999</v>
      </c>
      <c r="AH19" s="116">
        <v>85.632999999999996</v>
      </c>
      <c r="AI19" s="130"/>
      <c r="AJ19" s="130"/>
      <c r="AK19" s="130"/>
      <c r="AL19" s="130"/>
      <c r="AM19" s="130"/>
      <c r="AN19" s="130"/>
      <c r="AO19" s="130"/>
      <c r="AP19" s="130"/>
      <c r="AQ19" s="130"/>
      <c r="AR19" s="130"/>
      <c r="AS19" s="130"/>
      <c r="AT19" s="130"/>
      <c r="AU19" s="130"/>
      <c r="AV19" s="130"/>
      <c r="AW19" s="130"/>
      <c r="AX19" s="130"/>
      <c r="AY19" s="130"/>
    </row>
    <row r="20" spans="1:51" ht="15" x14ac:dyDescent="0.25">
      <c r="A20" s="148">
        <v>45078</v>
      </c>
      <c r="B20" s="300">
        <v>18.739999999999998</v>
      </c>
      <c r="C20" s="297">
        <v>154.11000000000001</v>
      </c>
      <c r="D20" s="284">
        <v>78.680000000000007</v>
      </c>
      <c r="E20" s="116">
        <v>98.201999999999998</v>
      </c>
      <c r="F20" s="116">
        <v>343.48</v>
      </c>
      <c r="G20" s="116">
        <v>110.654</v>
      </c>
      <c r="H20" s="116">
        <v>404.9</v>
      </c>
      <c r="I20" s="116">
        <v>110.364</v>
      </c>
      <c r="J20" s="116">
        <v>294.63799999999998</v>
      </c>
      <c r="K20" s="116">
        <v>174.61</v>
      </c>
      <c r="L20" s="116">
        <v>170.83500000000001</v>
      </c>
      <c r="M20" s="116">
        <v>64.201999999999998</v>
      </c>
      <c r="N20" s="116">
        <v>91.15</v>
      </c>
      <c r="O20" s="116">
        <v>21.277000000000001</v>
      </c>
      <c r="P20" s="116">
        <v>129.25899999999999</v>
      </c>
      <c r="Q20" s="116">
        <v>69.944999999999993</v>
      </c>
      <c r="R20" s="116">
        <v>241.946</v>
      </c>
      <c r="S20" s="116">
        <v>91.227000000000004</v>
      </c>
      <c r="T20" s="116">
        <v>84.656000000000006</v>
      </c>
      <c r="U20" s="116">
        <v>320.01900000000001</v>
      </c>
      <c r="V20" s="116">
        <v>149.85</v>
      </c>
      <c r="W20" s="116">
        <v>186.09299999999999</v>
      </c>
      <c r="X20" s="116">
        <v>316.005</v>
      </c>
      <c r="Y20" s="116">
        <v>17.783999999999999</v>
      </c>
      <c r="Z20" s="116">
        <v>78.655000000000001</v>
      </c>
      <c r="AA20" s="116">
        <v>158.31</v>
      </c>
      <c r="AB20" s="116">
        <v>126.321</v>
      </c>
      <c r="AC20" s="116">
        <v>149.45699999999999</v>
      </c>
      <c r="AD20" s="116">
        <v>157.745</v>
      </c>
      <c r="AE20" s="116">
        <v>8.4499999999999993</v>
      </c>
      <c r="AF20" s="116">
        <v>285.41699999999997</v>
      </c>
      <c r="AG20" s="116">
        <v>72.135000000000005</v>
      </c>
      <c r="AH20" s="116">
        <v>50.42</v>
      </c>
      <c r="AI20" s="130"/>
      <c r="AJ20" s="130"/>
      <c r="AK20" s="130"/>
      <c r="AL20" s="130"/>
      <c r="AM20" s="130"/>
      <c r="AN20" s="130"/>
      <c r="AO20" s="130"/>
      <c r="AP20" s="130"/>
      <c r="AQ20" s="130"/>
      <c r="AR20" s="130"/>
      <c r="AS20" s="130"/>
      <c r="AT20" s="130"/>
      <c r="AU20" s="130"/>
      <c r="AV20" s="130"/>
      <c r="AW20" s="130"/>
      <c r="AX20" s="130"/>
      <c r="AY20" s="130"/>
    </row>
    <row r="21" spans="1:51" ht="15" x14ac:dyDescent="0.25">
      <c r="A21" s="148">
        <v>45108</v>
      </c>
      <c r="B21" s="300">
        <v>-46.18</v>
      </c>
      <c r="C21" s="297">
        <v>24.21</v>
      </c>
      <c r="D21" s="284">
        <v>-14.51</v>
      </c>
      <c r="E21" s="116">
        <v>25.334</v>
      </c>
      <c r="F21" s="116">
        <v>112.51300000000001</v>
      </c>
      <c r="G21" s="116">
        <v>14.266</v>
      </c>
      <c r="H21" s="116">
        <v>236.29900000000001</v>
      </c>
      <c r="I21" s="116">
        <v>23.227</v>
      </c>
      <c r="J21" s="116">
        <v>69.718000000000004</v>
      </c>
      <c r="K21" s="116">
        <v>58.898000000000003</v>
      </c>
      <c r="L21" s="116">
        <v>70.433999999999997</v>
      </c>
      <c r="M21" s="116">
        <v>4.4009999999999998</v>
      </c>
      <c r="N21" s="116">
        <v>10.609</v>
      </c>
      <c r="O21" s="116">
        <v>-0.14299999999999999</v>
      </c>
      <c r="P21" s="116">
        <v>11.473000000000001</v>
      </c>
      <c r="Q21" s="116">
        <v>12.461</v>
      </c>
      <c r="R21" s="116">
        <v>63.518000000000001</v>
      </c>
      <c r="S21" s="116">
        <v>15.228999999999999</v>
      </c>
      <c r="T21" s="116">
        <v>18.876999999999999</v>
      </c>
      <c r="U21" s="116">
        <v>94.688999999999993</v>
      </c>
      <c r="V21" s="116">
        <v>49.933</v>
      </c>
      <c r="W21" s="116">
        <v>27.864999999999998</v>
      </c>
      <c r="X21" s="116">
        <v>114.343</v>
      </c>
      <c r="Y21" s="116">
        <v>3.5779999999999998</v>
      </c>
      <c r="Z21" s="116">
        <v>10.218999999999999</v>
      </c>
      <c r="AA21" s="116">
        <v>25.91</v>
      </c>
      <c r="AB21" s="116">
        <v>25.434000000000001</v>
      </c>
      <c r="AC21" s="116">
        <v>29.879000000000001</v>
      </c>
      <c r="AD21" s="116">
        <v>27.812999999999999</v>
      </c>
      <c r="AE21" s="116">
        <v>-2.6139999999999999</v>
      </c>
      <c r="AF21" s="116">
        <v>102.94</v>
      </c>
      <c r="AG21" s="116">
        <v>7.3369999999999997</v>
      </c>
      <c r="AH21" s="116">
        <v>8.2629999999999999</v>
      </c>
      <c r="AI21" s="130"/>
      <c r="AJ21" s="130"/>
      <c r="AK21" s="130"/>
      <c r="AL21" s="130"/>
      <c r="AM21" s="130"/>
      <c r="AN21" s="130"/>
      <c r="AO21" s="130"/>
      <c r="AP21" s="130"/>
      <c r="AQ21" s="130"/>
      <c r="AR21" s="130"/>
      <c r="AS21" s="130"/>
      <c r="AT21" s="130"/>
      <c r="AU21" s="130"/>
      <c r="AV21" s="130"/>
      <c r="AW21" s="130"/>
      <c r="AX21" s="130"/>
      <c r="AY21" s="130"/>
    </row>
    <row r="22" spans="1:51" ht="15" x14ac:dyDescent="0.25">
      <c r="A22" s="148">
        <v>45139</v>
      </c>
      <c r="B22" s="300">
        <v>-27</v>
      </c>
      <c r="C22" s="297">
        <v>4.34</v>
      </c>
      <c r="D22" s="284">
        <v>-10.68</v>
      </c>
      <c r="E22" s="116">
        <v>21</v>
      </c>
      <c r="F22" s="116">
        <v>33.454999999999998</v>
      </c>
      <c r="G22" s="116">
        <v>11.000999999999999</v>
      </c>
      <c r="H22" s="116">
        <v>48.311</v>
      </c>
      <c r="I22" s="116">
        <v>12.41</v>
      </c>
      <c r="J22" s="116">
        <v>39.795999999999999</v>
      </c>
      <c r="K22" s="116">
        <v>19.170000000000002</v>
      </c>
      <c r="L22" s="116">
        <v>33.759</v>
      </c>
      <c r="M22" s="116">
        <v>9.9559999999999995</v>
      </c>
      <c r="N22" s="116">
        <v>12.901</v>
      </c>
      <c r="O22" s="116">
        <v>7.79</v>
      </c>
      <c r="P22" s="116">
        <v>9.6080000000000005</v>
      </c>
      <c r="Q22" s="116">
        <v>11.91</v>
      </c>
      <c r="R22" s="116">
        <v>24.776</v>
      </c>
      <c r="S22" s="116">
        <v>16.170000000000002</v>
      </c>
      <c r="T22" s="116">
        <v>15.791</v>
      </c>
      <c r="U22" s="116">
        <v>32.941000000000003</v>
      </c>
      <c r="V22" s="116">
        <v>16.920000000000002</v>
      </c>
      <c r="W22" s="116">
        <v>23.72</v>
      </c>
      <c r="X22" s="116">
        <v>23.928000000000001</v>
      </c>
      <c r="Y22" s="116">
        <v>9.8109999999999999</v>
      </c>
      <c r="Z22" s="116">
        <v>13.726000000000001</v>
      </c>
      <c r="AA22" s="116">
        <v>22.202999999999999</v>
      </c>
      <c r="AB22" s="116">
        <v>13.738</v>
      </c>
      <c r="AC22" s="116">
        <v>17.120999999999999</v>
      </c>
      <c r="AD22" s="116">
        <v>17.885000000000002</v>
      </c>
      <c r="AE22" s="116">
        <v>5.9720000000000004</v>
      </c>
      <c r="AF22" s="116">
        <v>27.13</v>
      </c>
      <c r="AG22" s="116">
        <v>8.6199999999999992</v>
      </c>
      <c r="AH22" s="116">
        <v>7.6</v>
      </c>
      <c r="AI22" s="130"/>
      <c r="AJ22" s="130"/>
      <c r="AK22" s="130"/>
      <c r="AL22" s="130"/>
      <c r="AM22" s="130"/>
      <c r="AN22" s="130"/>
      <c r="AO22" s="130"/>
      <c r="AP22" s="130"/>
      <c r="AQ22" s="130"/>
      <c r="AR22" s="130"/>
      <c r="AS22" s="130"/>
      <c r="AT22" s="130"/>
      <c r="AU22" s="130"/>
      <c r="AV22" s="130"/>
      <c r="AW22" s="130"/>
      <c r="AX22" s="130"/>
      <c r="AY22" s="130"/>
    </row>
    <row r="23" spans="1:51" ht="15" x14ac:dyDescent="0.25">
      <c r="A23" s="148">
        <v>45170</v>
      </c>
      <c r="B23" s="300">
        <v>6.32</v>
      </c>
      <c r="C23" s="297">
        <v>24.03</v>
      </c>
      <c r="D23" s="284">
        <v>13.96</v>
      </c>
      <c r="E23" s="116">
        <v>24.88</v>
      </c>
      <c r="F23" s="116">
        <v>37.511000000000003</v>
      </c>
      <c r="G23" s="116">
        <v>20.166</v>
      </c>
      <c r="H23" s="116">
        <v>36.569000000000003</v>
      </c>
      <c r="I23" s="116">
        <v>24.62</v>
      </c>
      <c r="J23" s="116">
        <v>49.954000000000001</v>
      </c>
      <c r="K23" s="116">
        <v>21.99</v>
      </c>
      <c r="L23" s="116">
        <v>34.795999999999999</v>
      </c>
      <c r="M23" s="116">
        <v>18.538</v>
      </c>
      <c r="N23" s="116">
        <v>18.559000000000001</v>
      </c>
      <c r="O23" s="116">
        <v>16.459</v>
      </c>
      <c r="P23" s="116">
        <v>31.327999999999999</v>
      </c>
      <c r="Q23" s="116">
        <v>32.987000000000002</v>
      </c>
      <c r="R23" s="116">
        <v>29.068000000000001</v>
      </c>
      <c r="S23" s="116">
        <v>28.594999999999999</v>
      </c>
      <c r="T23" s="116">
        <v>44.536000000000001</v>
      </c>
      <c r="U23" s="116">
        <v>29.646999999999998</v>
      </c>
      <c r="V23" s="116">
        <v>20.774999999999999</v>
      </c>
      <c r="W23" s="116">
        <v>22.472999999999999</v>
      </c>
      <c r="X23" s="116">
        <v>28.042999999999999</v>
      </c>
      <c r="Y23" s="116">
        <v>17.091999999999999</v>
      </c>
      <c r="Z23" s="116">
        <v>34.447000000000003</v>
      </c>
      <c r="AA23" s="116">
        <v>34.500999999999998</v>
      </c>
      <c r="AB23" s="116">
        <v>20.777999999999999</v>
      </c>
      <c r="AC23" s="116">
        <v>22.047999999999998</v>
      </c>
      <c r="AD23" s="116">
        <v>20.803999999999998</v>
      </c>
      <c r="AE23" s="116">
        <v>11.167999999999999</v>
      </c>
      <c r="AF23" s="116">
        <v>27.3</v>
      </c>
      <c r="AG23" s="116">
        <v>16.762</v>
      </c>
      <c r="AH23" s="116">
        <v>14.29</v>
      </c>
      <c r="AI23" s="130"/>
      <c r="AJ23" s="130"/>
      <c r="AK23" s="130"/>
      <c r="AL23" s="130"/>
      <c r="AM23" s="130"/>
      <c r="AN23" s="130"/>
      <c r="AO23" s="130"/>
      <c r="AP23" s="130"/>
      <c r="AQ23" s="130"/>
      <c r="AR23" s="130"/>
      <c r="AS23" s="130"/>
      <c r="AT23" s="130"/>
      <c r="AU23" s="130"/>
      <c r="AV23" s="130"/>
      <c r="AW23" s="130"/>
      <c r="AX23" s="130"/>
      <c r="AY23" s="130"/>
    </row>
    <row r="24" spans="1:51" ht="15" x14ac:dyDescent="0.25">
      <c r="A24" s="148">
        <v>45200</v>
      </c>
      <c r="B24" s="300">
        <v>35.619999999999997</v>
      </c>
      <c r="C24" s="297">
        <v>49.44</v>
      </c>
      <c r="D24" s="284">
        <v>42.03</v>
      </c>
      <c r="E24" s="116">
        <v>36.731999999999999</v>
      </c>
      <c r="F24" s="116">
        <v>57.332000000000001</v>
      </c>
      <c r="G24" s="116">
        <v>44.664999999999999</v>
      </c>
      <c r="H24" s="116">
        <v>67.495999999999995</v>
      </c>
      <c r="I24" s="116">
        <v>51.405000000000001</v>
      </c>
      <c r="J24" s="116">
        <v>80.426000000000002</v>
      </c>
      <c r="K24" s="116">
        <v>39.241</v>
      </c>
      <c r="L24" s="116">
        <v>38.689</v>
      </c>
      <c r="M24" s="116">
        <v>33.262999999999998</v>
      </c>
      <c r="N24" s="116">
        <v>32.274999999999999</v>
      </c>
      <c r="O24" s="116">
        <v>37.866999999999997</v>
      </c>
      <c r="P24" s="116">
        <v>36.412999999999997</v>
      </c>
      <c r="Q24" s="116">
        <v>58.009</v>
      </c>
      <c r="R24" s="116">
        <v>63.134999999999998</v>
      </c>
      <c r="S24" s="116">
        <v>97.147999999999996</v>
      </c>
      <c r="T24" s="116">
        <v>72.844999999999999</v>
      </c>
      <c r="U24" s="116">
        <v>43.841999999999999</v>
      </c>
      <c r="V24" s="116">
        <v>37.084000000000003</v>
      </c>
      <c r="W24" s="116">
        <v>37.694000000000003</v>
      </c>
      <c r="X24" s="116">
        <v>46.725000000000001</v>
      </c>
      <c r="Y24" s="116">
        <v>29.41</v>
      </c>
      <c r="Z24" s="116">
        <v>63.429000000000002</v>
      </c>
      <c r="AA24" s="116">
        <v>66.239000000000004</v>
      </c>
      <c r="AB24" s="116">
        <v>35.537999999999997</v>
      </c>
      <c r="AC24" s="116">
        <v>34.549999999999997</v>
      </c>
      <c r="AD24" s="116">
        <v>37.363</v>
      </c>
      <c r="AE24" s="116">
        <v>33.728999999999999</v>
      </c>
      <c r="AF24" s="116">
        <v>40.241999999999997</v>
      </c>
      <c r="AG24" s="116">
        <v>32.801000000000002</v>
      </c>
      <c r="AH24" s="116">
        <v>48.145000000000003</v>
      </c>
      <c r="AI24" s="130"/>
      <c r="AJ24" s="130"/>
      <c r="AK24" s="130"/>
      <c r="AL24" s="130"/>
      <c r="AM24" s="130"/>
      <c r="AN24" s="130"/>
      <c r="AO24" s="130"/>
      <c r="AP24" s="130"/>
      <c r="AQ24" s="130"/>
      <c r="AR24" s="130"/>
      <c r="AS24" s="130"/>
      <c r="AT24" s="130"/>
      <c r="AU24" s="130"/>
      <c r="AV24" s="130"/>
      <c r="AW24" s="130"/>
      <c r="AX24" s="130"/>
      <c r="AY24" s="130"/>
    </row>
    <row r="25" spans="1:51" ht="15" x14ac:dyDescent="0.25">
      <c r="A25" s="148">
        <v>45231</v>
      </c>
      <c r="B25" s="300">
        <v>56.13</v>
      </c>
      <c r="C25" s="297">
        <v>53.94</v>
      </c>
      <c r="D25" s="284">
        <v>55.83</v>
      </c>
      <c r="E25" s="116">
        <v>56.039000000000001</v>
      </c>
      <c r="F25" s="116">
        <v>58.37</v>
      </c>
      <c r="G25" s="116">
        <v>51.819000000000003</v>
      </c>
      <c r="H25" s="116">
        <v>58.116</v>
      </c>
      <c r="I25" s="116">
        <v>61.356999999999999</v>
      </c>
      <c r="J25" s="116">
        <v>67.393000000000001</v>
      </c>
      <c r="K25" s="116">
        <v>52.515000000000001</v>
      </c>
      <c r="L25" s="116">
        <v>44.151000000000003</v>
      </c>
      <c r="M25" s="116">
        <v>42.975000000000001</v>
      </c>
      <c r="N25" s="116">
        <v>42.895000000000003</v>
      </c>
      <c r="O25" s="116">
        <v>43.994999999999997</v>
      </c>
      <c r="P25" s="116">
        <v>42.834000000000003</v>
      </c>
      <c r="Q25" s="116">
        <v>60.317</v>
      </c>
      <c r="R25" s="116">
        <v>64.777000000000001</v>
      </c>
      <c r="S25" s="116">
        <v>72.167000000000002</v>
      </c>
      <c r="T25" s="116">
        <v>62.006</v>
      </c>
      <c r="U25" s="116">
        <v>51.168999999999997</v>
      </c>
      <c r="V25" s="116">
        <v>48.718000000000004</v>
      </c>
      <c r="W25" s="116">
        <v>50.893000000000001</v>
      </c>
      <c r="X25" s="116">
        <v>53.073999999999998</v>
      </c>
      <c r="Y25" s="116">
        <v>38.368000000000002</v>
      </c>
      <c r="Z25" s="116">
        <v>54.872</v>
      </c>
      <c r="AA25" s="116">
        <v>52.311</v>
      </c>
      <c r="AB25" s="116">
        <v>48.031999999999996</v>
      </c>
      <c r="AC25" s="116">
        <v>42.966000000000001</v>
      </c>
      <c r="AD25" s="116">
        <v>44.576000000000001</v>
      </c>
      <c r="AE25" s="116">
        <v>39.173000000000002</v>
      </c>
      <c r="AF25" s="116">
        <v>48.829000000000001</v>
      </c>
      <c r="AG25" s="116">
        <v>44.826000000000001</v>
      </c>
      <c r="AH25" s="116">
        <v>53.494</v>
      </c>
      <c r="AI25" s="130"/>
      <c r="AJ25" s="130"/>
      <c r="AK25" s="130"/>
      <c r="AL25" s="130"/>
      <c r="AM25" s="130"/>
      <c r="AN25" s="130"/>
      <c r="AO25" s="130"/>
      <c r="AP25" s="130"/>
      <c r="AQ25" s="130"/>
      <c r="AR25" s="130"/>
      <c r="AS25" s="130"/>
      <c r="AT25" s="130"/>
      <c r="AU25" s="130"/>
      <c r="AV25" s="130"/>
      <c r="AW25" s="130"/>
      <c r="AX25" s="130"/>
      <c r="AY25" s="130"/>
    </row>
    <row r="26" spans="1:51" ht="15" x14ac:dyDescent="0.25">
      <c r="A26" s="148">
        <v>45261</v>
      </c>
      <c r="B26" s="300">
        <v>44.18</v>
      </c>
      <c r="C26" s="297">
        <v>44.18</v>
      </c>
      <c r="D26" s="284">
        <v>44.18</v>
      </c>
      <c r="E26" s="116">
        <v>43.749000000000002</v>
      </c>
      <c r="F26" s="116">
        <v>48.555</v>
      </c>
      <c r="G26" s="116">
        <v>42.826999999999998</v>
      </c>
      <c r="H26" s="116">
        <v>50.439</v>
      </c>
      <c r="I26" s="116">
        <v>53.057000000000002</v>
      </c>
      <c r="J26" s="116">
        <v>51.12</v>
      </c>
      <c r="K26" s="116">
        <v>46.954999999999998</v>
      </c>
      <c r="L26" s="116">
        <v>37.679000000000002</v>
      </c>
      <c r="M26" s="116">
        <v>35.863999999999997</v>
      </c>
      <c r="N26" s="116">
        <v>37.034999999999997</v>
      </c>
      <c r="O26" s="116">
        <v>34.414000000000001</v>
      </c>
      <c r="P26" s="116">
        <v>38.994</v>
      </c>
      <c r="Q26" s="116">
        <v>46.104999999999997</v>
      </c>
      <c r="R26" s="116">
        <v>48.652999999999999</v>
      </c>
      <c r="S26" s="116">
        <v>49.363999999999997</v>
      </c>
      <c r="T26" s="116">
        <v>53.043999999999997</v>
      </c>
      <c r="U26" s="116">
        <v>44.252000000000002</v>
      </c>
      <c r="V26" s="116">
        <v>39.386000000000003</v>
      </c>
      <c r="W26" s="116">
        <v>54.841999999999999</v>
      </c>
      <c r="X26" s="116">
        <v>43.878999999999998</v>
      </c>
      <c r="Y26" s="116">
        <v>33.802999999999997</v>
      </c>
      <c r="Z26" s="116">
        <v>41.389000000000003</v>
      </c>
      <c r="AA26" s="116">
        <v>43.805</v>
      </c>
      <c r="AB26" s="116">
        <v>40.201999999999998</v>
      </c>
      <c r="AC26" s="116">
        <v>43.97</v>
      </c>
      <c r="AD26" s="116">
        <v>39.039000000000001</v>
      </c>
      <c r="AE26" s="116">
        <v>30.155000000000001</v>
      </c>
      <c r="AF26" s="116">
        <v>47.473999999999997</v>
      </c>
      <c r="AG26" s="116">
        <v>42.110999999999997</v>
      </c>
      <c r="AH26" s="116">
        <v>41.506</v>
      </c>
      <c r="AI26" s="130"/>
      <c r="AJ26" s="130"/>
      <c r="AK26" s="130"/>
      <c r="AL26" s="130"/>
      <c r="AM26" s="130"/>
      <c r="AN26" s="130"/>
      <c r="AO26" s="130"/>
      <c r="AP26" s="130"/>
      <c r="AQ26" s="130"/>
      <c r="AR26" s="130"/>
      <c r="AS26" s="130"/>
      <c r="AT26" s="130"/>
      <c r="AU26" s="130"/>
      <c r="AV26" s="130"/>
      <c r="AW26" s="130"/>
      <c r="AX26" s="130"/>
      <c r="AY26" s="130"/>
    </row>
    <row r="27" spans="1:51" ht="15" x14ac:dyDescent="0.25">
      <c r="A27" s="148">
        <v>45292</v>
      </c>
      <c r="B27" s="300">
        <v>38.07</v>
      </c>
      <c r="C27" s="297">
        <v>38.07</v>
      </c>
      <c r="D27" s="284">
        <v>38.07</v>
      </c>
      <c r="E27" s="116">
        <v>43.021000000000001</v>
      </c>
      <c r="F27" s="116">
        <v>39.773000000000003</v>
      </c>
      <c r="G27" s="116">
        <v>37.180999999999997</v>
      </c>
      <c r="H27" s="116">
        <v>39.246000000000002</v>
      </c>
      <c r="I27" s="116">
        <v>43.198</v>
      </c>
      <c r="J27" s="116">
        <v>43.942999999999998</v>
      </c>
      <c r="K27" s="116">
        <v>37.799999999999997</v>
      </c>
      <c r="L27" s="116">
        <v>34.734000000000002</v>
      </c>
      <c r="M27" s="116">
        <v>28.356000000000002</v>
      </c>
      <c r="N27" s="116">
        <v>29.532</v>
      </c>
      <c r="O27" s="116">
        <v>26.405000000000001</v>
      </c>
      <c r="P27" s="116">
        <v>31.882999999999999</v>
      </c>
      <c r="Q27" s="116">
        <v>62.186999999999998</v>
      </c>
      <c r="R27" s="116">
        <v>42.628</v>
      </c>
      <c r="S27" s="116">
        <v>40.027999999999999</v>
      </c>
      <c r="T27" s="116">
        <v>39.930999999999997</v>
      </c>
      <c r="U27" s="116">
        <v>37.789000000000001</v>
      </c>
      <c r="V27" s="116">
        <v>31.448</v>
      </c>
      <c r="W27" s="116">
        <v>44.825000000000003</v>
      </c>
      <c r="X27" s="116">
        <v>36.627000000000002</v>
      </c>
      <c r="Y27" s="116">
        <v>26.895</v>
      </c>
      <c r="Z27" s="116">
        <v>31.904</v>
      </c>
      <c r="AA27" s="116">
        <v>37.243000000000002</v>
      </c>
      <c r="AB27" s="116">
        <v>32.926000000000002</v>
      </c>
      <c r="AC27" s="116">
        <v>45.807000000000002</v>
      </c>
      <c r="AD27" s="116">
        <v>30.413</v>
      </c>
      <c r="AE27" s="116">
        <v>26.178000000000001</v>
      </c>
      <c r="AF27" s="116">
        <v>38.249000000000002</v>
      </c>
      <c r="AG27" s="116">
        <v>33.353999999999999</v>
      </c>
      <c r="AH27" s="116">
        <v>31.268999999999998</v>
      </c>
      <c r="AI27" s="130"/>
      <c r="AJ27" s="130"/>
      <c r="AK27" s="130"/>
      <c r="AL27" s="130"/>
      <c r="AM27" s="130"/>
      <c r="AN27" s="130"/>
      <c r="AO27" s="130"/>
      <c r="AP27" s="130"/>
      <c r="AQ27" s="130"/>
      <c r="AR27" s="130"/>
      <c r="AS27" s="130"/>
      <c r="AT27" s="130"/>
      <c r="AU27" s="130"/>
      <c r="AV27" s="130"/>
      <c r="AW27" s="130"/>
      <c r="AX27" s="130"/>
      <c r="AY27" s="130"/>
    </row>
    <row r="28" spans="1:51" ht="15" x14ac:dyDescent="0.25">
      <c r="A28" s="148">
        <v>45323</v>
      </c>
      <c r="B28" s="300">
        <v>32.92</v>
      </c>
      <c r="C28" s="297">
        <v>32.92</v>
      </c>
      <c r="D28" s="284">
        <v>32.92</v>
      </c>
      <c r="E28" s="116">
        <v>39.283999999999999</v>
      </c>
      <c r="F28" s="116">
        <v>34.264000000000003</v>
      </c>
      <c r="G28" s="116">
        <v>37.844000000000001</v>
      </c>
      <c r="H28" s="116">
        <v>53.981000000000002</v>
      </c>
      <c r="I28" s="116">
        <v>35.247999999999998</v>
      </c>
      <c r="J28" s="116">
        <v>35.378</v>
      </c>
      <c r="K28" s="116">
        <v>33.948</v>
      </c>
      <c r="L28" s="116">
        <v>36.04</v>
      </c>
      <c r="M28" s="116">
        <v>24.864000000000001</v>
      </c>
      <c r="N28" s="116">
        <v>22.335999999999999</v>
      </c>
      <c r="O28" s="116">
        <v>22.710999999999999</v>
      </c>
      <c r="P28" s="116">
        <v>25.954999999999998</v>
      </c>
      <c r="Q28" s="116">
        <v>44.067999999999998</v>
      </c>
      <c r="R28" s="116">
        <v>31.731000000000002</v>
      </c>
      <c r="S28" s="116">
        <v>38.156999999999996</v>
      </c>
      <c r="T28" s="116">
        <v>33.546999999999997</v>
      </c>
      <c r="U28" s="116">
        <v>38.228000000000002</v>
      </c>
      <c r="V28" s="116">
        <v>25.707000000000001</v>
      </c>
      <c r="W28" s="116">
        <v>32.811999999999998</v>
      </c>
      <c r="X28" s="116">
        <v>32.012999999999998</v>
      </c>
      <c r="Y28" s="116">
        <v>29.265999999999998</v>
      </c>
      <c r="Z28" s="116">
        <v>35.51</v>
      </c>
      <c r="AA28" s="116">
        <v>38.603999999999999</v>
      </c>
      <c r="AB28" s="116">
        <v>33.505000000000003</v>
      </c>
      <c r="AC28" s="116">
        <v>47.06</v>
      </c>
      <c r="AD28" s="116">
        <v>26.161000000000001</v>
      </c>
      <c r="AE28" s="116">
        <v>23.981999999999999</v>
      </c>
      <c r="AF28" s="116">
        <v>31.827999999999999</v>
      </c>
      <c r="AG28" s="116">
        <v>24.46</v>
      </c>
      <c r="AH28" s="116">
        <v>27.186</v>
      </c>
      <c r="AI28" s="130"/>
      <c r="AJ28" s="130"/>
      <c r="AK28" s="130"/>
      <c r="AL28" s="130"/>
      <c r="AM28" s="130"/>
      <c r="AN28" s="130"/>
      <c r="AO28" s="130"/>
      <c r="AP28" s="130"/>
      <c r="AQ28" s="130"/>
      <c r="AR28" s="130"/>
      <c r="AS28" s="130"/>
      <c r="AT28" s="130"/>
      <c r="AU28" s="130"/>
      <c r="AV28" s="130"/>
      <c r="AW28" s="130"/>
      <c r="AX28" s="130"/>
      <c r="AY28" s="130"/>
    </row>
    <row r="29" spans="1:51" ht="15" x14ac:dyDescent="0.25">
      <c r="A29" s="148">
        <v>45352</v>
      </c>
      <c r="B29" s="300">
        <v>44.46</v>
      </c>
      <c r="C29" s="297">
        <v>44.46</v>
      </c>
      <c r="D29" s="284">
        <v>44.46</v>
      </c>
      <c r="E29" s="116">
        <v>54.97</v>
      </c>
      <c r="F29" s="116">
        <v>44.023000000000003</v>
      </c>
      <c r="G29" s="116">
        <v>63.085000000000001</v>
      </c>
      <c r="H29" s="116">
        <v>45.591000000000001</v>
      </c>
      <c r="I29" s="116">
        <v>49.753</v>
      </c>
      <c r="J29" s="116">
        <v>37.575000000000003</v>
      </c>
      <c r="K29" s="116">
        <v>29.55</v>
      </c>
      <c r="L29" s="116">
        <v>25.132000000000001</v>
      </c>
      <c r="M29" s="116">
        <v>20.68</v>
      </c>
      <c r="N29" s="116">
        <v>14.478999999999999</v>
      </c>
      <c r="O29" s="116">
        <v>22.103999999999999</v>
      </c>
      <c r="P29" s="116">
        <v>51.82</v>
      </c>
      <c r="Q29" s="116">
        <v>39.223999999999997</v>
      </c>
      <c r="R29" s="116">
        <v>25.988</v>
      </c>
      <c r="S29" s="116">
        <v>87.418999999999997</v>
      </c>
      <c r="T29" s="116">
        <v>32.652000000000001</v>
      </c>
      <c r="U29" s="116">
        <v>40.176000000000002</v>
      </c>
      <c r="V29" s="116">
        <v>22.593</v>
      </c>
      <c r="W29" s="116">
        <v>35.743000000000002</v>
      </c>
      <c r="X29" s="116">
        <v>37.401000000000003</v>
      </c>
      <c r="Y29" s="116">
        <v>19.956</v>
      </c>
      <c r="Z29" s="116">
        <v>28.324000000000002</v>
      </c>
      <c r="AA29" s="116">
        <v>42.194000000000003</v>
      </c>
      <c r="AB29" s="116">
        <v>28.402999999999999</v>
      </c>
      <c r="AC29" s="116">
        <v>56.978000000000002</v>
      </c>
      <c r="AD29" s="116">
        <v>17.745000000000001</v>
      </c>
      <c r="AE29" s="116">
        <v>34.018999999999998</v>
      </c>
      <c r="AF29" s="116">
        <v>26.591000000000001</v>
      </c>
      <c r="AG29" s="116">
        <v>18.053999999999998</v>
      </c>
      <c r="AH29" s="116">
        <v>36.933999999999997</v>
      </c>
      <c r="AI29" s="130"/>
      <c r="AJ29" s="130"/>
      <c r="AK29" s="130"/>
      <c r="AL29" s="130"/>
      <c r="AM29" s="130"/>
      <c r="AN29" s="130"/>
      <c r="AO29" s="130"/>
      <c r="AP29" s="130"/>
      <c r="AQ29" s="130"/>
      <c r="AR29" s="130"/>
      <c r="AS29" s="130"/>
      <c r="AT29" s="130"/>
      <c r="AU29" s="130"/>
      <c r="AV29" s="130"/>
      <c r="AW29" s="130"/>
      <c r="AX29" s="130"/>
      <c r="AY29" s="130"/>
    </row>
    <row r="30" spans="1:51" ht="15" x14ac:dyDescent="0.25">
      <c r="A30" s="148">
        <v>45383</v>
      </c>
      <c r="B30" s="300">
        <v>86.78</v>
      </c>
      <c r="C30" s="297">
        <v>86.78</v>
      </c>
      <c r="D30" s="284">
        <v>86.78</v>
      </c>
      <c r="E30" s="116">
        <v>154.99199999999999</v>
      </c>
      <c r="F30" s="116">
        <v>101.504</v>
      </c>
      <c r="G30" s="116">
        <v>98.516000000000005</v>
      </c>
      <c r="H30" s="116">
        <v>116.833</v>
      </c>
      <c r="I30" s="116">
        <v>137.536</v>
      </c>
      <c r="J30" s="116">
        <v>97.361000000000004</v>
      </c>
      <c r="K30" s="116">
        <v>58.994</v>
      </c>
      <c r="L30" s="116">
        <v>66.953000000000003</v>
      </c>
      <c r="M30" s="116">
        <v>52.283000000000001</v>
      </c>
      <c r="N30" s="116">
        <v>46.55</v>
      </c>
      <c r="O30" s="116">
        <v>62.154000000000003</v>
      </c>
      <c r="P30" s="116">
        <v>145.17599999999999</v>
      </c>
      <c r="Q30" s="116">
        <v>160.21199999999999</v>
      </c>
      <c r="R30" s="116">
        <v>144.38399999999999</v>
      </c>
      <c r="S30" s="116">
        <v>144.82400000000001</v>
      </c>
      <c r="T30" s="116">
        <v>63.561</v>
      </c>
      <c r="U30" s="116">
        <v>81.346000000000004</v>
      </c>
      <c r="V30" s="116">
        <v>63.194000000000003</v>
      </c>
      <c r="W30" s="116">
        <v>123.771</v>
      </c>
      <c r="X30" s="116">
        <v>95.075000000000003</v>
      </c>
      <c r="Y30" s="116">
        <v>35.594999999999999</v>
      </c>
      <c r="Z30" s="116">
        <v>81.768000000000001</v>
      </c>
      <c r="AA30" s="116">
        <v>59.396999999999998</v>
      </c>
      <c r="AB30" s="116">
        <v>74.866</v>
      </c>
      <c r="AC30" s="116">
        <v>117.881</v>
      </c>
      <c r="AD30" s="116">
        <v>28.484000000000002</v>
      </c>
      <c r="AE30" s="116">
        <v>103.91800000000001</v>
      </c>
      <c r="AF30" s="116">
        <v>44.953000000000003</v>
      </c>
      <c r="AG30" s="116">
        <v>66.403999999999996</v>
      </c>
      <c r="AH30" s="116">
        <v>68.435000000000002</v>
      </c>
      <c r="AI30" s="130"/>
      <c r="AJ30" s="130"/>
      <c r="AK30" s="130"/>
      <c r="AL30" s="130"/>
      <c r="AM30" s="130"/>
      <c r="AN30" s="130"/>
      <c r="AO30" s="130"/>
      <c r="AP30" s="130"/>
      <c r="AQ30" s="130"/>
      <c r="AR30" s="130"/>
      <c r="AS30" s="130"/>
      <c r="AT30" s="130"/>
      <c r="AU30" s="130"/>
      <c r="AV30" s="130"/>
      <c r="AW30" s="130"/>
      <c r="AX30" s="130"/>
      <c r="AY30" s="130"/>
    </row>
    <row r="31" spans="1:51" ht="15" x14ac:dyDescent="0.25">
      <c r="A31" s="148">
        <v>45413</v>
      </c>
      <c r="B31" s="300">
        <v>158.91</v>
      </c>
      <c r="C31" s="297">
        <v>158.91</v>
      </c>
      <c r="D31" s="284">
        <v>158.91</v>
      </c>
      <c r="E31" s="116">
        <v>469.10599999999999</v>
      </c>
      <c r="F31" s="116">
        <v>209.86</v>
      </c>
      <c r="G31" s="116">
        <v>319.54399999999998</v>
      </c>
      <c r="H31" s="116">
        <v>214.54</v>
      </c>
      <c r="I31" s="116">
        <v>356.6</v>
      </c>
      <c r="J31" s="116">
        <v>279.46600000000001</v>
      </c>
      <c r="K31" s="116">
        <v>179.309</v>
      </c>
      <c r="L31" s="116">
        <v>151.643</v>
      </c>
      <c r="M31" s="116">
        <v>181.18700000000001</v>
      </c>
      <c r="N31" s="116">
        <v>59.210999999999999</v>
      </c>
      <c r="O31" s="116">
        <v>183.435</v>
      </c>
      <c r="P31" s="116">
        <v>188.893</v>
      </c>
      <c r="Q31" s="116">
        <v>365.392</v>
      </c>
      <c r="R31" s="116">
        <v>208.82499999999999</v>
      </c>
      <c r="S31" s="116">
        <v>188.88</v>
      </c>
      <c r="T31" s="116">
        <v>314.36700000000002</v>
      </c>
      <c r="U31" s="116">
        <v>283.34300000000002</v>
      </c>
      <c r="V31" s="116">
        <v>165.523</v>
      </c>
      <c r="W31" s="116">
        <v>252.11500000000001</v>
      </c>
      <c r="X31" s="116">
        <v>97.918000000000006</v>
      </c>
      <c r="Y31" s="116">
        <v>108.986</v>
      </c>
      <c r="Z31" s="116">
        <v>205.494</v>
      </c>
      <c r="AA31" s="116">
        <v>141.01599999999999</v>
      </c>
      <c r="AB31" s="116">
        <v>194.309</v>
      </c>
      <c r="AC31" s="116">
        <v>174.53700000000001</v>
      </c>
      <c r="AD31" s="116">
        <v>79.950999999999993</v>
      </c>
      <c r="AE31" s="116">
        <v>307.584</v>
      </c>
      <c r="AF31" s="116">
        <v>121.774</v>
      </c>
      <c r="AG31" s="116">
        <v>85.507999999999996</v>
      </c>
      <c r="AH31" s="116">
        <v>188.155</v>
      </c>
      <c r="AI31" s="130"/>
      <c r="AJ31" s="130"/>
      <c r="AK31" s="130"/>
      <c r="AL31" s="130"/>
      <c r="AM31" s="130"/>
      <c r="AN31" s="130"/>
      <c r="AO31" s="130"/>
      <c r="AP31" s="130"/>
      <c r="AQ31" s="130"/>
      <c r="AR31" s="130"/>
      <c r="AS31" s="130"/>
      <c r="AT31" s="130"/>
      <c r="AU31" s="130"/>
      <c r="AV31" s="130"/>
      <c r="AW31" s="130"/>
      <c r="AX31" s="130"/>
      <c r="AY31" s="130"/>
    </row>
    <row r="32" spans="1:51" ht="15" x14ac:dyDescent="0.25">
      <c r="A32" s="148">
        <v>45444</v>
      </c>
      <c r="B32" s="300">
        <v>78.680000000000007</v>
      </c>
      <c r="C32" s="297">
        <v>78.680000000000007</v>
      </c>
      <c r="D32" s="284">
        <v>78.680000000000007</v>
      </c>
      <c r="E32" s="116">
        <v>334.041</v>
      </c>
      <c r="F32" s="116">
        <v>114.66200000000001</v>
      </c>
      <c r="G32" s="116">
        <v>405.125</v>
      </c>
      <c r="H32" s="116">
        <v>111.26</v>
      </c>
      <c r="I32" s="116">
        <v>294.75799999999998</v>
      </c>
      <c r="J32" s="116">
        <v>178.999</v>
      </c>
      <c r="K32" s="116">
        <v>170.221</v>
      </c>
      <c r="L32" s="116">
        <v>59.575000000000003</v>
      </c>
      <c r="M32" s="116">
        <v>85.38</v>
      </c>
      <c r="N32" s="116">
        <v>20.376000000000001</v>
      </c>
      <c r="O32" s="116">
        <v>117.55200000000001</v>
      </c>
      <c r="P32" s="116">
        <v>65.641999999999996</v>
      </c>
      <c r="Q32" s="116">
        <v>238.05199999999999</v>
      </c>
      <c r="R32" s="116">
        <v>93.981999999999999</v>
      </c>
      <c r="S32" s="116">
        <v>83.266999999999996</v>
      </c>
      <c r="T32" s="116">
        <v>315.23899999999998</v>
      </c>
      <c r="U32" s="116">
        <v>151.76</v>
      </c>
      <c r="V32" s="116">
        <v>188.029</v>
      </c>
      <c r="W32" s="116">
        <v>311.63099999999997</v>
      </c>
      <c r="X32" s="116">
        <v>18.401</v>
      </c>
      <c r="Y32" s="116">
        <v>74.823999999999998</v>
      </c>
      <c r="Z32" s="116">
        <v>157.52799999999999</v>
      </c>
      <c r="AA32" s="116">
        <v>126.49</v>
      </c>
      <c r="AB32" s="116">
        <v>147.25200000000001</v>
      </c>
      <c r="AC32" s="116">
        <v>158.471</v>
      </c>
      <c r="AD32" s="116">
        <v>10.500999999999999</v>
      </c>
      <c r="AE32" s="116">
        <v>281.221</v>
      </c>
      <c r="AF32" s="116">
        <v>69.867999999999995</v>
      </c>
      <c r="AG32" s="116">
        <v>49.043999999999997</v>
      </c>
      <c r="AH32" s="116">
        <v>178.846</v>
      </c>
      <c r="AI32" s="130"/>
      <c r="AJ32" s="130"/>
      <c r="AK32" s="130"/>
      <c r="AL32" s="130"/>
      <c r="AM32" s="130"/>
      <c r="AN32" s="130"/>
      <c r="AO32" s="130"/>
      <c r="AP32" s="130"/>
      <c r="AQ32" s="130"/>
      <c r="AR32" s="130"/>
      <c r="AS32" s="130"/>
      <c r="AT32" s="130"/>
      <c r="AU32" s="130"/>
      <c r="AV32" s="130"/>
      <c r="AW32" s="130"/>
      <c r="AX32" s="130"/>
      <c r="AY32" s="130"/>
    </row>
    <row r="33" spans="1:51" ht="15" x14ac:dyDescent="0.25">
      <c r="A33" s="148">
        <v>45474</v>
      </c>
      <c r="B33" s="300">
        <v>-14.51</v>
      </c>
      <c r="C33" s="297">
        <v>-14.51</v>
      </c>
      <c r="D33" s="284">
        <v>-14.51</v>
      </c>
      <c r="E33" s="116">
        <v>107.444</v>
      </c>
      <c r="F33" s="116">
        <v>16.419</v>
      </c>
      <c r="G33" s="116">
        <v>230</v>
      </c>
      <c r="H33" s="116">
        <v>21.402999999999999</v>
      </c>
      <c r="I33" s="116">
        <v>68.006</v>
      </c>
      <c r="J33" s="116">
        <v>61.031999999999996</v>
      </c>
      <c r="K33" s="116">
        <v>68.375</v>
      </c>
      <c r="L33" s="116">
        <v>3.9980000000000002</v>
      </c>
      <c r="M33" s="116">
        <v>9.7789999999999999</v>
      </c>
      <c r="N33" s="116">
        <v>-0.48099999999999998</v>
      </c>
      <c r="O33" s="116">
        <v>10.23</v>
      </c>
      <c r="P33" s="116">
        <v>11.066000000000001</v>
      </c>
      <c r="Q33" s="116">
        <v>60.591999999999999</v>
      </c>
      <c r="R33" s="116">
        <v>16.951000000000001</v>
      </c>
      <c r="S33" s="116">
        <v>17.902000000000001</v>
      </c>
      <c r="T33" s="116">
        <v>90.375</v>
      </c>
      <c r="U33" s="116">
        <v>49.177</v>
      </c>
      <c r="V33" s="116">
        <v>28.521000000000001</v>
      </c>
      <c r="W33" s="116">
        <v>108.66500000000001</v>
      </c>
      <c r="X33" s="116">
        <v>4.0709999999999997</v>
      </c>
      <c r="Y33" s="116">
        <v>10.262</v>
      </c>
      <c r="Z33" s="116">
        <v>26.181000000000001</v>
      </c>
      <c r="AA33" s="116">
        <v>24.242999999999999</v>
      </c>
      <c r="AB33" s="116">
        <v>28.524999999999999</v>
      </c>
      <c r="AC33" s="116">
        <v>27.629000000000001</v>
      </c>
      <c r="AD33" s="116">
        <v>-1.861</v>
      </c>
      <c r="AE33" s="116">
        <v>95.486000000000004</v>
      </c>
      <c r="AF33" s="116">
        <v>7.0389999999999997</v>
      </c>
      <c r="AG33" s="116">
        <v>8.5090000000000003</v>
      </c>
      <c r="AH33" s="116">
        <v>80.105000000000004</v>
      </c>
      <c r="AI33" s="130"/>
      <c r="AJ33" s="130"/>
      <c r="AK33" s="130"/>
      <c r="AL33" s="130"/>
      <c r="AM33" s="130"/>
      <c r="AN33" s="130"/>
      <c r="AO33" s="130"/>
      <c r="AP33" s="130"/>
      <c r="AQ33" s="130"/>
      <c r="AR33" s="130"/>
      <c r="AS33" s="130"/>
      <c r="AT33" s="130"/>
      <c r="AU33" s="130"/>
      <c r="AV33" s="130"/>
      <c r="AW33" s="130"/>
      <c r="AX33" s="130"/>
      <c r="AY33" s="130"/>
    </row>
    <row r="34" spans="1:51" ht="15" x14ac:dyDescent="0.25">
      <c r="A34" s="148">
        <v>45505</v>
      </c>
      <c r="B34" s="300">
        <v>-10.68</v>
      </c>
      <c r="C34" s="297">
        <v>-10.68</v>
      </c>
      <c r="D34" s="284">
        <v>-10.68</v>
      </c>
      <c r="E34" s="116">
        <v>33.359000000000002</v>
      </c>
      <c r="F34" s="116">
        <v>11.954000000000001</v>
      </c>
      <c r="G34" s="116">
        <v>46.871000000000002</v>
      </c>
      <c r="H34" s="116">
        <v>12.468</v>
      </c>
      <c r="I34" s="116">
        <v>42.234000000000002</v>
      </c>
      <c r="J34" s="116">
        <v>20.954999999999998</v>
      </c>
      <c r="K34" s="116">
        <v>37.030999999999999</v>
      </c>
      <c r="L34" s="116">
        <v>9.8870000000000005</v>
      </c>
      <c r="M34" s="116">
        <v>13.206</v>
      </c>
      <c r="N34" s="116">
        <v>7.4459999999999997</v>
      </c>
      <c r="O34" s="116">
        <v>9.4600000000000009</v>
      </c>
      <c r="P34" s="116">
        <v>11.151</v>
      </c>
      <c r="Q34" s="116">
        <v>25.08</v>
      </c>
      <c r="R34" s="116">
        <v>17.263999999999999</v>
      </c>
      <c r="S34" s="116">
        <v>15.775</v>
      </c>
      <c r="T34" s="116">
        <v>32.860999999999997</v>
      </c>
      <c r="U34" s="116">
        <v>18.271999999999998</v>
      </c>
      <c r="V34" s="116">
        <v>24.372</v>
      </c>
      <c r="W34" s="116">
        <v>23.556999999999999</v>
      </c>
      <c r="X34" s="116">
        <v>10.163</v>
      </c>
      <c r="Y34" s="116">
        <v>13.026</v>
      </c>
      <c r="Z34" s="116">
        <v>22.31</v>
      </c>
      <c r="AA34" s="116">
        <v>13.76</v>
      </c>
      <c r="AB34" s="116">
        <v>17.323</v>
      </c>
      <c r="AC34" s="116">
        <v>18.029</v>
      </c>
      <c r="AD34" s="116">
        <v>6.6</v>
      </c>
      <c r="AE34" s="116">
        <v>25.824999999999999</v>
      </c>
      <c r="AF34" s="116">
        <v>8.67</v>
      </c>
      <c r="AG34" s="116">
        <v>7.7770000000000001</v>
      </c>
      <c r="AH34" s="116">
        <v>27.573</v>
      </c>
      <c r="AI34" s="130"/>
      <c r="AJ34" s="130"/>
      <c r="AK34" s="130"/>
      <c r="AL34" s="130"/>
      <c r="AM34" s="130"/>
      <c r="AN34" s="130"/>
      <c r="AO34" s="130"/>
      <c r="AP34" s="130"/>
      <c r="AQ34" s="130"/>
      <c r="AR34" s="130"/>
      <c r="AS34" s="130"/>
      <c r="AT34" s="130"/>
      <c r="AU34" s="130"/>
      <c r="AV34" s="130"/>
      <c r="AW34" s="130"/>
      <c r="AX34" s="130"/>
      <c r="AY34" s="130"/>
    </row>
    <row r="35" spans="1:51" ht="15" x14ac:dyDescent="0.25">
      <c r="A35" s="148">
        <v>45536</v>
      </c>
      <c r="B35" s="300">
        <v>13.96</v>
      </c>
      <c r="C35" s="297">
        <v>13.96</v>
      </c>
      <c r="D35" s="284">
        <v>13.96</v>
      </c>
      <c r="E35" s="116">
        <v>38.084000000000003</v>
      </c>
      <c r="F35" s="116">
        <v>22.120999999999999</v>
      </c>
      <c r="G35" s="116">
        <v>39.590000000000003</v>
      </c>
      <c r="H35" s="116">
        <v>25.355</v>
      </c>
      <c r="I35" s="116">
        <v>53.235999999999997</v>
      </c>
      <c r="J35" s="116">
        <v>23.902000000000001</v>
      </c>
      <c r="K35" s="116">
        <v>36.216999999999999</v>
      </c>
      <c r="L35" s="116">
        <v>18.532</v>
      </c>
      <c r="M35" s="116">
        <v>18.858000000000001</v>
      </c>
      <c r="N35" s="116">
        <v>16.059000000000001</v>
      </c>
      <c r="O35" s="116">
        <v>31.335000000000001</v>
      </c>
      <c r="P35" s="116">
        <v>33.619</v>
      </c>
      <c r="Q35" s="116">
        <v>30.907</v>
      </c>
      <c r="R35" s="116">
        <v>30.846</v>
      </c>
      <c r="S35" s="116">
        <v>46.912999999999997</v>
      </c>
      <c r="T35" s="116">
        <v>30.023</v>
      </c>
      <c r="U35" s="116">
        <v>22.643999999999998</v>
      </c>
      <c r="V35" s="116">
        <v>23.135999999999999</v>
      </c>
      <c r="W35" s="116">
        <v>28.619</v>
      </c>
      <c r="X35" s="116">
        <v>18.236000000000001</v>
      </c>
      <c r="Y35" s="116">
        <v>36.829000000000001</v>
      </c>
      <c r="Z35" s="116">
        <v>36.241999999999997</v>
      </c>
      <c r="AA35" s="116">
        <v>21.114000000000001</v>
      </c>
      <c r="AB35" s="116">
        <v>22.379000000000001</v>
      </c>
      <c r="AC35" s="116">
        <v>22.222000000000001</v>
      </c>
      <c r="AD35" s="116">
        <v>11.973000000000001</v>
      </c>
      <c r="AE35" s="116">
        <v>26.786000000000001</v>
      </c>
      <c r="AF35" s="116">
        <v>16.992999999999999</v>
      </c>
      <c r="AG35" s="116">
        <v>15.355</v>
      </c>
      <c r="AH35" s="116">
        <v>48.17</v>
      </c>
      <c r="AI35" s="130"/>
      <c r="AJ35" s="130"/>
      <c r="AK35" s="130"/>
      <c r="AL35" s="130"/>
      <c r="AM35" s="130"/>
      <c r="AN35" s="130"/>
      <c r="AO35" s="130"/>
      <c r="AP35" s="130"/>
      <c r="AQ35" s="130"/>
      <c r="AR35" s="130"/>
      <c r="AS35" s="130"/>
      <c r="AT35" s="130"/>
      <c r="AU35" s="130"/>
      <c r="AV35" s="130"/>
      <c r="AW35" s="130"/>
      <c r="AX35" s="130"/>
      <c r="AY35" s="130"/>
    </row>
    <row r="36" spans="1:51" ht="15" x14ac:dyDescent="0.25">
      <c r="A36" s="148">
        <v>45566</v>
      </c>
      <c r="B36" s="279">
        <v>35.619999999999997</v>
      </c>
      <c r="C36" s="269">
        <v>49.44</v>
      </c>
      <c r="D36" s="296">
        <v>42.03</v>
      </c>
      <c r="E36" s="117">
        <v>58.011000000000003</v>
      </c>
      <c r="F36" s="117">
        <v>47.171999999999997</v>
      </c>
      <c r="G36" s="117">
        <v>65.144000000000005</v>
      </c>
      <c r="H36" s="117">
        <v>52.610999999999997</v>
      </c>
      <c r="I36" s="117">
        <v>81.116</v>
      </c>
      <c r="J36" s="117">
        <v>41.113999999999997</v>
      </c>
      <c r="K36" s="117">
        <v>38.941000000000003</v>
      </c>
      <c r="L36" s="117">
        <v>33.356999999999999</v>
      </c>
      <c r="M36" s="117">
        <v>32.186999999999998</v>
      </c>
      <c r="N36" s="117">
        <v>37.299999999999997</v>
      </c>
      <c r="O36" s="117">
        <v>36.100999999999999</v>
      </c>
      <c r="P36" s="117">
        <v>56.521999999999998</v>
      </c>
      <c r="Q36" s="117">
        <v>62.738</v>
      </c>
      <c r="R36" s="117">
        <v>99.902000000000001</v>
      </c>
      <c r="S36" s="117">
        <v>72.453999999999994</v>
      </c>
      <c r="T36" s="117">
        <v>44.646000000000001</v>
      </c>
      <c r="U36" s="117">
        <v>39.005000000000003</v>
      </c>
      <c r="V36" s="117">
        <v>38.256999999999998</v>
      </c>
      <c r="W36" s="117">
        <v>47.131999999999998</v>
      </c>
      <c r="X36" s="117">
        <v>30.437000000000001</v>
      </c>
      <c r="Y36" s="117">
        <v>62.625999999999998</v>
      </c>
      <c r="Z36" s="117">
        <v>66.694000000000003</v>
      </c>
      <c r="AA36" s="117">
        <v>36.143000000000001</v>
      </c>
      <c r="AB36" s="117">
        <v>34.753</v>
      </c>
      <c r="AC36" s="117">
        <v>39.192999999999998</v>
      </c>
      <c r="AD36" s="117">
        <v>35.838999999999999</v>
      </c>
      <c r="AE36" s="117">
        <v>39.665999999999997</v>
      </c>
      <c r="AF36" s="117">
        <v>32.936</v>
      </c>
      <c r="AG36" s="117">
        <v>49.595999999999997</v>
      </c>
      <c r="AH36" s="117">
        <v>52.911999999999999</v>
      </c>
      <c r="AI36" s="130"/>
      <c r="AJ36" s="130"/>
      <c r="AK36" s="130"/>
      <c r="AL36" s="130"/>
      <c r="AM36" s="130"/>
      <c r="AN36" s="130"/>
      <c r="AO36" s="130"/>
      <c r="AP36" s="130"/>
      <c r="AQ36" s="130"/>
      <c r="AR36" s="130"/>
      <c r="AS36" s="130"/>
      <c r="AT36" s="130"/>
      <c r="AU36" s="130"/>
      <c r="AV36" s="130"/>
      <c r="AW36" s="130"/>
      <c r="AX36" s="130"/>
      <c r="AY36" s="130"/>
    </row>
    <row r="37" spans="1:51" ht="15" x14ac:dyDescent="0.25">
      <c r="A37" s="148">
        <v>45597</v>
      </c>
      <c r="B37" s="279">
        <v>56.13</v>
      </c>
      <c r="C37" s="269">
        <v>53.94</v>
      </c>
      <c r="D37" s="296">
        <v>55.83</v>
      </c>
      <c r="E37" s="117">
        <v>58.27</v>
      </c>
      <c r="F37" s="117">
        <v>53.718000000000004</v>
      </c>
      <c r="G37" s="117">
        <v>57.982999999999997</v>
      </c>
      <c r="H37" s="117">
        <v>61.067</v>
      </c>
      <c r="I37" s="117">
        <v>67.441999999999993</v>
      </c>
      <c r="J37" s="117">
        <v>54.195999999999998</v>
      </c>
      <c r="K37" s="117">
        <v>44.337000000000003</v>
      </c>
      <c r="L37" s="117">
        <v>42.618000000000002</v>
      </c>
      <c r="M37" s="117">
        <v>42.448999999999998</v>
      </c>
      <c r="N37" s="117">
        <v>43.246000000000002</v>
      </c>
      <c r="O37" s="117">
        <v>42.645000000000003</v>
      </c>
      <c r="P37" s="117">
        <v>58.682000000000002</v>
      </c>
      <c r="Q37" s="117">
        <v>64.572000000000003</v>
      </c>
      <c r="R37" s="117">
        <v>73.658000000000001</v>
      </c>
      <c r="S37" s="117">
        <v>60.886000000000003</v>
      </c>
      <c r="T37" s="117">
        <v>51.497</v>
      </c>
      <c r="U37" s="117">
        <v>50.085000000000001</v>
      </c>
      <c r="V37" s="117">
        <v>51.292000000000002</v>
      </c>
      <c r="W37" s="117">
        <v>52.887999999999998</v>
      </c>
      <c r="X37" s="117">
        <v>39.354999999999997</v>
      </c>
      <c r="Y37" s="117">
        <v>54.262999999999998</v>
      </c>
      <c r="Z37" s="117">
        <v>52.32</v>
      </c>
      <c r="AA37" s="117">
        <v>47.89</v>
      </c>
      <c r="AB37" s="117">
        <v>43.066000000000003</v>
      </c>
      <c r="AC37" s="117">
        <v>45.514000000000003</v>
      </c>
      <c r="AD37" s="117">
        <v>40.835000000000001</v>
      </c>
      <c r="AE37" s="117">
        <v>48.036000000000001</v>
      </c>
      <c r="AF37" s="117">
        <v>44.667999999999999</v>
      </c>
      <c r="AG37" s="117">
        <v>53.408000000000001</v>
      </c>
      <c r="AH37" s="117">
        <v>59.875999999999998</v>
      </c>
      <c r="AI37" s="130"/>
      <c r="AJ37" s="130"/>
      <c r="AK37" s="130"/>
      <c r="AL37" s="130"/>
      <c r="AM37" s="130"/>
      <c r="AN37" s="130"/>
      <c r="AO37" s="130"/>
      <c r="AP37" s="130"/>
      <c r="AQ37" s="130"/>
      <c r="AR37" s="130"/>
      <c r="AS37" s="130"/>
      <c r="AT37" s="130"/>
      <c r="AU37" s="130"/>
      <c r="AV37" s="130"/>
      <c r="AW37" s="130"/>
      <c r="AX37" s="130"/>
      <c r="AY37" s="130"/>
    </row>
    <row r="38" spans="1:51" ht="15" x14ac:dyDescent="0.25">
      <c r="A38" s="148">
        <v>45627</v>
      </c>
      <c r="B38" s="279">
        <v>44.18</v>
      </c>
      <c r="C38" s="269">
        <v>44.18</v>
      </c>
      <c r="D38" s="296">
        <v>44.18</v>
      </c>
      <c r="E38" s="117">
        <v>48.718000000000004</v>
      </c>
      <c r="F38" s="117">
        <v>44.622999999999998</v>
      </c>
      <c r="G38" s="117">
        <v>50.262999999999998</v>
      </c>
      <c r="H38" s="117">
        <v>52.79</v>
      </c>
      <c r="I38" s="117">
        <v>51.386000000000003</v>
      </c>
      <c r="J38" s="117">
        <v>48.529000000000003</v>
      </c>
      <c r="K38" s="117">
        <v>37.905000000000001</v>
      </c>
      <c r="L38" s="117">
        <v>35.652000000000001</v>
      </c>
      <c r="M38" s="117">
        <v>36.645000000000003</v>
      </c>
      <c r="N38" s="117">
        <v>33.719000000000001</v>
      </c>
      <c r="O38" s="117">
        <v>38.741</v>
      </c>
      <c r="P38" s="117">
        <v>45.28</v>
      </c>
      <c r="Q38" s="117">
        <v>48.811999999999998</v>
      </c>
      <c r="R38" s="117">
        <v>50.631999999999998</v>
      </c>
      <c r="S38" s="117">
        <v>53.015999999999998</v>
      </c>
      <c r="T38" s="117">
        <v>44.594999999999999</v>
      </c>
      <c r="U38" s="117">
        <v>40.649000000000001</v>
      </c>
      <c r="V38" s="117">
        <v>55.298000000000002</v>
      </c>
      <c r="W38" s="117">
        <v>43.744999999999997</v>
      </c>
      <c r="X38" s="117">
        <v>34.664999999999999</v>
      </c>
      <c r="Y38" s="117">
        <v>41.082999999999998</v>
      </c>
      <c r="Z38" s="117">
        <v>43.773000000000003</v>
      </c>
      <c r="AA38" s="117">
        <v>40.268000000000001</v>
      </c>
      <c r="AB38" s="117">
        <v>44.356000000000002</v>
      </c>
      <c r="AC38" s="117">
        <v>39.652000000000001</v>
      </c>
      <c r="AD38" s="117">
        <v>31.678999999999998</v>
      </c>
      <c r="AE38" s="117">
        <v>46.677999999999997</v>
      </c>
      <c r="AF38" s="117">
        <v>42.165999999999997</v>
      </c>
      <c r="AG38" s="117">
        <v>41.851999999999997</v>
      </c>
      <c r="AH38" s="117">
        <v>45.796999999999997</v>
      </c>
      <c r="AI38" s="130"/>
      <c r="AJ38" s="130"/>
      <c r="AK38" s="130"/>
      <c r="AL38" s="130"/>
      <c r="AM38" s="130"/>
      <c r="AN38" s="130"/>
      <c r="AO38" s="130"/>
      <c r="AP38" s="130"/>
      <c r="AQ38" s="130"/>
      <c r="AR38" s="130"/>
      <c r="AS38" s="130"/>
      <c r="AT38" s="130"/>
      <c r="AU38" s="130"/>
      <c r="AV38" s="130"/>
      <c r="AW38" s="130"/>
      <c r="AX38" s="130"/>
      <c r="AY38" s="130"/>
    </row>
    <row r="39" spans="1:51" ht="15" x14ac:dyDescent="0.25">
      <c r="A39" s="148">
        <v>45658</v>
      </c>
      <c r="B39" s="279">
        <v>38.07</v>
      </c>
      <c r="C39" s="269">
        <v>38.07</v>
      </c>
      <c r="D39" s="296">
        <v>38.07</v>
      </c>
      <c r="E39" s="117">
        <v>39.951000000000001</v>
      </c>
      <c r="F39" s="117">
        <v>38.874000000000002</v>
      </c>
      <c r="G39" s="117">
        <v>39.228999999999999</v>
      </c>
      <c r="H39" s="117">
        <v>43.417999999999999</v>
      </c>
      <c r="I39" s="117">
        <v>44.576000000000001</v>
      </c>
      <c r="J39" s="117">
        <v>39.268000000000001</v>
      </c>
      <c r="K39" s="117">
        <v>35.426000000000002</v>
      </c>
      <c r="L39" s="117">
        <v>28.201000000000001</v>
      </c>
      <c r="M39" s="117">
        <v>29.236999999999998</v>
      </c>
      <c r="N39" s="117">
        <v>25.774000000000001</v>
      </c>
      <c r="O39" s="117">
        <v>31.594999999999999</v>
      </c>
      <c r="P39" s="117">
        <v>61.347999999999999</v>
      </c>
      <c r="Q39" s="117">
        <v>42.835000000000001</v>
      </c>
      <c r="R39" s="117">
        <v>41.210999999999999</v>
      </c>
      <c r="S39" s="117">
        <v>39.837000000000003</v>
      </c>
      <c r="T39" s="117">
        <v>38.591000000000001</v>
      </c>
      <c r="U39" s="117">
        <v>32.82</v>
      </c>
      <c r="V39" s="117">
        <v>45.158000000000001</v>
      </c>
      <c r="W39" s="117">
        <v>36.722000000000001</v>
      </c>
      <c r="X39" s="117">
        <v>28.254000000000001</v>
      </c>
      <c r="Y39" s="117">
        <v>31.785</v>
      </c>
      <c r="Z39" s="117">
        <v>37.226999999999997</v>
      </c>
      <c r="AA39" s="117">
        <v>33.072000000000003</v>
      </c>
      <c r="AB39" s="117">
        <v>46.045999999999999</v>
      </c>
      <c r="AC39" s="117">
        <v>31.140999999999998</v>
      </c>
      <c r="AD39" s="117">
        <v>27.602</v>
      </c>
      <c r="AE39" s="117">
        <v>37.554000000000002</v>
      </c>
      <c r="AF39" s="117">
        <v>32.981000000000002</v>
      </c>
      <c r="AG39" s="117">
        <v>31.789000000000001</v>
      </c>
      <c r="AH39" s="117">
        <v>36.588999999999999</v>
      </c>
      <c r="AI39" s="130"/>
      <c r="AJ39" s="130"/>
      <c r="AK39" s="130"/>
      <c r="AL39" s="130"/>
      <c r="AM39" s="130"/>
      <c r="AN39" s="130"/>
      <c r="AO39" s="130"/>
      <c r="AP39" s="130"/>
      <c r="AQ39" s="130"/>
      <c r="AR39" s="130"/>
      <c r="AS39" s="130"/>
      <c r="AT39" s="130"/>
      <c r="AU39" s="130"/>
      <c r="AV39" s="130"/>
      <c r="AW39" s="130"/>
      <c r="AX39" s="130"/>
      <c r="AY39" s="130"/>
    </row>
    <row r="40" spans="1:51" ht="15" x14ac:dyDescent="0.25">
      <c r="A40" s="148">
        <v>45689</v>
      </c>
      <c r="B40" s="279">
        <v>32.92</v>
      </c>
      <c r="C40" s="269">
        <v>32.92</v>
      </c>
      <c r="D40" s="296">
        <v>32.92</v>
      </c>
      <c r="E40" s="117">
        <v>33.615000000000002</v>
      </c>
      <c r="F40" s="117">
        <v>38.119</v>
      </c>
      <c r="G40" s="117">
        <v>53.027000000000001</v>
      </c>
      <c r="H40" s="117">
        <v>34.372</v>
      </c>
      <c r="I40" s="117">
        <v>35.003999999999998</v>
      </c>
      <c r="J40" s="117">
        <v>34.290999999999997</v>
      </c>
      <c r="K40" s="117">
        <v>35.25</v>
      </c>
      <c r="L40" s="117">
        <v>24.288</v>
      </c>
      <c r="M40" s="117">
        <v>21.49</v>
      </c>
      <c r="N40" s="117">
        <v>21.561</v>
      </c>
      <c r="O40" s="117">
        <v>25.251999999999999</v>
      </c>
      <c r="P40" s="117">
        <v>41.859000000000002</v>
      </c>
      <c r="Q40" s="117">
        <v>31.207999999999998</v>
      </c>
      <c r="R40" s="117">
        <v>38.195999999999998</v>
      </c>
      <c r="S40" s="117">
        <v>32.777000000000001</v>
      </c>
      <c r="T40" s="117">
        <v>37.476999999999997</v>
      </c>
      <c r="U40" s="117">
        <v>26.169</v>
      </c>
      <c r="V40" s="117">
        <v>32.061999999999998</v>
      </c>
      <c r="W40" s="117">
        <v>31.268000000000001</v>
      </c>
      <c r="X40" s="117">
        <v>29.08</v>
      </c>
      <c r="Y40" s="117">
        <v>34.893000000000001</v>
      </c>
      <c r="Z40" s="117">
        <v>37.643999999999998</v>
      </c>
      <c r="AA40" s="117">
        <v>32.935000000000002</v>
      </c>
      <c r="AB40" s="117">
        <v>46.112000000000002</v>
      </c>
      <c r="AC40" s="117">
        <v>26.297000000000001</v>
      </c>
      <c r="AD40" s="117">
        <v>24.582999999999998</v>
      </c>
      <c r="AE40" s="117">
        <v>30.437000000000001</v>
      </c>
      <c r="AF40" s="117">
        <v>23.809000000000001</v>
      </c>
      <c r="AG40" s="117">
        <v>26.949000000000002</v>
      </c>
      <c r="AH40" s="117">
        <v>31.806999999999999</v>
      </c>
      <c r="AI40" s="130"/>
      <c r="AJ40" s="130"/>
      <c r="AK40" s="130"/>
      <c r="AL40" s="130"/>
      <c r="AM40" s="130"/>
      <c r="AN40" s="130"/>
      <c r="AO40" s="130"/>
      <c r="AP40" s="130"/>
      <c r="AQ40" s="130"/>
      <c r="AR40" s="130"/>
      <c r="AS40" s="130"/>
      <c r="AT40" s="130"/>
      <c r="AU40" s="130"/>
      <c r="AV40" s="130"/>
      <c r="AW40" s="130"/>
      <c r="AX40" s="130"/>
      <c r="AY40" s="130"/>
    </row>
    <row r="41" spans="1:51" ht="15" x14ac:dyDescent="0.25">
      <c r="A41" s="148">
        <v>45717</v>
      </c>
      <c r="B41" s="279">
        <v>44.46</v>
      </c>
      <c r="C41" s="269">
        <v>44.46</v>
      </c>
      <c r="D41" s="296">
        <v>44.46</v>
      </c>
      <c r="E41" s="117">
        <v>44.145000000000003</v>
      </c>
      <c r="F41" s="117">
        <v>64.771000000000001</v>
      </c>
      <c r="G41" s="117">
        <v>45.404000000000003</v>
      </c>
      <c r="H41" s="117">
        <v>49.715000000000003</v>
      </c>
      <c r="I41" s="117">
        <v>38.148000000000003</v>
      </c>
      <c r="J41" s="117">
        <v>30.492999999999999</v>
      </c>
      <c r="K41" s="117">
        <v>25.452999999999999</v>
      </c>
      <c r="L41" s="117">
        <v>20.681000000000001</v>
      </c>
      <c r="M41" s="117">
        <v>14.250999999999999</v>
      </c>
      <c r="N41" s="117">
        <v>21.05</v>
      </c>
      <c r="O41" s="117">
        <v>51.338999999999999</v>
      </c>
      <c r="P41" s="117">
        <v>38.165999999999997</v>
      </c>
      <c r="Q41" s="117">
        <v>26.303999999999998</v>
      </c>
      <c r="R41" s="117">
        <v>87.004999999999995</v>
      </c>
      <c r="S41" s="117">
        <v>32.792000000000002</v>
      </c>
      <c r="T41" s="117">
        <v>40.643000000000001</v>
      </c>
      <c r="U41" s="117">
        <v>23.896000000000001</v>
      </c>
      <c r="V41" s="117">
        <v>35.78</v>
      </c>
      <c r="W41" s="117">
        <v>37.441000000000003</v>
      </c>
      <c r="X41" s="117">
        <v>20.744</v>
      </c>
      <c r="Y41" s="117">
        <v>28.183</v>
      </c>
      <c r="Z41" s="117">
        <v>40.290999999999997</v>
      </c>
      <c r="AA41" s="117">
        <v>28.635999999999999</v>
      </c>
      <c r="AB41" s="117">
        <v>56.881</v>
      </c>
      <c r="AC41" s="117">
        <v>18.419</v>
      </c>
      <c r="AD41" s="117">
        <v>34.616</v>
      </c>
      <c r="AE41" s="117">
        <v>26.018000000000001</v>
      </c>
      <c r="AF41" s="117">
        <v>18.044</v>
      </c>
      <c r="AG41" s="117">
        <v>37.271999999999998</v>
      </c>
      <c r="AH41" s="117">
        <v>62.101999999999997</v>
      </c>
      <c r="AI41" s="130"/>
      <c r="AJ41" s="130"/>
      <c r="AK41" s="130"/>
      <c r="AL41" s="130"/>
      <c r="AM41" s="130"/>
      <c r="AN41" s="130"/>
      <c r="AO41" s="130"/>
      <c r="AP41" s="130"/>
      <c r="AQ41" s="130"/>
      <c r="AR41" s="130"/>
      <c r="AS41" s="130"/>
      <c r="AT41" s="130"/>
      <c r="AU41" s="130"/>
      <c r="AV41" s="130"/>
      <c r="AW41" s="130"/>
      <c r="AX41" s="130"/>
      <c r="AY41" s="130"/>
    </row>
    <row r="42" spans="1:51" ht="15" x14ac:dyDescent="0.25">
      <c r="A42" s="148">
        <v>45748</v>
      </c>
      <c r="B42" s="279">
        <v>86.78</v>
      </c>
      <c r="C42" s="269">
        <v>86.78</v>
      </c>
      <c r="D42" s="296">
        <v>86.78</v>
      </c>
      <c r="E42" s="117">
        <v>101.569</v>
      </c>
      <c r="F42" s="117">
        <v>95.47</v>
      </c>
      <c r="G42" s="117">
        <v>116.23099999999999</v>
      </c>
      <c r="H42" s="117">
        <v>137.64400000000001</v>
      </c>
      <c r="I42" s="117">
        <v>97.77</v>
      </c>
      <c r="J42" s="117">
        <v>56.777999999999999</v>
      </c>
      <c r="K42" s="117">
        <v>67.408000000000001</v>
      </c>
      <c r="L42" s="117">
        <v>52.500999999999998</v>
      </c>
      <c r="M42" s="117">
        <v>46.158999999999999</v>
      </c>
      <c r="N42" s="117">
        <v>58.363999999999997</v>
      </c>
      <c r="O42" s="117">
        <v>144.42099999999999</v>
      </c>
      <c r="P42" s="117">
        <v>157.971</v>
      </c>
      <c r="Q42" s="117">
        <v>144.00200000000001</v>
      </c>
      <c r="R42" s="117">
        <v>143.09200000000001</v>
      </c>
      <c r="S42" s="117">
        <v>63.811999999999998</v>
      </c>
      <c r="T42" s="117">
        <v>82.048000000000002</v>
      </c>
      <c r="U42" s="117">
        <v>65.311999999999998</v>
      </c>
      <c r="V42" s="117">
        <v>120.34</v>
      </c>
      <c r="W42" s="117">
        <v>94.998999999999995</v>
      </c>
      <c r="X42" s="117">
        <v>36.628999999999998</v>
      </c>
      <c r="Y42" s="117">
        <v>81.506</v>
      </c>
      <c r="Z42" s="117">
        <v>58.911000000000001</v>
      </c>
      <c r="AA42" s="117">
        <v>75.206999999999994</v>
      </c>
      <c r="AB42" s="117">
        <v>117.846</v>
      </c>
      <c r="AC42" s="117">
        <v>29.341000000000001</v>
      </c>
      <c r="AD42" s="117">
        <v>99.994</v>
      </c>
      <c r="AE42" s="117">
        <v>44.47</v>
      </c>
      <c r="AF42" s="117">
        <v>66.515000000000001</v>
      </c>
      <c r="AG42" s="117">
        <v>68.87</v>
      </c>
      <c r="AH42" s="117">
        <v>107.25</v>
      </c>
      <c r="AI42" s="130"/>
      <c r="AJ42" s="130"/>
      <c r="AK42" s="130"/>
      <c r="AL42" s="130"/>
      <c r="AM42" s="130"/>
      <c r="AN42" s="130"/>
      <c r="AO42" s="130"/>
      <c r="AP42" s="130"/>
      <c r="AQ42" s="130"/>
      <c r="AR42" s="130"/>
      <c r="AS42" s="130"/>
      <c r="AT42" s="130"/>
      <c r="AU42" s="130"/>
      <c r="AV42" s="130"/>
      <c r="AW42" s="130"/>
      <c r="AX42" s="130"/>
      <c r="AY42" s="130"/>
    </row>
    <row r="43" spans="1:51" ht="15" x14ac:dyDescent="0.25">
      <c r="A43" s="148">
        <v>45778</v>
      </c>
      <c r="B43" s="279">
        <v>158.91</v>
      </c>
      <c r="C43" s="269">
        <v>158.91</v>
      </c>
      <c r="D43" s="296">
        <v>158.91</v>
      </c>
      <c r="E43" s="117">
        <v>209.88399999999999</v>
      </c>
      <c r="F43" s="117">
        <v>314.47800000000001</v>
      </c>
      <c r="G43" s="117">
        <v>214.46299999999999</v>
      </c>
      <c r="H43" s="117">
        <v>356.517</v>
      </c>
      <c r="I43" s="117">
        <v>279.577</v>
      </c>
      <c r="J43" s="117">
        <v>177.697</v>
      </c>
      <c r="K43" s="117">
        <v>151.67699999999999</v>
      </c>
      <c r="L43" s="117">
        <v>180.68700000000001</v>
      </c>
      <c r="M43" s="117">
        <v>58.89</v>
      </c>
      <c r="N43" s="117">
        <v>172.35499999999999</v>
      </c>
      <c r="O43" s="117">
        <v>188.57499999999999</v>
      </c>
      <c r="P43" s="117">
        <v>363.49900000000002</v>
      </c>
      <c r="Q43" s="117">
        <v>209.071</v>
      </c>
      <c r="R43" s="117">
        <v>190.267</v>
      </c>
      <c r="S43" s="117">
        <v>313.66000000000003</v>
      </c>
      <c r="T43" s="117">
        <v>283.34899999999999</v>
      </c>
      <c r="U43" s="117">
        <v>166.73599999999999</v>
      </c>
      <c r="V43" s="117">
        <v>242.453</v>
      </c>
      <c r="W43" s="117">
        <v>98.084999999999994</v>
      </c>
      <c r="X43" s="117">
        <v>109.682</v>
      </c>
      <c r="Y43" s="117">
        <v>205.28200000000001</v>
      </c>
      <c r="Z43" s="117">
        <v>137.75</v>
      </c>
      <c r="AA43" s="117">
        <v>194.334</v>
      </c>
      <c r="AB43" s="117">
        <v>174.596</v>
      </c>
      <c r="AC43" s="117">
        <v>80.540999999999997</v>
      </c>
      <c r="AD43" s="117">
        <v>310.303</v>
      </c>
      <c r="AE43" s="117">
        <v>121.114</v>
      </c>
      <c r="AF43" s="117">
        <v>85.683999999999997</v>
      </c>
      <c r="AG43" s="117">
        <v>188.595</v>
      </c>
      <c r="AH43" s="117">
        <v>297.83600000000001</v>
      </c>
      <c r="AI43" s="130"/>
      <c r="AJ43" s="130"/>
      <c r="AK43" s="130"/>
      <c r="AL43" s="130"/>
      <c r="AM43" s="130"/>
      <c r="AN43" s="130"/>
      <c r="AO43" s="130"/>
      <c r="AP43" s="130"/>
      <c r="AQ43" s="130"/>
      <c r="AR43" s="130"/>
      <c r="AS43" s="130"/>
      <c r="AT43" s="130"/>
      <c r="AU43" s="130"/>
      <c r="AV43" s="130"/>
      <c r="AW43" s="130"/>
      <c r="AX43" s="130"/>
      <c r="AY43" s="130"/>
    </row>
    <row r="44" spans="1:51" ht="15" x14ac:dyDescent="0.25">
      <c r="A44" s="148">
        <v>45809</v>
      </c>
      <c r="B44" s="279">
        <v>78.680000000000007</v>
      </c>
      <c r="C44" s="269">
        <v>78.680000000000007</v>
      </c>
      <c r="D44" s="296">
        <v>78.680000000000007</v>
      </c>
      <c r="E44" s="117">
        <v>114.557</v>
      </c>
      <c r="F44" s="117">
        <v>404.91899999999998</v>
      </c>
      <c r="G44" s="117">
        <v>111.143</v>
      </c>
      <c r="H44" s="117">
        <v>294.59300000000002</v>
      </c>
      <c r="I44" s="117">
        <v>179.065</v>
      </c>
      <c r="J44" s="117">
        <v>172.50899999999999</v>
      </c>
      <c r="K44" s="117">
        <v>59.63</v>
      </c>
      <c r="L44" s="117">
        <v>85.212000000000003</v>
      </c>
      <c r="M44" s="117">
        <v>20.074999999999999</v>
      </c>
      <c r="N44" s="117">
        <v>126.86</v>
      </c>
      <c r="O44" s="117">
        <v>65.495000000000005</v>
      </c>
      <c r="P44" s="117">
        <v>237.40100000000001</v>
      </c>
      <c r="Q44" s="117">
        <v>94.04</v>
      </c>
      <c r="R44" s="117">
        <v>85.447999999999993</v>
      </c>
      <c r="S44" s="117">
        <v>314.83100000000002</v>
      </c>
      <c r="T44" s="117">
        <v>152.02199999999999</v>
      </c>
      <c r="U44" s="117">
        <v>188.53899999999999</v>
      </c>
      <c r="V44" s="117">
        <v>316.27999999999997</v>
      </c>
      <c r="W44" s="117">
        <v>18.375</v>
      </c>
      <c r="X44" s="117">
        <v>75.111000000000004</v>
      </c>
      <c r="Y44" s="117">
        <v>157.31399999999999</v>
      </c>
      <c r="Z44" s="117">
        <v>126.92700000000001</v>
      </c>
      <c r="AA44" s="117">
        <v>147.18700000000001</v>
      </c>
      <c r="AB44" s="117">
        <v>158.45699999999999</v>
      </c>
      <c r="AC44" s="117">
        <v>10.763</v>
      </c>
      <c r="AD44" s="117">
        <v>280.52800000000002</v>
      </c>
      <c r="AE44" s="117">
        <v>69.397999999999996</v>
      </c>
      <c r="AF44" s="117">
        <v>48.960999999999999</v>
      </c>
      <c r="AG44" s="117">
        <v>178.875</v>
      </c>
      <c r="AH44" s="117">
        <v>398.71899999999999</v>
      </c>
      <c r="AI44" s="130"/>
      <c r="AJ44" s="130"/>
      <c r="AK44" s="130"/>
      <c r="AL44" s="130"/>
      <c r="AM44" s="130"/>
      <c r="AN44" s="130"/>
      <c r="AO44" s="130"/>
      <c r="AP44" s="130"/>
      <c r="AQ44" s="130"/>
      <c r="AR44" s="130"/>
      <c r="AS44" s="130"/>
      <c r="AT44" s="130"/>
      <c r="AU44" s="130"/>
      <c r="AV44" s="130"/>
      <c r="AW44" s="130"/>
      <c r="AX44" s="130"/>
      <c r="AY44" s="130"/>
    </row>
    <row r="45" spans="1:51" ht="15" x14ac:dyDescent="0.25">
      <c r="A45" s="148">
        <v>45839</v>
      </c>
      <c r="B45" s="279">
        <v>-14.51</v>
      </c>
      <c r="C45" s="269">
        <v>-14.51</v>
      </c>
      <c r="D45" s="296">
        <v>-14.51</v>
      </c>
      <c r="E45" s="117">
        <v>16.318000000000001</v>
      </c>
      <c r="F45" s="117">
        <v>238.99</v>
      </c>
      <c r="G45" s="117">
        <v>21.172000000000001</v>
      </c>
      <c r="H45" s="117">
        <v>67.69</v>
      </c>
      <c r="I45" s="117">
        <v>60.920999999999999</v>
      </c>
      <c r="J45" s="117">
        <v>71.822999999999993</v>
      </c>
      <c r="K45" s="117">
        <v>3.9180000000000001</v>
      </c>
      <c r="L45" s="117">
        <v>9.59</v>
      </c>
      <c r="M45" s="117">
        <v>-0.70099999999999996</v>
      </c>
      <c r="N45" s="117">
        <v>10.811</v>
      </c>
      <c r="O45" s="117">
        <v>10.832000000000001</v>
      </c>
      <c r="P45" s="117">
        <v>60.030999999999999</v>
      </c>
      <c r="Q45" s="117">
        <v>16.86</v>
      </c>
      <c r="R45" s="117">
        <v>19.286000000000001</v>
      </c>
      <c r="S45" s="117">
        <v>89.947999999999993</v>
      </c>
      <c r="T45" s="117">
        <v>49.188000000000002</v>
      </c>
      <c r="U45" s="117">
        <v>28.763000000000002</v>
      </c>
      <c r="V45" s="117">
        <v>114.663</v>
      </c>
      <c r="W45" s="117">
        <v>3.9540000000000002</v>
      </c>
      <c r="X45" s="117">
        <v>10.329000000000001</v>
      </c>
      <c r="Y45" s="117">
        <v>25.975000000000001</v>
      </c>
      <c r="Z45" s="117">
        <v>25.652000000000001</v>
      </c>
      <c r="AA45" s="117">
        <v>28.350999999999999</v>
      </c>
      <c r="AB45" s="117">
        <v>27.52</v>
      </c>
      <c r="AC45" s="117">
        <v>-1.895</v>
      </c>
      <c r="AD45" s="117">
        <v>101.709</v>
      </c>
      <c r="AE45" s="117">
        <v>6.66</v>
      </c>
      <c r="AF45" s="117">
        <v>8.2650000000000006</v>
      </c>
      <c r="AG45" s="117">
        <v>79.989000000000004</v>
      </c>
      <c r="AH45" s="117">
        <v>156.18100000000001</v>
      </c>
      <c r="AI45" s="130"/>
      <c r="AJ45" s="130"/>
      <c r="AK45" s="130"/>
      <c r="AL45" s="130"/>
      <c r="AM45" s="130"/>
      <c r="AN45" s="130"/>
      <c r="AO45" s="130"/>
      <c r="AP45" s="130"/>
      <c r="AQ45" s="130"/>
      <c r="AR45" s="130"/>
      <c r="AS45" s="130"/>
      <c r="AT45" s="130"/>
      <c r="AU45" s="130"/>
      <c r="AV45" s="130"/>
      <c r="AW45" s="130"/>
      <c r="AX45" s="130"/>
      <c r="AY45" s="130"/>
    </row>
    <row r="46" spans="1:51" ht="15" x14ac:dyDescent="0.25">
      <c r="A46" s="148">
        <v>45870</v>
      </c>
      <c r="B46" s="279">
        <v>-10.68</v>
      </c>
      <c r="C46" s="269">
        <v>-10.68</v>
      </c>
      <c r="D46" s="296">
        <v>-10.68</v>
      </c>
      <c r="E46" s="117">
        <v>11.878</v>
      </c>
      <c r="F46" s="117">
        <v>49.543999999999997</v>
      </c>
      <c r="G46" s="117">
        <v>12.292999999999999</v>
      </c>
      <c r="H46" s="117">
        <v>42.017000000000003</v>
      </c>
      <c r="I46" s="117">
        <v>20.913</v>
      </c>
      <c r="J46" s="117">
        <v>38.722000000000001</v>
      </c>
      <c r="K46" s="117">
        <v>9.8160000000000007</v>
      </c>
      <c r="L46" s="117">
        <v>13.066000000000001</v>
      </c>
      <c r="M46" s="117">
        <v>7.2990000000000004</v>
      </c>
      <c r="N46" s="117">
        <v>9.1999999999999993</v>
      </c>
      <c r="O46" s="117">
        <v>10.968999999999999</v>
      </c>
      <c r="P46" s="117">
        <v>24.646999999999998</v>
      </c>
      <c r="Q46" s="117">
        <v>17.204999999999998</v>
      </c>
      <c r="R46" s="117">
        <v>15.948</v>
      </c>
      <c r="S46" s="117">
        <v>32.585999999999999</v>
      </c>
      <c r="T46" s="117">
        <v>18.276</v>
      </c>
      <c r="U46" s="117">
        <v>24.591999999999999</v>
      </c>
      <c r="V46" s="117">
        <v>24.099</v>
      </c>
      <c r="W46" s="117">
        <v>10.079000000000001</v>
      </c>
      <c r="X46" s="117">
        <v>13.09</v>
      </c>
      <c r="Y46" s="117">
        <v>22.210999999999999</v>
      </c>
      <c r="Z46" s="117">
        <v>13.805999999999999</v>
      </c>
      <c r="AA46" s="117">
        <v>17.172999999999998</v>
      </c>
      <c r="AB46" s="117">
        <v>17.806000000000001</v>
      </c>
      <c r="AC46" s="117">
        <v>6.6139999999999999</v>
      </c>
      <c r="AD46" s="117">
        <v>26.661000000000001</v>
      </c>
      <c r="AE46" s="117">
        <v>8.4160000000000004</v>
      </c>
      <c r="AF46" s="117">
        <v>7.7069999999999999</v>
      </c>
      <c r="AG46" s="117">
        <v>27.457000000000001</v>
      </c>
      <c r="AH46" s="117">
        <v>49.073</v>
      </c>
      <c r="AI46" s="130"/>
      <c r="AJ46" s="130"/>
      <c r="AK46" s="130"/>
      <c r="AL46" s="130"/>
      <c r="AM46" s="130"/>
      <c r="AN46" s="130"/>
      <c r="AO46" s="130"/>
      <c r="AP46" s="130"/>
      <c r="AQ46" s="130"/>
      <c r="AR46" s="130"/>
      <c r="AS46" s="130"/>
      <c r="AT46" s="130"/>
      <c r="AU46" s="130"/>
      <c r="AV46" s="130"/>
      <c r="AW46" s="130"/>
      <c r="AX46" s="130"/>
      <c r="AY46" s="130"/>
    </row>
    <row r="47" spans="1:51" ht="15" x14ac:dyDescent="0.25">
      <c r="A47" s="148">
        <v>45901</v>
      </c>
      <c r="B47" s="279">
        <v>13.96</v>
      </c>
      <c r="C47" s="269">
        <v>13.96</v>
      </c>
      <c r="D47" s="296">
        <v>13.96</v>
      </c>
      <c r="E47" s="117">
        <v>21.957999999999998</v>
      </c>
      <c r="F47" s="117">
        <v>37.567</v>
      </c>
      <c r="G47" s="117">
        <v>25.12</v>
      </c>
      <c r="H47" s="117">
        <v>53.042999999999999</v>
      </c>
      <c r="I47" s="117">
        <v>23.838999999999999</v>
      </c>
      <c r="J47" s="117">
        <v>36.951999999999998</v>
      </c>
      <c r="K47" s="117">
        <v>18.492999999999999</v>
      </c>
      <c r="L47" s="117">
        <v>18.622</v>
      </c>
      <c r="M47" s="117">
        <v>15.891</v>
      </c>
      <c r="N47" s="117">
        <v>30.815999999999999</v>
      </c>
      <c r="O47" s="117">
        <v>476.69099999999997</v>
      </c>
      <c r="P47" s="117">
        <v>30.518000000000001</v>
      </c>
      <c r="Q47" s="117">
        <v>30.908999999999999</v>
      </c>
      <c r="R47" s="117">
        <v>45.795999999999999</v>
      </c>
      <c r="S47" s="117">
        <v>29.748000000000001</v>
      </c>
      <c r="T47" s="117">
        <v>22.65</v>
      </c>
      <c r="U47" s="117">
        <v>23.452999999999999</v>
      </c>
      <c r="V47" s="117">
        <v>28.673999999999999</v>
      </c>
      <c r="W47" s="117">
        <v>18.047000000000001</v>
      </c>
      <c r="X47" s="117">
        <v>37.274000000000001</v>
      </c>
      <c r="Y47" s="117">
        <v>36.307000000000002</v>
      </c>
      <c r="Z47" s="117">
        <v>20.867999999999999</v>
      </c>
      <c r="AA47" s="117">
        <v>22.161000000000001</v>
      </c>
      <c r="AB47" s="117">
        <v>22.085000000000001</v>
      </c>
      <c r="AC47" s="117">
        <v>11.976000000000001</v>
      </c>
      <c r="AD47" s="117">
        <v>26.777000000000001</v>
      </c>
      <c r="AE47" s="117">
        <v>16.54</v>
      </c>
      <c r="AF47" s="117">
        <v>15.266999999999999</v>
      </c>
      <c r="AG47" s="117">
        <v>48.112000000000002</v>
      </c>
      <c r="AH47" s="117">
        <v>31.024000000000001</v>
      </c>
      <c r="AI47" s="130"/>
      <c r="AJ47" s="130"/>
      <c r="AK47" s="130"/>
      <c r="AL47" s="130"/>
      <c r="AM47" s="130"/>
      <c r="AN47" s="130"/>
      <c r="AO47" s="130"/>
      <c r="AP47" s="130"/>
      <c r="AQ47" s="130"/>
      <c r="AR47" s="130"/>
      <c r="AS47" s="130"/>
      <c r="AT47" s="130"/>
      <c r="AU47" s="130"/>
      <c r="AV47" s="130"/>
      <c r="AW47" s="130"/>
      <c r="AX47" s="130"/>
      <c r="AY47" s="130"/>
    </row>
    <row r="48" spans="1:51" ht="15" x14ac:dyDescent="0.25">
      <c r="A48" s="148">
        <v>45931</v>
      </c>
      <c r="B48" s="279">
        <v>35.619999999999997</v>
      </c>
      <c r="C48" s="269">
        <v>49.44</v>
      </c>
      <c r="D48" s="296">
        <v>42.03</v>
      </c>
      <c r="E48" s="117">
        <v>47.079000000000001</v>
      </c>
      <c r="F48" s="117">
        <v>68.697999999999993</v>
      </c>
      <c r="G48" s="117">
        <v>52.417999999999999</v>
      </c>
      <c r="H48" s="117">
        <v>80.963999999999999</v>
      </c>
      <c r="I48" s="117">
        <v>41.182000000000002</v>
      </c>
      <c r="J48" s="117">
        <v>39.646999999999998</v>
      </c>
      <c r="K48" s="117">
        <v>33.295999999999999</v>
      </c>
      <c r="L48" s="117">
        <v>31.994</v>
      </c>
      <c r="M48" s="117">
        <v>37.051000000000002</v>
      </c>
      <c r="N48" s="117">
        <v>35.908000000000001</v>
      </c>
      <c r="O48" s="117">
        <v>56.265000000000001</v>
      </c>
      <c r="P48" s="117">
        <v>62.317</v>
      </c>
      <c r="Q48" s="117">
        <v>100.133</v>
      </c>
      <c r="R48" s="117">
        <v>73.507999999999996</v>
      </c>
      <c r="S48" s="117">
        <v>44.417999999999999</v>
      </c>
      <c r="T48" s="117">
        <v>39.045000000000002</v>
      </c>
      <c r="U48" s="117">
        <v>38.597999999999999</v>
      </c>
      <c r="V48" s="117">
        <v>47.018999999999998</v>
      </c>
      <c r="W48" s="117">
        <v>30.317</v>
      </c>
      <c r="X48" s="117">
        <v>62.926000000000002</v>
      </c>
      <c r="Y48" s="117">
        <v>66.561000000000007</v>
      </c>
      <c r="Z48" s="117">
        <v>35.771999999999998</v>
      </c>
      <c r="AA48" s="117">
        <v>34.573</v>
      </c>
      <c r="AB48" s="117">
        <v>39.113999999999997</v>
      </c>
      <c r="AC48" s="117">
        <v>36.072000000000003</v>
      </c>
      <c r="AD48" s="117">
        <v>39.847999999999999</v>
      </c>
      <c r="AE48" s="117">
        <v>32.506999999999998</v>
      </c>
      <c r="AF48" s="117">
        <v>49.424999999999997</v>
      </c>
      <c r="AG48" s="117">
        <v>52.960999999999999</v>
      </c>
      <c r="AH48" s="117">
        <v>43.981999999999999</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8">
        <v>45962</v>
      </c>
      <c r="B49" s="279">
        <v>56.13</v>
      </c>
      <c r="C49" s="269">
        <v>53.94</v>
      </c>
      <c r="D49" s="296">
        <v>55.83</v>
      </c>
      <c r="E49" s="117">
        <v>53.790999999999997</v>
      </c>
      <c r="F49" s="117">
        <v>58.674999999999997</v>
      </c>
      <c r="G49" s="117">
        <v>61.031999999999996</v>
      </c>
      <c r="H49" s="117">
        <v>67.430999999999997</v>
      </c>
      <c r="I49" s="117">
        <v>54.424999999999997</v>
      </c>
      <c r="J49" s="117">
        <v>44.832999999999998</v>
      </c>
      <c r="K49" s="117">
        <v>42.726999999999997</v>
      </c>
      <c r="L49" s="117">
        <v>42.396999999999998</v>
      </c>
      <c r="M49" s="117">
        <v>43.124000000000002</v>
      </c>
      <c r="N49" s="117">
        <v>42.372</v>
      </c>
      <c r="O49" s="117">
        <v>58.607999999999997</v>
      </c>
      <c r="P49" s="117">
        <v>64.384</v>
      </c>
      <c r="Q49" s="117">
        <v>73.805000000000007</v>
      </c>
      <c r="R49" s="117">
        <v>62.415999999999997</v>
      </c>
      <c r="S49" s="117">
        <v>51.470999999999997</v>
      </c>
      <c r="T49" s="117">
        <v>50.258000000000003</v>
      </c>
      <c r="U49" s="117">
        <v>51.777000000000001</v>
      </c>
      <c r="V49" s="117">
        <v>53.262999999999998</v>
      </c>
      <c r="W49" s="117">
        <v>39.362000000000002</v>
      </c>
      <c r="X49" s="117">
        <v>54.573</v>
      </c>
      <c r="Y49" s="117">
        <v>52.271999999999998</v>
      </c>
      <c r="Z49" s="117">
        <v>48.203000000000003</v>
      </c>
      <c r="AA49" s="117">
        <v>43.070999999999998</v>
      </c>
      <c r="AB49" s="117">
        <v>45.542999999999999</v>
      </c>
      <c r="AC49" s="117">
        <v>41.195999999999998</v>
      </c>
      <c r="AD49" s="117">
        <v>48.427</v>
      </c>
      <c r="AE49" s="117">
        <v>44.393000000000001</v>
      </c>
      <c r="AF49" s="117">
        <v>53.374000000000002</v>
      </c>
      <c r="AG49" s="117">
        <v>60.097000000000001</v>
      </c>
      <c r="AH49" s="117">
        <v>54.898000000000003</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8">
        <v>45992</v>
      </c>
      <c r="B50" s="279">
        <v>44.18</v>
      </c>
      <c r="C50" s="269">
        <v>44.18</v>
      </c>
      <c r="D50" s="296">
        <v>44.18</v>
      </c>
      <c r="E50" s="117">
        <v>44.72</v>
      </c>
      <c r="F50" s="117">
        <v>50.945999999999998</v>
      </c>
      <c r="G50" s="117">
        <v>52.783999999999999</v>
      </c>
      <c r="H50" s="117">
        <v>51.395000000000003</v>
      </c>
      <c r="I50" s="117">
        <v>48.744999999999997</v>
      </c>
      <c r="J50" s="117">
        <v>38.311999999999998</v>
      </c>
      <c r="K50" s="117">
        <v>35.759</v>
      </c>
      <c r="L50" s="117">
        <v>36.619999999999997</v>
      </c>
      <c r="M50" s="117">
        <v>33.625999999999998</v>
      </c>
      <c r="N50" s="117">
        <v>38.554000000000002</v>
      </c>
      <c r="O50" s="117">
        <v>45.237000000000002</v>
      </c>
      <c r="P50" s="117">
        <v>48.655000000000001</v>
      </c>
      <c r="Q50" s="117">
        <v>50.774999999999999</v>
      </c>
      <c r="R50" s="117">
        <v>53.500999999999998</v>
      </c>
      <c r="S50" s="117">
        <v>44.585000000000001</v>
      </c>
      <c r="T50" s="117">
        <v>40.85</v>
      </c>
      <c r="U50" s="117">
        <v>55.838000000000001</v>
      </c>
      <c r="V50" s="117">
        <v>44.05</v>
      </c>
      <c r="W50" s="117">
        <v>34.691000000000003</v>
      </c>
      <c r="X50" s="117">
        <v>41.381</v>
      </c>
      <c r="Y50" s="117">
        <v>43.74</v>
      </c>
      <c r="Z50" s="117">
        <v>40.359000000000002</v>
      </c>
      <c r="AA50" s="117">
        <v>44.386000000000003</v>
      </c>
      <c r="AB50" s="117">
        <v>39.701999999999998</v>
      </c>
      <c r="AC50" s="117">
        <v>32.026000000000003</v>
      </c>
      <c r="AD50" s="117">
        <v>47.07</v>
      </c>
      <c r="AE50" s="117">
        <v>41.923999999999999</v>
      </c>
      <c r="AF50" s="117">
        <v>41.841000000000001</v>
      </c>
      <c r="AG50" s="117">
        <v>45.993000000000002</v>
      </c>
      <c r="AH50" s="117">
        <v>49.808</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8">
        <v>46023</v>
      </c>
      <c r="B51" s="279">
        <v>38.07</v>
      </c>
      <c r="C51" s="269">
        <v>38.07</v>
      </c>
      <c r="D51" s="296">
        <v>38.07</v>
      </c>
      <c r="E51" s="117">
        <v>38.966000000000001</v>
      </c>
      <c r="F51" s="117">
        <v>39.710999999999999</v>
      </c>
      <c r="G51" s="117">
        <v>43.423000000000002</v>
      </c>
      <c r="H51" s="117">
        <v>44.584000000000003</v>
      </c>
      <c r="I51" s="117">
        <v>39.494999999999997</v>
      </c>
      <c r="J51" s="117">
        <v>35.341999999999999</v>
      </c>
      <c r="K51" s="117">
        <v>28.3</v>
      </c>
      <c r="L51" s="117">
        <v>29.213000000000001</v>
      </c>
      <c r="M51" s="117">
        <v>25.690999999999999</v>
      </c>
      <c r="N51" s="117">
        <v>31.497</v>
      </c>
      <c r="O51" s="117">
        <v>61.286000000000001</v>
      </c>
      <c r="P51" s="117">
        <v>42.685000000000002</v>
      </c>
      <c r="Q51" s="117">
        <v>41.36</v>
      </c>
      <c r="R51" s="117">
        <v>40.353999999999999</v>
      </c>
      <c r="S51" s="117">
        <v>38.585999999999999</v>
      </c>
      <c r="T51" s="117">
        <v>33.008000000000003</v>
      </c>
      <c r="U51" s="117">
        <v>45.633000000000003</v>
      </c>
      <c r="V51" s="117">
        <v>36.786000000000001</v>
      </c>
      <c r="W51" s="117">
        <v>28.28</v>
      </c>
      <c r="X51" s="117">
        <v>32.061</v>
      </c>
      <c r="Y51" s="117">
        <v>37.195999999999998</v>
      </c>
      <c r="Z51" s="117">
        <v>33.094999999999999</v>
      </c>
      <c r="AA51" s="117">
        <v>46.13</v>
      </c>
      <c r="AB51" s="117">
        <v>31.187000000000001</v>
      </c>
      <c r="AC51" s="117">
        <v>27.931999999999999</v>
      </c>
      <c r="AD51" s="117">
        <v>37.895000000000003</v>
      </c>
      <c r="AE51" s="117">
        <v>32.765000000000001</v>
      </c>
      <c r="AF51" s="117">
        <v>31.779</v>
      </c>
      <c r="AG51" s="117">
        <v>36.770000000000003</v>
      </c>
      <c r="AH51" s="117">
        <v>41.780999999999999</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8">
        <v>46054</v>
      </c>
      <c r="B52" s="279">
        <v>32.92</v>
      </c>
      <c r="C52" s="269">
        <v>32.92</v>
      </c>
      <c r="D52" s="296">
        <v>32.92</v>
      </c>
      <c r="E52" s="117">
        <v>38.197000000000003</v>
      </c>
      <c r="F52" s="117">
        <v>52.469000000000001</v>
      </c>
      <c r="G52" s="117">
        <v>34.378</v>
      </c>
      <c r="H52" s="117">
        <v>35.014000000000003</v>
      </c>
      <c r="I52" s="117">
        <v>34.470999999999997</v>
      </c>
      <c r="J52" s="117">
        <v>35.558999999999997</v>
      </c>
      <c r="K52" s="117">
        <v>24.375</v>
      </c>
      <c r="L52" s="117">
        <v>21.469000000000001</v>
      </c>
      <c r="M52" s="117">
        <v>21.481000000000002</v>
      </c>
      <c r="N52" s="117">
        <v>24.577000000000002</v>
      </c>
      <c r="O52" s="117">
        <v>41.820999999999998</v>
      </c>
      <c r="P52" s="117">
        <v>31.084</v>
      </c>
      <c r="Q52" s="117">
        <v>38.32</v>
      </c>
      <c r="R52" s="117">
        <v>32.567999999999998</v>
      </c>
      <c r="S52" s="117">
        <v>37.470999999999997</v>
      </c>
      <c r="T52" s="117">
        <v>26.327000000000002</v>
      </c>
      <c r="U52" s="117">
        <v>32.487000000000002</v>
      </c>
      <c r="V52" s="117">
        <v>31.248999999999999</v>
      </c>
      <c r="W52" s="117">
        <v>29.114999999999998</v>
      </c>
      <c r="X52" s="117">
        <v>35.164000000000001</v>
      </c>
      <c r="Y52" s="117">
        <v>37.616</v>
      </c>
      <c r="Z52" s="117">
        <v>32.651000000000003</v>
      </c>
      <c r="AA52" s="117">
        <v>46.158999999999999</v>
      </c>
      <c r="AB52" s="117">
        <v>26.335999999999999</v>
      </c>
      <c r="AC52" s="117">
        <v>24.867999999999999</v>
      </c>
      <c r="AD52" s="117">
        <v>30.719000000000001</v>
      </c>
      <c r="AE52" s="117">
        <v>23.628</v>
      </c>
      <c r="AF52" s="117">
        <v>26.940999999999999</v>
      </c>
      <c r="AG52" s="117">
        <v>31.963999999999999</v>
      </c>
      <c r="AH52" s="117">
        <v>32.680999999999997</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8">
        <v>46082</v>
      </c>
      <c r="B53" s="279">
        <v>44.46</v>
      </c>
      <c r="C53" s="269">
        <v>44.46</v>
      </c>
      <c r="D53" s="296">
        <v>44.46</v>
      </c>
      <c r="E53" s="117">
        <v>64.855000000000004</v>
      </c>
      <c r="F53" s="117">
        <v>46.338999999999999</v>
      </c>
      <c r="G53" s="117">
        <v>49.695</v>
      </c>
      <c r="H53" s="117">
        <v>38.152999999999999</v>
      </c>
      <c r="I53" s="117">
        <v>30.66</v>
      </c>
      <c r="J53" s="117">
        <v>25.289000000000001</v>
      </c>
      <c r="K53" s="117">
        <v>20.762</v>
      </c>
      <c r="L53" s="117">
        <v>14.225</v>
      </c>
      <c r="M53" s="117">
        <v>20.965</v>
      </c>
      <c r="N53" s="117">
        <v>50.435000000000002</v>
      </c>
      <c r="O53" s="117">
        <v>38.122999999999998</v>
      </c>
      <c r="P53" s="117">
        <v>26.172000000000001</v>
      </c>
      <c r="Q53" s="117">
        <v>87.126999999999995</v>
      </c>
      <c r="R53" s="117">
        <v>32.906999999999996</v>
      </c>
      <c r="S53" s="117">
        <v>40.630000000000003</v>
      </c>
      <c r="T53" s="117">
        <v>24.052</v>
      </c>
      <c r="U53" s="117">
        <v>36.238999999999997</v>
      </c>
      <c r="V53" s="117">
        <v>36.159999999999997</v>
      </c>
      <c r="W53" s="117">
        <v>20.76</v>
      </c>
      <c r="X53" s="117">
        <v>28.417000000000002</v>
      </c>
      <c r="Y53" s="117">
        <v>40.261000000000003</v>
      </c>
      <c r="Z53" s="117">
        <v>28.617999999999999</v>
      </c>
      <c r="AA53" s="117">
        <v>56.956000000000003</v>
      </c>
      <c r="AB53" s="117">
        <v>18.434999999999999</v>
      </c>
      <c r="AC53" s="117">
        <v>35.024000000000001</v>
      </c>
      <c r="AD53" s="117">
        <v>25.890999999999998</v>
      </c>
      <c r="AE53" s="117">
        <v>17.866</v>
      </c>
      <c r="AF53" s="117">
        <v>37.256999999999998</v>
      </c>
      <c r="AG53" s="117">
        <v>62.287999999999997</v>
      </c>
      <c r="AH53" s="117">
        <v>33.409999999999997</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8">
        <v>46113</v>
      </c>
      <c r="B54" s="279">
        <v>86.78</v>
      </c>
      <c r="C54" s="269">
        <v>86.78</v>
      </c>
      <c r="D54" s="296">
        <v>86.78</v>
      </c>
      <c r="E54" s="117">
        <v>95.521000000000001</v>
      </c>
      <c r="F54" s="117">
        <v>113.768</v>
      </c>
      <c r="G54" s="117">
        <v>137.61099999999999</v>
      </c>
      <c r="H54" s="117">
        <v>97.769000000000005</v>
      </c>
      <c r="I54" s="117">
        <v>56.942999999999998</v>
      </c>
      <c r="J54" s="117">
        <v>63.524000000000001</v>
      </c>
      <c r="K54" s="117">
        <v>52.576999999999998</v>
      </c>
      <c r="L54" s="117">
        <v>46.151000000000003</v>
      </c>
      <c r="M54" s="117">
        <v>58.156999999999996</v>
      </c>
      <c r="N54" s="117">
        <v>139.52699999999999</v>
      </c>
      <c r="O54" s="117">
        <v>157.90199999999999</v>
      </c>
      <c r="P54" s="117">
        <v>143.779</v>
      </c>
      <c r="Q54" s="117">
        <v>143.18899999999999</v>
      </c>
      <c r="R54" s="117">
        <v>62.874000000000002</v>
      </c>
      <c r="S54" s="117">
        <v>82.028000000000006</v>
      </c>
      <c r="T54" s="117">
        <v>65.488</v>
      </c>
      <c r="U54" s="117">
        <v>120.91500000000001</v>
      </c>
      <c r="V54" s="117">
        <v>92.676000000000002</v>
      </c>
      <c r="W54" s="117">
        <v>36.613999999999997</v>
      </c>
      <c r="X54" s="117">
        <v>81.811000000000007</v>
      </c>
      <c r="Y54" s="117">
        <v>58.875999999999998</v>
      </c>
      <c r="Z54" s="117">
        <v>72.114000000000004</v>
      </c>
      <c r="AA54" s="117">
        <v>117.90600000000001</v>
      </c>
      <c r="AB54" s="117">
        <v>29.341999999999999</v>
      </c>
      <c r="AC54" s="117">
        <v>100.53400000000001</v>
      </c>
      <c r="AD54" s="117">
        <v>42.749000000000002</v>
      </c>
      <c r="AE54" s="117">
        <v>66.325999999999993</v>
      </c>
      <c r="AF54" s="117">
        <v>68.831000000000003</v>
      </c>
      <c r="AG54" s="117">
        <v>107.485</v>
      </c>
      <c r="AH54" s="117">
        <v>80.510000000000005</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8">
        <v>46143</v>
      </c>
      <c r="B55" s="279">
        <v>158.91</v>
      </c>
      <c r="C55" s="269">
        <v>158.91</v>
      </c>
      <c r="D55" s="296">
        <v>158.91</v>
      </c>
      <c r="E55" s="117">
        <v>314.50900000000001</v>
      </c>
      <c r="F55" s="117">
        <v>214.99</v>
      </c>
      <c r="G55" s="117">
        <v>356.45699999999999</v>
      </c>
      <c r="H55" s="117">
        <v>279.57900000000001</v>
      </c>
      <c r="I55" s="117">
        <v>177.87899999999999</v>
      </c>
      <c r="J55" s="117">
        <v>150.892</v>
      </c>
      <c r="K55" s="117">
        <v>180.744</v>
      </c>
      <c r="L55" s="117">
        <v>58.844000000000001</v>
      </c>
      <c r="M55" s="117">
        <v>172.137</v>
      </c>
      <c r="N55" s="117">
        <v>187.899</v>
      </c>
      <c r="O55" s="117">
        <v>363.43200000000002</v>
      </c>
      <c r="P55" s="117">
        <v>208.94399999999999</v>
      </c>
      <c r="Q55" s="117">
        <v>190.35400000000001</v>
      </c>
      <c r="R55" s="117">
        <v>301.971</v>
      </c>
      <c r="S55" s="117">
        <v>283.30900000000003</v>
      </c>
      <c r="T55" s="117">
        <v>166.91900000000001</v>
      </c>
      <c r="U55" s="117">
        <v>242.97800000000001</v>
      </c>
      <c r="V55" s="117">
        <v>100.44799999999999</v>
      </c>
      <c r="W55" s="117">
        <v>109.651</v>
      </c>
      <c r="X55" s="117">
        <v>205.68799999999999</v>
      </c>
      <c r="Y55" s="117">
        <v>137.71899999999999</v>
      </c>
      <c r="Z55" s="117">
        <v>191.785</v>
      </c>
      <c r="AA55" s="117">
        <v>174.60300000000001</v>
      </c>
      <c r="AB55" s="117">
        <v>80.572000000000003</v>
      </c>
      <c r="AC55" s="117">
        <v>310.96300000000002</v>
      </c>
      <c r="AD55" s="117">
        <v>119.23</v>
      </c>
      <c r="AE55" s="117">
        <v>85.525999999999996</v>
      </c>
      <c r="AF55" s="117">
        <v>188.54499999999999</v>
      </c>
      <c r="AG55" s="117">
        <v>298.154</v>
      </c>
      <c r="AH55" s="117">
        <v>434.44</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8">
        <v>46174</v>
      </c>
      <c r="B56" s="279">
        <v>78.680000000000007</v>
      </c>
      <c r="C56" s="269">
        <v>78.680000000000007</v>
      </c>
      <c r="D56" s="296">
        <v>78.680000000000007</v>
      </c>
      <c r="E56" s="117">
        <v>404.98899999999998</v>
      </c>
      <c r="F56" s="117">
        <v>111.261</v>
      </c>
      <c r="G56" s="117">
        <v>294.60700000000003</v>
      </c>
      <c r="H56" s="117">
        <v>179.07</v>
      </c>
      <c r="I56" s="117">
        <v>172.655</v>
      </c>
      <c r="J56" s="117">
        <v>63.975000000000001</v>
      </c>
      <c r="K56" s="117">
        <v>85.281000000000006</v>
      </c>
      <c r="L56" s="117">
        <v>20.053000000000001</v>
      </c>
      <c r="M56" s="117">
        <v>126.79300000000001</v>
      </c>
      <c r="N56" s="117">
        <v>68.188999999999993</v>
      </c>
      <c r="O56" s="117">
        <v>237.38200000000001</v>
      </c>
      <c r="P56" s="117">
        <v>93.96</v>
      </c>
      <c r="Q56" s="117">
        <v>85.528999999999996</v>
      </c>
      <c r="R56" s="117">
        <v>321.10700000000003</v>
      </c>
      <c r="S56" s="117">
        <v>152.01300000000001</v>
      </c>
      <c r="T56" s="117">
        <v>188.667</v>
      </c>
      <c r="U56" s="117">
        <v>316.55200000000002</v>
      </c>
      <c r="V56" s="117">
        <v>19.125</v>
      </c>
      <c r="W56" s="117">
        <v>75.119</v>
      </c>
      <c r="X56" s="117">
        <v>157.499</v>
      </c>
      <c r="Y56" s="117">
        <v>126.92400000000001</v>
      </c>
      <c r="Z56" s="117">
        <v>149.08600000000001</v>
      </c>
      <c r="AA56" s="117">
        <v>158.46100000000001</v>
      </c>
      <c r="AB56" s="117">
        <v>10.776</v>
      </c>
      <c r="AC56" s="117">
        <v>280.803</v>
      </c>
      <c r="AD56" s="117">
        <v>71.956000000000003</v>
      </c>
      <c r="AE56" s="117">
        <v>48.85</v>
      </c>
      <c r="AF56" s="117">
        <v>178.86500000000001</v>
      </c>
      <c r="AG56" s="117">
        <v>398.86200000000002</v>
      </c>
      <c r="AH56" s="117">
        <v>441.68700000000001</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8">
        <v>46204</v>
      </c>
      <c r="B57" s="279">
        <v>-14.51</v>
      </c>
      <c r="C57" s="269">
        <v>-14.51</v>
      </c>
      <c r="D57" s="296">
        <v>-14.51</v>
      </c>
      <c r="E57" s="117">
        <v>239.16300000000001</v>
      </c>
      <c r="F57" s="117">
        <v>23.585000000000001</v>
      </c>
      <c r="G57" s="117">
        <v>67.698999999999998</v>
      </c>
      <c r="H57" s="117">
        <v>60.923000000000002</v>
      </c>
      <c r="I57" s="117">
        <v>71.977999999999994</v>
      </c>
      <c r="J57" s="117">
        <v>4.306</v>
      </c>
      <c r="K57" s="117">
        <v>9.6310000000000002</v>
      </c>
      <c r="L57" s="117">
        <v>-0.72</v>
      </c>
      <c r="M57" s="117">
        <v>10.78</v>
      </c>
      <c r="N57" s="117">
        <v>11.368</v>
      </c>
      <c r="O57" s="117">
        <v>60.021999999999998</v>
      </c>
      <c r="P57" s="117">
        <v>16.791</v>
      </c>
      <c r="Q57" s="117">
        <v>19.338000000000001</v>
      </c>
      <c r="R57" s="117">
        <v>95.6</v>
      </c>
      <c r="S57" s="117">
        <v>49.177999999999997</v>
      </c>
      <c r="T57" s="117">
        <v>28.814</v>
      </c>
      <c r="U57" s="117">
        <v>114.95699999999999</v>
      </c>
      <c r="V57" s="117">
        <v>3.96</v>
      </c>
      <c r="W57" s="117">
        <v>10.34</v>
      </c>
      <c r="X57" s="117">
        <v>26.091000000000001</v>
      </c>
      <c r="Y57" s="117">
        <v>25.646999999999998</v>
      </c>
      <c r="Z57" s="117">
        <v>29.869</v>
      </c>
      <c r="AA57" s="117">
        <v>27.536000000000001</v>
      </c>
      <c r="AB57" s="117">
        <v>-1.8979999999999999</v>
      </c>
      <c r="AC57" s="117">
        <v>101.89400000000001</v>
      </c>
      <c r="AD57" s="117">
        <v>7.1769999999999996</v>
      </c>
      <c r="AE57" s="117">
        <v>8.1839999999999993</v>
      </c>
      <c r="AF57" s="117">
        <v>79.988</v>
      </c>
      <c r="AG57" s="117">
        <v>156.327</v>
      </c>
      <c r="AH57" s="117">
        <v>146.81700000000001</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8">
        <v>46235</v>
      </c>
      <c r="B58" s="279">
        <v>-10.68</v>
      </c>
      <c r="C58" s="269">
        <v>-10.68</v>
      </c>
      <c r="D58" s="296">
        <v>-10.68</v>
      </c>
      <c r="E58" s="117">
        <v>49.633000000000003</v>
      </c>
      <c r="F58" s="117">
        <v>12.83</v>
      </c>
      <c r="G58" s="117">
        <v>42.064</v>
      </c>
      <c r="H58" s="117">
        <v>20.914999999999999</v>
      </c>
      <c r="I58" s="117">
        <v>39.043999999999997</v>
      </c>
      <c r="J58" s="117">
        <v>9.7840000000000007</v>
      </c>
      <c r="K58" s="117">
        <v>13.173999999999999</v>
      </c>
      <c r="L58" s="117">
        <v>7.282</v>
      </c>
      <c r="M58" s="117">
        <v>9.1780000000000008</v>
      </c>
      <c r="N58" s="117">
        <v>11.071999999999999</v>
      </c>
      <c r="O58" s="117">
        <v>24.641999999999999</v>
      </c>
      <c r="P58" s="117">
        <v>17.155000000000001</v>
      </c>
      <c r="Q58" s="117">
        <v>15.984</v>
      </c>
      <c r="R58" s="117">
        <v>33.429000000000002</v>
      </c>
      <c r="S58" s="117">
        <v>18.268000000000001</v>
      </c>
      <c r="T58" s="117">
        <v>24.637</v>
      </c>
      <c r="U58" s="117">
        <v>24.349</v>
      </c>
      <c r="V58" s="117">
        <v>10.121</v>
      </c>
      <c r="W58" s="117">
        <v>13.106</v>
      </c>
      <c r="X58" s="117">
        <v>22.106000000000002</v>
      </c>
      <c r="Y58" s="117">
        <v>13.795999999999999</v>
      </c>
      <c r="Z58" s="117">
        <v>17.305</v>
      </c>
      <c r="AA58" s="117">
        <v>17.812000000000001</v>
      </c>
      <c r="AB58" s="117">
        <v>6.6109999999999998</v>
      </c>
      <c r="AC58" s="117">
        <v>26.759</v>
      </c>
      <c r="AD58" s="117">
        <v>8.4909999999999997</v>
      </c>
      <c r="AE58" s="117">
        <v>7.657</v>
      </c>
      <c r="AF58" s="117">
        <v>27.459</v>
      </c>
      <c r="AG58" s="117">
        <v>49.213999999999999</v>
      </c>
      <c r="AH58" s="117">
        <v>60.198999999999998</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8">
        <v>46266</v>
      </c>
      <c r="B59" s="279">
        <v>13.96</v>
      </c>
      <c r="C59" s="269">
        <v>13.96</v>
      </c>
      <c r="D59" s="296">
        <v>13.96</v>
      </c>
      <c r="E59" s="117">
        <v>37.64</v>
      </c>
      <c r="F59" s="117">
        <v>25.164999999999999</v>
      </c>
      <c r="G59" s="117">
        <v>53.101999999999997</v>
      </c>
      <c r="H59" s="117">
        <v>23.841000000000001</v>
      </c>
      <c r="I59" s="117">
        <v>37.119999999999997</v>
      </c>
      <c r="J59" s="117">
        <v>18.722999999999999</v>
      </c>
      <c r="K59" s="117">
        <v>18.719000000000001</v>
      </c>
      <c r="L59" s="117">
        <v>15.896000000000001</v>
      </c>
      <c r="M59" s="117">
        <v>30.827000000000002</v>
      </c>
      <c r="N59" s="117">
        <v>32.097000000000001</v>
      </c>
      <c r="O59" s="117">
        <v>30.510999999999999</v>
      </c>
      <c r="P59" s="117">
        <v>30.917000000000002</v>
      </c>
      <c r="Q59" s="117">
        <v>45.945</v>
      </c>
      <c r="R59" s="117">
        <v>30</v>
      </c>
      <c r="S59" s="117">
        <v>22.643999999999998</v>
      </c>
      <c r="T59" s="117">
        <v>23.606999999999999</v>
      </c>
      <c r="U59" s="117">
        <v>28.98</v>
      </c>
      <c r="V59" s="117">
        <v>18.042999999999999</v>
      </c>
      <c r="W59" s="117">
        <v>37.341999999999999</v>
      </c>
      <c r="X59" s="117">
        <v>36.585999999999999</v>
      </c>
      <c r="Y59" s="117">
        <v>20.849</v>
      </c>
      <c r="Z59" s="117">
        <v>22.277999999999999</v>
      </c>
      <c r="AA59" s="117">
        <v>22.111999999999998</v>
      </c>
      <c r="AB59" s="117">
        <v>11.978</v>
      </c>
      <c r="AC59" s="117">
        <v>26.806999999999999</v>
      </c>
      <c r="AD59" s="117">
        <v>16.617999999999999</v>
      </c>
      <c r="AE59" s="117">
        <v>15.263</v>
      </c>
      <c r="AF59" s="117">
        <v>48.125</v>
      </c>
      <c r="AG59" s="117">
        <v>31.111000000000001</v>
      </c>
      <c r="AH59" s="117">
        <v>49.042000000000002</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8">
        <v>46296</v>
      </c>
      <c r="B60" s="279">
        <v>35.619999999999997</v>
      </c>
      <c r="C60" s="269">
        <v>49.44</v>
      </c>
      <c r="D60" s="296">
        <v>42.03</v>
      </c>
      <c r="E60" s="117">
        <v>68.783000000000001</v>
      </c>
      <c r="F60" s="117">
        <v>52.055999999999997</v>
      </c>
      <c r="G60" s="117">
        <v>80.975999999999999</v>
      </c>
      <c r="H60" s="117">
        <v>41.19</v>
      </c>
      <c r="I60" s="117">
        <v>39.732999999999997</v>
      </c>
      <c r="J60" s="117">
        <v>33.411000000000001</v>
      </c>
      <c r="K60" s="117">
        <v>32.040999999999997</v>
      </c>
      <c r="L60" s="117">
        <v>37.066000000000003</v>
      </c>
      <c r="M60" s="117">
        <v>35.899000000000001</v>
      </c>
      <c r="N60" s="117">
        <v>56.843000000000004</v>
      </c>
      <c r="O60" s="117">
        <v>62.326999999999998</v>
      </c>
      <c r="P60" s="117">
        <v>100.13800000000001</v>
      </c>
      <c r="Q60" s="117">
        <v>73.581999999999994</v>
      </c>
      <c r="R60" s="117">
        <v>44.604999999999997</v>
      </c>
      <c r="S60" s="117">
        <v>39.042000000000002</v>
      </c>
      <c r="T60" s="117">
        <v>38.704000000000001</v>
      </c>
      <c r="U60" s="117">
        <v>47.241</v>
      </c>
      <c r="V60" s="117">
        <v>30.475999999999999</v>
      </c>
      <c r="W60" s="117">
        <v>62.954999999999998</v>
      </c>
      <c r="X60" s="117">
        <v>66.712999999999994</v>
      </c>
      <c r="Y60" s="117">
        <v>35.768999999999998</v>
      </c>
      <c r="Z60" s="117">
        <v>34.725999999999999</v>
      </c>
      <c r="AA60" s="117">
        <v>39.139000000000003</v>
      </c>
      <c r="AB60" s="117">
        <v>36.098999999999997</v>
      </c>
      <c r="AC60" s="117">
        <v>39.957000000000001</v>
      </c>
      <c r="AD60" s="117">
        <v>32.625</v>
      </c>
      <c r="AE60" s="117">
        <v>49.348999999999997</v>
      </c>
      <c r="AF60" s="117">
        <v>52.962000000000003</v>
      </c>
      <c r="AG60" s="117">
        <v>44.054000000000002</v>
      </c>
      <c r="AH60" s="117">
        <v>65.92</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8">
        <v>46327</v>
      </c>
      <c r="B61" s="279">
        <v>56.13</v>
      </c>
      <c r="C61" s="269">
        <v>53.94</v>
      </c>
      <c r="D61" s="296">
        <v>55.83</v>
      </c>
      <c r="E61" s="117">
        <v>58.707000000000001</v>
      </c>
      <c r="F61" s="117">
        <v>61.856000000000002</v>
      </c>
      <c r="G61" s="117">
        <v>67.433000000000007</v>
      </c>
      <c r="H61" s="117">
        <v>54.43</v>
      </c>
      <c r="I61" s="117">
        <v>44.901000000000003</v>
      </c>
      <c r="J61" s="117">
        <v>43.113</v>
      </c>
      <c r="K61" s="117">
        <v>42.439</v>
      </c>
      <c r="L61" s="117">
        <v>43.119</v>
      </c>
      <c r="M61" s="117">
        <v>42.362000000000002</v>
      </c>
      <c r="N61" s="117">
        <v>59.265999999999998</v>
      </c>
      <c r="O61" s="117">
        <v>64.379000000000005</v>
      </c>
      <c r="P61" s="117">
        <v>73.760999999999996</v>
      </c>
      <c r="Q61" s="117">
        <v>62.465000000000003</v>
      </c>
      <c r="R61" s="117">
        <v>51.749000000000002</v>
      </c>
      <c r="S61" s="117">
        <v>50.256999999999998</v>
      </c>
      <c r="T61" s="117">
        <v>51.868000000000002</v>
      </c>
      <c r="U61" s="117">
        <v>53.44</v>
      </c>
      <c r="V61" s="117">
        <v>39.408000000000001</v>
      </c>
      <c r="W61" s="117">
        <v>54.585999999999999</v>
      </c>
      <c r="X61" s="117">
        <v>52.36</v>
      </c>
      <c r="Y61" s="117">
        <v>48.192999999999998</v>
      </c>
      <c r="Z61" s="117">
        <v>43.103999999999999</v>
      </c>
      <c r="AA61" s="117">
        <v>45.554000000000002</v>
      </c>
      <c r="AB61" s="117">
        <v>41.220999999999997</v>
      </c>
      <c r="AC61" s="117">
        <v>48.52</v>
      </c>
      <c r="AD61" s="117">
        <v>44.67</v>
      </c>
      <c r="AE61" s="117">
        <v>53.301000000000002</v>
      </c>
      <c r="AF61" s="117">
        <v>60.097000000000001</v>
      </c>
      <c r="AG61" s="117">
        <v>54.965000000000003</v>
      </c>
      <c r="AH61" s="117">
        <v>67.637</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8">
        <v>46357</v>
      </c>
      <c r="B62" s="279">
        <v>44.18</v>
      </c>
      <c r="C62" s="269">
        <v>44.18</v>
      </c>
      <c r="D62" s="296">
        <v>44.18</v>
      </c>
      <c r="E62" s="117">
        <v>50.973999999999997</v>
      </c>
      <c r="F62" s="117">
        <v>53.521000000000001</v>
      </c>
      <c r="G62" s="117">
        <v>51.396000000000001</v>
      </c>
      <c r="H62" s="117">
        <v>48.749000000000002</v>
      </c>
      <c r="I62" s="117">
        <v>38.375999999999998</v>
      </c>
      <c r="J62" s="117">
        <v>36.003</v>
      </c>
      <c r="K62" s="117">
        <v>36.659999999999997</v>
      </c>
      <c r="L62" s="117">
        <v>33.621000000000002</v>
      </c>
      <c r="M62" s="117">
        <v>38.543999999999997</v>
      </c>
      <c r="N62" s="117">
        <v>45.213000000000001</v>
      </c>
      <c r="O62" s="117">
        <v>48.651000000000003</v>
      </c>
      <c r="P62" s="117">
        <v>50.728999999999999</v>
      </c>
      <c r="Q62" s="117">
        <v>53.557000000000002</v>
      </c>
      <c r="R62" s="117">
        <v>44.81</v>
      </c>
      <c r="S62" s="117">
        <v>40.847999999999999</v>
      </c>
      <c r="T62" s="117">
        <v>55.927</v>
      </c>
      <c r="U62" s="117">
        <v>44.213999999999999</v>
      </c>
      <c r="V62" s="117">
        <v>34.793999999999997</v>
      </c>
      <c r="W62" s="117">
        <v>41.393000000000001</v>
      </c>
      <c r="X62" s="117">
        <v>43.820999999999998</v>
      </c>
      <c r="Y62" s="117">
        <v>40.350999999999999</v>
      </c>
      <c r="Z62" s="117">
        <v>44.097000000000001</v>
      </c>
      <c r="AA62" s="117">
        <v>39.710999999999999</v>
      </c>
      <c r="AB62" s="117">
        <v>32.049999999999997</v>
      </c>
      <c r="AC62" s="117">
        <v>47.162999999999997</v>
      </c>
      <c r="AD62" s="117">
        <v>41.954999999999998</v>
      </c>
      <c r="AE62" s="117">
        <v>41.771000000000001</v>
      </c>
      <c r="AF62" s="117">
        <v>45.993000000000002</v>
      </c>
      <c r="AG62" s="117">
        <v>49.875999999999998</v>
      </c>
      <c r="AH62" s="117">
        <v>55.94</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8">
        <v>46388</v>
      </c>
      <c r="B63" s="279">
        <v>38.07</v>
      </c>
      <c r="C63" s="269">
        <v>38.07</v>
      </c>
      <c r="D63" s="296">
        <v>38.07</v>
      </c>
      <c r="E63" s="117">
        <v>39.735999999999997</v>
      </c>
      <c r="F63" s="117">
        <v>43.667999999999999</v>
      </c>
      <c r="G63" s="117">
        <v>44.585000000000001</v>
      </c>
      <c r="H63" s="117">
        <v>39.500999999999998</v>
      </c>
      <c r="I63" s="117">
        <v>35.404000000000003</v>
      </c>
      <c r="J63" s="117">
        <v>28.488</v>
      </c>
      <c r="K63" s="117">
        <v>29.25</v>
      </c>
      <c r="L63" s="117">
        <v>25.687000000000001</v>
      </c>
      <c r="M63" s="117">
        <v>31.492000000000001</v>
      </c>
      <c r="N63" s="117">
        <v>61.113999999999997</v>
      </c>
      <c r="O63" s="117">
        <v>42.680999999999997</v>
      </c>
      <c r="P63" s="117">
        <v>41.320999999999998</v>
      </c>
      <c r="Q63" s="117">
        <v>40.405999999999999</v>
      </c>
      <c r="R63" s="117">
        <v>38.363</v>
      </c>
      <c r="S63" s="117">
        <v>33.006999999999998</v>
      </c>
      <c r="T63" s="117">
        <v>45.716000000000001</v>
      </c>
      <c r="U63" s="117">
        <v>36.941000000000003</v>
      </c>
      <c r="V63" s="117">
        <v>27.821999999999999</v>
      </c>
      <c r="W63" s="117">
        <v>32.070999999999998</v>
      </c>
      <c r="X63" s="117">
        <v>37.273000000000003</v>
      </c>
      <c r="Y63" s="117">
        <v>33.088999999999999</v>
      </c>
      <c r="Z63" s="117">
        <v>46.125</v>
      </c>
      <c r="AA63" s="117">
        <v>31.196999999999999</v>
      </c>
      <c r="AB63" s="117">
        <v>27.954999999999998</v>
      </c>
      <c r="AC63" s="117">
        <v>37.981000000000002</v>
      </c>
      <c r="AD63" s="117">
        <v>33.210999999999999</v>
      </c>
      <c r="AE63" s="117">
        <v>31.715</v>
      </c>
      <c r="AF63" s="117">
        <v>36.768999999999998</v>
      </c>
      <c r="AG63" s="117">
        <v>41.845999999999997</v>
      </c>
      <c r="AH63" s="117">
        <v>53.287999999999997</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8">
        <v>46419</v>
      </c>
      <c r="B64" s="279">
        <v>32.92</v>
      </c>
      <c r="C64" s="269">
        <v>32.92</v>
      </c>
      <c r="D64" s="296">
        <v>32.92</v>
      </c>
      <c r="E64" s="117">
        <v>52.469000000000001</v>
      </c>
      <c r="F64" s="117">
        <v>34.378</v>
      </c>
      <c r="G64" s="117">
        <v>35.014000000000003</v>
      </c>
      <c r="H64" s="117">
        <v>34.470999999999997</v>
      </c>
      <c r="I64" s="117">
        <v>35.558999999999997</v>
      </c>
      <c r="J64" s="117">
        <v>24.375</v>
      </c>
      <c r="K64" s="117">
        <v>21.469000000000001</v>
      </c>
      <c r="L64" s="117">
        <v>21.481000000000002</v>
      </c>
      <c r="M64" s="117">
        <v>24.577000000000002</v>
      </c>
      <c r="N64" s="117">
        <v>41.820999999999998</v>
      </c>
      <c r="O64" s="117">
        <v>31.084</v>
      </c>
      <c r="P64" s="117">
        <v>38.32</v>
      </c>
      <c r="Q64" s="117">
        <v>32.567999999999998</v>
      </c>
      <c r="R64" s="117">
        <v>37.470999999999997</v>
      </c>
      <c r="S64" s="117">
        <v>26.327000000000002</v>
      </c>
      <c r="T64" s="117">
        <v>32.487000000000002</v>
      </c>
      <c r="U64" s="117">
        <v>31.248999999999999</v>
      </c>
      <c r="V64" s="117">
        <v>29.114999999999998</v>
      </c>
      <c r="W64" s="117">
        <v>35.164000000000001</v>
      </c>
      <c r="X64" s="117">
        <v>37.616</v>
      </c>
      <c r="Y64" s="117">
        <v>32.651000000000003</v>
      </c>
      <c r="Z64" s="117">
        <v>46.158999999999999</v>
      </c>
      <c r="AA64" s="117">
        <v>26.335999999999999</v>
      </c>
      <c r="AB64" s="117">
        <v>24.867999999999999</v>
      </c>
      <c r="AC64" s="117">
        <v>30.719000000000001</v>
      </c>
      <c r="AD64" s="117">
        <v>23.628</v>
      </c>
      <c r="AE64" s="117">
        <v>26.940999999999999</v>
      </c>
      <c r="AF64" s="117">
        <v>31.963999999999999</v>
      </c>
      <c r="AG64" s="117">
        <v>32.680999999999997</v>
      </c>
      <c r="AH64" s="117">
        <v>32.680999999999997</v>
      </c>
      <c r="AI64" s="130"/>
      <c r="AJ64" s="130"/>
      <c r="AK64" s="130"/>
      <c r="AL64" s="130"/>
      <c r="AM64" s="130"/>
      <c r="AN64" s="130"/>
      <c r="AO64" s="130"/>
      <c r="AP64" s="130"/>
      <c r="AQ64" s="130"/>
      <c r="AR64" s="130"/>
      <c r="AS64" s="130"/>
      <c r="AT64" s="130"/>
      <c r="AU64" s="130"/>
      <c r="AV64" s="130"/>
      <c r="AW64" s="130"/>
      <c r="AX64" s="130"/>
      <c r="AY64" s="130"/>
      <c r="ALQ64" s="117" t="e">
        <v>#N/A</v>
      </c>
    </row>
    <row r="65" spans="1:1005" ht="15" x14ac:dyDescent="0.25">
      <c r="A65" s="148">
        <v>46447</v>
      </c>
      <c r="B65" s="279">
        <v>44.46</v>
      </c>
      <c r="C65" s="269">
        <v>44.46</v>
      </c>
      <c r="D65" s="296">
        <v>44.46</v>
      </c>
      <c r="E65" s="117">
        <v>46.338999999999999</v>
      </c>
      <c r="F65" s="117">
        <v>49.695</v>
      </c>
      <c r="G65" s="117">
        <v>38.152999999999999</v>
      </c>
      <c r="H65" s="117">
        <v>30.66</v>
      </c>
      <c r="I65" s="117">
        <v>25.289000000000001</v>
      </c>
      <c r="J65" s="117">
        <v>20.762</v>
      </c>
      <c r="K65" s="117">
        <v>14.225</v>
      </c>
      <c r="L65" s="117">
        <v>20.965</v>
      </c>
      <c r="M65" s="117">
        <v>50.435000000000002</v>
      </c>
      <c r="N65" s="117">
        <v>38.122999999999998</v>
      </c>
      <c r="O65" s="117">
        <v>26.172000000000001</v>
      </c>
      <c r="P65" s="117">
        <v>87.126999999999995</v>
      </c>
      <c r="Q65" s="117">
        <v>32.906999999999996</v>
      </c>
      <c r="R65" s="117">
        <v>40.630000000000003</v>
      </c>
      <c r="S65" s="117">
        <v>24.052</v>
      </c>
      <c r="T65" s="117">
        <v>36.238999999999997</v>
      </c>
      <c r="U65" s="117">
        <v>36.159999999999997</v>
      </c>
      <c r="V65" s="117">
        <v>20.76</v>
      </c>
      <c r="W65" s="117">
        <v>28.417000000000002</v>
      </c>
      <c r="X65" s="117">
        <v>40.261000000000003</v>
      </c>
      <c r="Y65" s="117">
        <v>28.617999999999999</v>
      </c>
      <c r="Z65" s="117">
        <v>56.956000000000003</v>
      </c>
      <c r="AA65" s="117">
        <v>18.434999999999999</v>
      </c>
      <c r="AB65" s="117">
        <v>35.024000000000001</v>
      </c>
      <c r="AC65" s="117">
        <v>25.890999999999998</v>
      </c>
      <c r="AD65" s="117">
        <v>17.866</v>
      </c>
      <c r="AE65" s="117">
        <v>37.256999999999998</v>
      </c>
      <c r="AF65" s="117">
        <v>62.287999999999997</v>
      </c>
      <c r="AG65" s="117">
        <v>33.409999999999997</v>
      </c>
      <c r="AH65" s="117">
        <v>33.409999999999997</v>
      </c>
      <c r="AI65" s="130"/>
      <c r="AJ65" s="130"/>
      <c r="AK65" s="130"/>
      <c r="AL65" s="130"/>
      <c r="AM65" s="130"/>
      <c r="AN65" s="130"/>
      <c r="AO65" s="130"/>
      <c r="AP65" s="130"/>
      <c r="AQ65" s="130"/>
      <c r="AR65" s="130"/>
      <c r="AS65" s="130"/>
      <c r="AT65" s="130"/>
      <c r="AU65" s="130"/>
      <c r="AV65" s="130"/>
      <c r="AW65" s="130"/>
      <c r="AX65" s="130"/>
      <c r="AY65" s="130"/>
      <c r="ALQ65" s="117" t="e">
        <v>#N/A</v>
      </c>
    </row>
    <row r="66" spans="1:1005" ht="15" x14ac:dyDescent="0.25">
      <c r="A66" s="148">
        <v>46478</v>
      </c>
      <c r="B66" s="279">
        <v>86.78</v>
      </c>
      <c r="C66" s="269">
        <v>86.78</v>
      </c>
      <c r="D66" s="296">
        <v>86.78</v>
      </c>
      <c r="E66" s="117">
        <v>113.768</v>
      </c>
      <c r="F66" s="117">
        <v>137.61099999999999</v>
      </c>
      <c r="G66" s="117">
        <v>97.769000000000005</v>
      </c>
      <c r="H66" s="117">
        <v>56.942999999999998</v>
      </c>
      <c r="I66" s="117">
        <v>63.524000000000001</v>
      </c>
      <c r="J66" s="117">
        <v>52.576999999999998</v>
      </c>
      <c r="K66" s="117">
        <v>46.151000000000003</v>
      </c>
      <c r="L66" s="117">
        <v>58.156999999999996</v>
      </c>
      <c r="M66" s="117">
        <v>139.52699999999999</v>
      </c>
      <c r="N66" s="117">
        <v>157.90199999999999</v>
      </c>
      <c r="O66" s="117">
        <v>143.779</v>
      </c>
      <c r="P66" s="117">
        <v>143.18899999999999</v>
      </c>
      <c r="Q66" s="117">
        <v>62.874000000000002</v>
      </c>
      <c r="R66" s="117">
        <v>82.028000000000006</v>
      </c>
      <c r="S66" s="117">
        <v>65.488</v>
      </c>
      <c r="T66" s="117">
        <v>120.91500000000001</v>
      </c>
      <c r="U66" s="117">
        <v>92.676000000000002</v>
      </c>
      <c r="V66" s="117">
        <v>36.613999999999997</v>
      </c>
      <c r="W66" s="117">
        <v>81.811000000000007</v>
      </c>
      <c r="X66" s="117">
        <v>58.875999999999998</v>
      </c>
      <c r="Y66" s="117">
        <v>72.114000000000004</v>
      </c>
      <c r="Z66" s="117">
        <v>117.90600000000001</v>
      </c>
      <c r="AA66" s="117">
        <v>29.341999999999999</v>
      </c>
      <c r="AB66" s="117">
        <v>100.53400000000001</v>
      </c>
      <c r="AC66" s="117">
        <v>42.749000000000002</v>
      </c>
      <c r="AD66" s="117">
        <v>66.325999999999993</v>
      </c>
      <c r="AE66" s="117">
        <v>68.831000000000003</v>
      </c>
      <c r="AF66" s="117">
        <v>107.485</v>
      </c>
      <c r="AG66" s="117">
        <v>80.510000000000005</v>
      </c>
      <c r="AH66" s="117">
        <v>80.510000000000005</v>
      </c>
      <c r="AI66" s="130"/>
      <c r="AJ66" s="130"/>
      <c r="AK66" s="130"/>
      <c r="AL66" s="130"/>
      <c r="AM66" s="130"/>
      <c r="AN66" s="130"/>
      <c r="AO66" s="130"/>
      <c r="AP66" s="130"/>
      <c r="AQ66" s="130"/>
      <c r="AR66" s="130"/>
      <c r="AS66" s="130"/>
      <c r="AT66" s="130"/>
      <c r="AU66" s="130"/>
      <c r="AV66" s="130"/>
      <c r="AW66" s="130"/>
      <c r="AX66" s="130"/>
      <c r="AY66" s="130"/>
      <c r="ALQ66" s="117" t="e">
        <v>#N/A</v>
      </c>
    </row>
    <row r="67" spans="1:1005" ht="15" x14ac:dyDescent="0.25">
      <c r="A67" s="148">
        <v>46508</v>
      </c>
      <c r="B67" s="279">
        <v>158.91</v>
      </c>
      <c r="C67" s="269">
        <v>158.91</v>
      </c>
      <c r="D67" s="296">
        <v>158.91</v>
      </c>
      <c r="E67" s="117">
        <v>214.99</v>
      </c>
      <c r="F67" s="117">
        <v>356.45699999999999</v>
      </c>
      <c r="G67" s="117">
        <v>279.57900000000001</v>
      </c>
      <c r="H67" s="117">
        <v>177.87899999999999</v>
      </c>
      <c r="I67" s="117">
        <v>150.892</v>
      </c>
      <c r="J67" s="117">
        <v>180.744</v>
      </c>
      <c r="K67" s="117">
        <v>58.844000000000001</v>
      </c>
      <c r="L67" s="117">
        <v>172.137</v>
      </c>
      <c r="M67" s="117">
        <v>187.899</v>
      </c>
      <c r="N67" s="117">
        <v>363.43200000000002</v>
      </c>
      <c r="O67" s="117">
        <v>208.94399999999999</v>
      </c>
      <c r="P67" s="117">
        <v>190.35400000000001</v>
      </c>
      <c r="Q67" s="117">
        <v>301.971</v>
      </c>
      <c r="R67" s="117">
        <v>283.30900000000003</v>
      </c>
      <c r="S67" s="117">
        <v>166.91900000000001</v>
      </c>
      <c r="T67" s="117">
        <v>242.97800000000001</v>
      </c>
      <c r="U67" s="117">
        <v>100.44799999999999</v>
      </c>
      <c r="V67" s="117">
        <v>109.651</v>
      </c>
      <c r="W67" s="117">
        <v>205.68799999999999</v>
      </c>
      <c r="X67" s="117">
        <v>137.71899999999999</v>
      </c>
      <c r="Y67" s="117">
        <v>191.785</v>
      </c>
      <c r="Z67" s="117">
        <v>174.60300000000001</v>
      </c>
      <c r="AA67" s="117">
        <v>80.572000000000003</v>
      </c>
      <c r="AB67" s="117">
        <v>310.96300000000002</v>
      </c>
      <c r="AC67" s="117">
        <v>119.23</v>
      </c>
      <c r="AD67" s="117">
        <v>85.525999999999996</v>
      </c>
      <c r="AE67" s="117">
        <v>188.54499999999999</v>
      </c>
      <c r="AF67" s="117">
        <v>298.154</v>
      </c>
      <c r="AG67" s="117">
        <v>434.44</v>
      </c>
      <c r="AH67" s="117">
        <v>434.44</v>
      </c>
      <c r="AI67" s="130"/>
      <c r="AJ67" s="130"/>
      <c r="AK67" s="130"/>
      <c r="AL67" s="130"/>
      <c r="AM67" s="130"/>
      <c r="AN67" s="130"/>
      <c r="AO67" s="130"/>
      <c r="AP67" s="130"/>
      <c r="AQ67" s="130"/>
      <c r="AR67" s="130"/>
      <c r="AS67" s="130"/>
      <c r="AT67" s="130"/>
      <c r="AU67" s="130"/>
      <c r="AV67" s="130"/>
      <c r="AW67" s="130"/>
      <c r="AX67" s="130"/>
      <c r="AY67" s="130"/>
      <c r="ALQ67" s="117" t="e">
        <v>#N/A</v>
      </c>
    </row>
    <row r="68" spans="1:1005" ht="15" x14ac:dyDescent="0.25">
      <c r="A68" s="148">
        <v>46539</v>
      </c>
      <c r="B68" s="279">
        <v>78.680000000000007</v>
      </c>
      <c r="C68" s="269">
        <v>78.680000000000007</v>
      </c>
      <c r="D68" s="296">
        <v>78.680000000000007</v>
      </c>
      <c r="E68" s="117">
        <v>111.261</v>
      </c>
      <c r="F68" s="117">
        <v>294.60700000000003</v>
      </c>
      <c r="G68" s="117">
        <v>179.07</v>
      </c>
      <c r="H68" s="117">
        <v>172.655</v>
      </c>
      <c r="I68" s="117">
        <v>63.975000000000001</v>
      </c>
      <c r="J68" s="117">
        <v>85.281000000000006</v>
      </c>
      <c r="K68" s="117">
        <v>20.053000000000001</v>
      </c>
      <c r="L68" s="117">
        <v>126.79300000000001</v>
      </c>
      <c r="M68" s="117">
        <v>68.188999999999993</v>
      </c>
      <c r="N68" s="117">
        <v>237.38200000000001</v>
      </c>
      <c r="O68" s="117">
        <v>93.96</v>
      </c>
      <c r="P68" s="117">
        <v>85.528999999999996</v>
      </c>
      <c r="Q68" s="117">
        <v>321.10700000000003</v>
      </c>
      <c r="R68" s="117">
        <v>152.01300000000001</v>
      </c>
      <c r="S68" s="117">
        <v>188.667</v>
      </c>
      <c r="T68" s="117">
        <v>316.55200000000002</v>
      </c>
      <c r="U68" s="117">
        <v>19.125</v>
      </c>
      <c r="V68" s="117">
        <v>75.119</v>
      </c>
      <c r="W68" s="117">
        <v>157.499</v>
      </c>
      <c r="X68" s="117">
        <v>126.92400000000001</v>
      </c>
      <c r="Y68" s="117">
        <v>149.08600000000001</v>
      </c>
      <c r="Z68" s="117">
        <v>158.46100000000001</v>
      </c>
      <c r="AA68" s="117">
        <v>10.776</v>
      </c>
      <c r="AB68" s="117">
        <v>280.803</v>
      </c>
      <c r="AC68" s="117">
        <v>71.956000000000003</v>
      </c>
      <c r="AD68" s="117">
        <v>48.85</v>
      </c>
      <c r="AE68" s="117">
        <v>178.86500000000001</v>
      </c>
      <c r="AF68" s="117">
        <v>398.86200000000002</v>
      </c>
      <c r="AG68" s="117">
        <v>441.68700000000001</v>
      </c>
      <c r="AH68" s="117">
        <v>441.68700000000001</v>
      </c>
      <c r="AI68" s="130"/>
      <c r="AJ68" s="130"/>
      <c r="AK68" s="130"/>
      <c r="AL68" s="130"/>
      <c r="AM68" s="130"/>
      <c r="AN68" s="130"/>
      <c r="AO68" s="130"/>
      <c r="AP68" s="130"/>
      <c r="AQ68" s="130"/>
      <c r="AR68" s="130"/>
      <c r="AS68" s="130"/>
      <c r="AT68" s="130"/>
      <c r="AU68" s="130"/>
      <c r="AV68" s="130"/>
      <c r="AW68" s="130"/>
      <c r="AX68" s="130"/>
      <c r="AY68" s="130"/>
      <c r="ALQ68" s="117" t="e">
        <v>#N/A</v>
      </c>
    </row>
    <row r="69" spans="1:1005" ht="15" x14ac:dyDescent="0.25">
      <c r="A69" s="148">
        <v>46569</v>
      </c>
      <c r="B69" s="279">
        <v>-14.51</v>
      </c>
      <c r="C69" s="269">
        <v>-14.51</v>
      </c>
      <c r="D69" s="296">
        <v>-14.51</v>
      </c>
      <c r="E69" s="117">
        <v>23.585000000000001</v>
      </c>
      <c r="F69" s="117">
        <v>67.698999999999998</v>
      </c>
      <c r="G69" s="117">
        <v>60.923000000000002</v>
      </c>
      <c r="H69" s="117">
        <v>71.977999999999994</v>
      </c>
      <c r="I69" s="117">
        <v>4.306</v>
      </c>
      <c r="J69" s="117">
        <v>9.6310000000000002</v>
      </c>
      <c r="K69" s="117">
        <v>-0.72</v>
      </c>
      <c r="L69" s="117">
        <v>10.78</v>
      </c>
      <c r="M69" s="117">
        <v>11.368</v>
      </c>
      <c r="N69" s="117">
        <v>60.021999999999998</v>
      </c>
      <c r="O69" s="117">
        <v>16.791</v>
      </c>
      <c r="P69" s="117">
        <v>19.338000000000001</v>
      </c>
      <c r="Q69" s="117">
        <v>95.6</v>
      </c>
      <c r="R69" s="117">
        <v>49.177999999999997</v>
      </c>
      <c r="S69" s="117">
        <v>28.814</v>
      </c>
      <c r="T69" s="117">
        <v>114.95699999999999</v>
      </c>
      <c r="U69" s="117">
        <v>3.96</v>
      </c>
      <c r="V69" s="117">
        <v>10.34</v>
      </c>
      <c r="W69" s="117">
        <v>26.091000000000001</v>
      </c>
      <c r="X69" s="117">
        <v>25.646999999999998</v>
      </c>
      <c r="Y69" s="117">
        <v>29.869</v>
      </c>
      <c r="Z69" s="117">
        <v>27.536000000000001</v>
      </c>
      <c r="AA69" s="117">
        <v>-1.8979999999999999</v>
      </c>
      <c r="AB69" s="117">
        <v>101.89400000000001</v>
      </c>
      <c r="AC69" s="117">
        <v>7.1769999999999996</v>
      </c>
      <c r="AD69" s="117">
        <v>8.1839999999999993</v>
      </c>
      <c r="AE69" s="117">
        <v>79.988</v>
      </c>
      <c r="AF69" s="117">
        <v>156.327</v>
      </c>
      <c r="AG69" s="117">
        <v>146.81700000000001</v>
      </c>
      <c r="AH69" s="117">
        <v>146.81700000000001</v>
      </c>
      <c r="AI69" s="130"/>
      <c r="AJ69" s="130"/>
      <c r="AK69" s="130"/>
      <c r="AL69" s="130"/>
      <c r="AM69" s="130"/>
      <c r="AN69" s="130"/>
      <c r="AO69" s="130"/>
      <c r="AP69" s="130"/>
      <c r="AQ69" s="130"/>
      <c r="AR69" s="130"/>
      <c r="AS69" s="130"/>
      <c r="AT69" s="130"/>
      <c r="AU69" s="130"/>
      <c r="AV69" s="130"/>
      <c r="AW69" s="130"/>
      <c r="AX69" s="130"/>
      <c r="AY69" s="130"/>
      <c r="ALQ69" s="117" t="e">
        <v>#N/A</v>
      </c>
    </row>
    <row r="70" spans="1:1005" ht="15" x14ac:dyDescent="0.25">
      <c r="A70" s="148">
        <v>46600</v>
      </c>
      <c r="B70" s="279">
        <v>-10.68</v>
      </c>
      <c r="C70" s="269">
        <v>-10.68</v>
      </c>
      <c r="D70" s="296">
        <v>-10.68</v>
      </c>
      <c r="E70" s="117">
        <v>12.83</v>
      </c>
      <c r="F70" s="117">
        <v>42.064</v>
      </c>
      <c r="G70" s="117">
        <v>20.914999999999999</v>
      </c>
      <c r="H70" s="117">
        <v>39.043999999999997</v>
      </c>
      <c r="I70" s="117">
        <v>9.7840000000000007</v>
      </c>
      <c r="J70" s="117">
        <v>13.173999999999999</v>
      </c>
      <c r="K70" s="117">
        <v>7.282</v>
      </c>
      <c r="L70" s="117">
        <v>9.1780000000000008</v>
      </c>
      <c r="M70" s="117">
        <v>11.071999999999999</v>
      </c>
      <c r="N70" s="117">
        <v>24.641999999999999</v>
      </c>
      <c r="O70" s="117">
        <v>17.155000000000001</v>
      </c>
      <c r="P70" s="117">
        <v>15.984</v>
      </c>
      <c r="Q70" s="117">
        <v>33.429000000000002</v>
      </c>
      <c r="R70" s="117">
        <v>18.268000000000001</v>
      </c>
      <c r="S70" s="117">
        <v>24.637</v>
      </c>
      <c r="T70" s="117">
        <v>24.349</v>
      </c>
      <c r="U70" s="117">
        <v>10.121</v>
      </c>
      <c r="V70" s="117">
        <v>13.106</v>
      </c>
      <c r="W70" s="117">
        <v>22.106000000000002</v>
      </c>
      <c r="X70" s="117">
        <v>13.795999999999999</v>
      </c>
      <c r="Y70" s="117">
        <v>17.305</v>
      </c>
      <c r="Z70" s="117">
        <v>17.812000000000001</v>
      </c>
      <c r="AA70" s="117">
        <v>6.6109999999999998</v>
      </c>
      <c r="AB70" s="117">
        <v>26.759</v>
      </c>
      <c r="AC70" s="117">
        <v>8.4909999999999997</v>
      </c>
      <c r="AD70" s="117">
        <v>7.657</v>
      </c>
      <c r="AE70" s="117">
        <v>27.459</v>
      </c>
      <c r="AF70" s="117">
        <v>49.213999999999999</v>
      </c>
      <c r="AG70" s="117">
        <v>60.198999999999998</v>
      </c>
      <c r="AH70" s="117">
        <v>60.198999999999998</v>
      </c>
      <c r="AI70" s="130"/>
      <c r="AJ70" s="130"/>
      <c r="AK70" s="130"/>
      <c r="AL70" s="130"/>
      <c r="AM70" s="130"/>
      <c r="AN70" s="130"/>
      <c r="AO70" s="130"/>
      <c r="AP70" s="130"/>
      <c r="AQ70" s="130"/>
      <c r="AR70" s="130"/>
      <c r="AS70" s="130"/>
      <c r="AT70" s="130"/>
      <c r="AU70" s="130"/>
      <c r="AV70" s="130"/>
      <c r="AW70" s="130"/>
      <c r="AX70" s="130"/>
      <c r="AY70" s="130"/>
      <c r="ALQ70" s="117" t="e">
        <v>#N/A</v>
      </c>
    </row>
    <row r="71" spans="1:1005" ht="15" x14ac:dyDescent="0.25">
      <c r="A71" s="148">
        <v>46631</v>
      </c>
      <c r="B71" s="279">
        <v>13.96</v>
      </c>
      <c r="C71" s="269">
        <v>13.96</v>
      </c>
      <c r="D71" s="296">
        <v>13.96</v>
      </c>
      <c r="E71" s="117">
        <v>25.164999999999999</v>
      </c>
      <c r="F71" s="117">
        <v>53.101999999999997</v>
      </c>
      <c r="G71" s="117">
        <v>23.841000000000001</v>
      </c>
      <c r="H71" s="117">
        <v>37.119999999999997</v>
      </c>
      <c r="I71" s="117">
        <v>18.722999999999999</v>
      </c>
      <c r="J71" s="117">
        <v>18.719000000000001</v>
      </c>
      <c r="K71" s="117">
        <v>15.896000000000001</v>
      </c>
      <c r="L71" s="117">
        <v>30.827000000000002</v>
      </c>
      <c r="M71" s="117">
        <v>32.097000000000001</v>
      </c>
      <c r="N71" s="117">
        <v>30.510999999999999</v>
      </c>
      <c r="O71" s="117">
        <v>30.917000000000002</v>
      </c>
      <c r="P71" s="117">
        <v>45.945</v>
      </c>
      <c r="Q71" s="117">
        <v>30</v>
      </c>
      <c r="R71" s="117">
        <v>22.643999999999998</v>
      </c>
      <c r="S71" s="117">
        <v>23.606999999999999</v>
      </c>
      <c r="T71" s="117">
        <v>28.98</v>
      </c>
      <c r="U71" s="117">
        <v>18.042999999999999</v>
      </c>
      <c r="V71" s="117">
        <v>37.341999999999999</v>
      </c>
      <c r="W71" s="117">
        <v>36.585999999999999</v>
      </c>
      <c r="X71" s="117">
        <v>20.849</v>
      </c>
      <c r="Y71" s="117">
        <v>22.277999999999999</v>
      </c>
      <c r="Z71" s="117">
        <v>22.111999999999998</v>
      </c>
      <c r="AA71" s="117">
        <v>11.978</v>
      </c>
      <c r="AB71" s="117">
        <v>26.806999999999999</v>
      </c>
      <c r="AC71" s="117">
        <v>16.617999999999999</v>
      </c>
      <c r="AD71" s="117">
        <v>15.263</v>
      </c>
      <c r="AE71" s="117">
        <v>48.125</v>
      </c>
      <c r="AF71" s="117">
        <v>31.111000000000001</v>
      </c>
      <c r="AG71" s="117">
        <v>49.042000000000002</v>
      </c>
      <c r="AH71" s="117">
        <v>49.042000000000002</v>
      </c>
      <c r="AI71" s="130"/>
      <c r="AJ71" s="130"/>
      <c r="AK71" s="130"/>
      <c r="AL71" s="130"/>
      <c r="AM71" s="130"/>
      <c r="AN71" s="130"/>
      <c r="AO71" s="130"/>
      <c r="AP71" s="130"/>
      <c r="AQ71" s="130"/>
      <c r="AR71" s="130"/>
      <c r="AS71" s="130"/>
      <c r="AT71" s="130"/>
      <c r="AU71" s="130"/>
      <c r="AV71" s="130"/>
      <c r="AW71" s="130"/>
      <c r="AX71" s="130"/>
      <c r="AY71" s="130"/>
      <c r="ALQ71" s="117" t="e">
        <v>#N/A</v>
      </c>
    </row>
    <row r="72" spans="1:1005" ht="15" x14ac:dyDescent="0.25">
      <c r="A72" s="148"/>
      <c r="B72" s="279"/>
      <c r="C72" s="269"/>
      <c r="D72" s="296"/>
      <c r="AI72" s="130"/>
      <c r="AJ72" s="130"/>
      <c r="AK72" s="130"/>
      <c r="AL72" s="130"/>
      <c r="AM72" s="130"/>
      <c r="AN72" s="130"/>
      <c r="AO72" s="130"/>
      <c r="AP72" s="130"/>
      <c r="AQ72" s="130"/>
      <c r="AR72" s="130"/>
      <c r="AS72" s="130"/>
      <c r="AT72" s="130"/>
      <c r="AU72" s="130"/>
      <c r="AV72" s="130"/>
      <c r="AW72" s="130"/>
      <c r="AX72" s="130"/>
      <c r="AY72" s="130"/>
      <c r="ALQ72" s="117" t="e">
        <v>#N/A</v>
      </c>
    </row>
    <row r="73" spans="1:1005" ht="15" x14ac:dyDescent="0.25">
      <c r="A73" s="148"/>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5" x14ac:dyDescent="0.25">
      <c r="A74" s="148"/>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5" x14ac:dyDescent="0.25">
      <c r="A75" s="148"/>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5" x14ac:dyDescent="0.25">
      <c r="A76" s="148"/>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5" x14ac:dyDescent="0.25">
      <c r="A77" s="148"/>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5" x14ac:dyDescent="0.25">
      <c r="A78" s="148"/>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5" x14ac:dyDescent="0.25">
      <c r="A79" s="148"/>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5" x14ac:dyDescent="0.25">
      <c r="A80" s="148"/>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8"/>
      <c r="B81" s="279"/>
      <c r="C81" s="269"/>
      <c r="D81" s="296"/>
    </row>
    <row r="82" spans="1:4" ht="12.75" customHeight="1" x14ac:dyDescent="0.25">
      <c r="A82" s="148"/>
      <c r="B82" s="279"/>
      <c r="C82" s="269"/>
      <c r="D82" s="296"/>
    </row>
    <row r="83" spans="1:4" ht="12.75" customHeight="1" x14ac:dyDescent="0.25">
      <c r="A83" s="148"/>
      <c r="B83" s="279"/>
      <c r="C83" s="269"/>
      <c r="D83" s="296"/>
    </row>
    <row r="84" spans="1:4" ht="12.75" customHeight="1" x14ac:dyDescent="0.25">
      <c r="A84" s="148"/>
      <c r="B84" s="279"/>
      <c r="C84" s="269"/>
      <c r="D84" s="296"/>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81"/>
  <sheetViews>
    <sheetView workbookViewId="0">
      <selection activeCell="B4" sqref="B4"/>
    </sheetView>
  </sheetViews>
  <sheetFormatPr defaultColWidth="18.7109375" defaultRowHeight="12.75" customHeight="1" x14ac:dyDescent="0.25"/>
  <cols>
    <col min="1" max="1" width="9.140625" style="172" customWidth="1"/>
    <col min="2" max="2" width="9.140625" customWidth="1"/>
    <col min="3" max="3" width="9.7109375" bestFit="1" customWidth="1"/>
    <col min="4" max="54" width="9.140625" customWidth="1"/>
  </cols>
  <sheetData>
    <row r="1" spans="1:51" s="172" customFormat="1" ht="15" x14ac:dyDescent="0.25">
      <c r="A1" s="157"/>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162"/>
      <c r="AJ1" s="162"/>
      <c r="AK1" s="162"/>
      <c r="AL1" s="162"/>
      <c r="AM1" s="162"/>
    </row>
    <row r="2" spans="1:51" s="172" customFormat="1" ht="15" x14ac:dyDescent="0.25">
      <c r="A2" s="157"/>
      <c r="B2" s="157" t="s">
        <v>45</v>
      </c>
      <c r="C2" s="157" t="s">
        <v>46</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row>
    <row r="3" spans="1:51" s="172" customFormat="1" ht="15" x14ac:dyDescent="0.25">
      <c r="A3" s="157"/>
      <c r="B3" s="157" t="s">
        <v>63</v>
      </c>
      <c r="C3" s="157" t="s">
        <v>64</v>
      </c>
      <c r="D3" s="157" t="s">
        <v>65</v>
      </c>
      <c r="E3" s="157" t="s">
        <v>66</v>
      </c>
      <c r="F3" s="157" t="s">
        <v>67</v>
      </c>
      <c r="G3" s="157" t="s">
        <v>68</v>
      </c>
      <c r="H3" s="157" t="s">
        <v>69</v>
      </c>
      <c r="I3" s="157" t="s">
        <v>70</v>
      </c>
      <c r="J3" s="157" t="s">
        <v>71</v>
      </c>
      <c r="K3" s="157" t="s">
        <v>72</v>
      </c>
      <c r="L3" s="157" t="s">
        <v>73</v>
      </c>
      <c r="M3" s="157" t="s">
        <v>74</v>
      </c>
      <c r="N3" s="157" t="s">
        <v>75</v>
      </c>
      <c r="O3" s="157" t="s">
        <v>76</v>
      </c>
      <c r="P3" s="157" t="s">
        <v>77</v>
      </c>
      <c r="Q3" s="157" t="s">
        <v>78</v>
      </c>
      <c r="R3" s="157" t="s">
        <v>79</v>
      </c>
      <c r="S3" s="157" t="s">
        <v>80</v>
      </c>
      <c r="T3" s="157" t="s">
        <v>81</v>
      </c>
      <c r="U3" s="157" t="s">
        <v>82</v>
      </c>
      <c r="V3" s="157" t="s">
        <v>83</v>
      </c>
      <c r="W3" s="157" t="s">
        <v>84</v>
      </c>
      <c r="X3" s="157" t="s">
        <v>85</v>
      </c>
      <c r="Y3" s="157" t="s">
        <v>86</v>
      </c>
      <c r="Z3" s="157" t="s">
        <v>87</v>
      </c>
      <c r="AA3" s="157" t="s">
        <v>88</v>
      </c>
      <c r="AB3" s="157" t="s">
        <v>89</v>
      </c>
      <c r="AC3" s="157" t="s">
        <v>90</v>
      </c>
      <c r="AD3" s="157" t="s">
        <v>91</v>
      </c>
      <c r="AE3" s="157" t="s">
        <v>92</v>
      </c>
      <c r="AF3" s="157" t="s">
        <v>93</v>
      </c>
      <c r="AG3" s="157" t="s">
        <v>94</v>
      </c>
      <c r="AH3" s="157" t="s">
        <v>95</v>
      </c>
      <c r="AI3" s="162"/>
      <c r="AJ3" s="162"/>
      <c r="AK3" s="162"/>
      <c r="AL3" s="162"/>
      <c r="AM3" s="162"/>
      <c r="AN3" s="162"/>
      <c r="AO3" s="162"/>
      <c r="AP3" s="162"/>
      <c r="AQ3" s="162"/>
      <c r="AR3" s="162"/>
      <c r="AS3" s="162"/>
    </row>
    <row r="4" spans="1:51" ht="15" x14ac:dyDescent="0.25">
      <c r="A4" s="189">
        <f>YampaRiverInflow.TotalOutflow!A4</f>
        <v>44593</v>
      </c>
      <c r="B4" s="302">
        <v>41.680999999999997</v>
      </c>
      <c r="C4" s="97">
        <v>55.817</v>
      </c>
      <c r="D4" s="301">
        <v>47.231000000000002</v>
      </c>
      <c r="E4" s="121">
        <f ca="1">INDEX(INDIRECT("AboveMeadLocal_"&amp;E$2+YEAR($A4)-YEAR($A$4)),MONTH($A4))</f>
        <v>19.033522000000001</v>
      </c>
      <c r="F4" s="121">
        <f t="shared" ref="F4:AH12" ca="1" si="0">INDEX(INDIRECT("AboveMeadLocal_"&amp;F$2+YEAR($A4)-YEAR($A$4)),MONTH($A4))</f>
        <v>7.0302340000000001</v>
      </c>
      <c r="G4" s="121">
        <f t="shared" ca="1" si="0"/>
        <v>85.799055999999993</v>
      </c>
      <c r="H4" s="121">
        <f t="shared" ca="1" si="0"/>
        <v>-9.7793939999999999</v>
      </c>
      <c r="I4" s="121">
        <f t="shared" ca="1" si="0"/>
        <v>38.657699999999991</v>
      </c>
      <c r="J4" s="121">
        <f t="shared" ca="1" si="0"/>
        <v>12.339405999999999</v>
      </c>
      <c r="K4" s="121">
        <f t="shared" ca="1" si="0"/>
        <v>23.60331</v>
      </c>
      <c r="L4" s="121">
        <f t="shared" ca="1" si="0"/>
        <v>17.2562</v>
      </c>
      <c r="M4" s="121">
        <f t="shared" ca="1" si="0"/>
        <v>16.066120000000002</v>
      </c>
      <c r="N4" s="121">
        <f t="shared" ca="1" si="0"/>
        <v>48.99174</v>
      </c>
      <c r="O4" s="121">
        <f t="shared" ca="1" si="0"/>
        <v>36.297519999999999</v>
      </c>
      <c r="P4" s="121">
        <f t="shared" ca="1" si="0"/>
        <v>25.745450000000002</v>
      </c>
      <c r="Q4" s="121">
        <f t="shared" ca="1" si="0"/>
        <v>24.39669</v>
      </c>
      <c r="R4" s="121">
        <f t="shared" ca="1" si="0"/>
        <v>35.66281</v>
      </c>
      <c r="S4" s="121">
        <f t="shared" ca="1" si="0"/>
        <v>125.57355</v>
      </c>
      <c r="T4" s="121">
        <f t="shared" ca="1" si="0"/>
        <v>20.429749999999999</v>
      </c>
      <c r="U4" s="121">
        <f t="shared" ca="1" si="0"/>
        <v>29.355370000000001</v>
      </c>
      <c r="V4" s="121">
        <f t="shared" ca="1" si="0"/>
        <v>90.644630000000006</v>
      </c>
      <c r="W4" s="121">
        <f t="shared" ca="1" si="0"/>
        <v>38.478989999999996</v>
      </c>
      <c r="X4" s="121">
        <f t="shared" ca="1" si="0"/>
        <v>35.16657</v>
      </c>
      <c r="Y4" s="121">
        <f t="shared" ca="1" si="0"/>
        <v>33.321769999999994</v>
      </c>
      <c r="Z4" s="121">
        <f t="shared" ca="1" si="0"/>
        <v>18.842610000000001</v>
      </c>
      <c r="AA4" s="121">
        <f t="shared" ca="1" si="0"/>
        <v>38.875690000000006</v>
      </c>
      <c r="AB4" s="121">
        <f t="shared" ca="1" si="0"/>
        <v>32.449240000000003</v>
      </c>
      <c r="AC4" s="121">
        <f t="shared" ca="1" si="0"/>
        <v>39.450900000000004</v>
      </c>
      <c r="AD4" s="121">
        <f t="shared" ca="1" si="0"/>
        <v>41.375809999999994</v>
      </c>
      <c r="AE4" s="121">
        <f t="shared" ca="1" si="0"/>
        <v>62.678599999999996</v>
      </c>
      <c r="AF4" s="121">
        <f t="shared" ca="1" si="0"/>
        <v>22.2151999999999</v>
      </c>
      <c r="AG4" s="121">
        <f t="shared" ca="1" si="0"/>
        <v>72.001050000000006</v>
      </c>
      <c r="AH4" s="121">
        <f t="shared" ca="1" si="0"/>
        <v>37.884849999999894</v>
      </c>
      <c r="AI4" s="121"/>
      <c r="AJ4" s="121"/>
      <c r="AK4" s="121"/>
      <c r="AL4" s="121"/>
      <c r="AM4" s="121"/>
      <c r="AN4" s="126"/>
      <c r="AO4" s="126"/>
      <c r="AP4" s="126"/>
      <c r="AQ4" s="126"/>
      <c r="AR4" s="126"/>
      <c r="AS4" s="126"/>
      <c r="AT4" s="126"/>
      <c r="AU4" s="126"/>
      <c r="AV4" s="126"/>
      <c r="AW4" s="126"/>
      <c r="AX4" s="126"/>
      <c r="AY4" s="126"/>
    </row>
    <row r="5" spans="1:51" ht="15" x14ac:dyDescent="0.25">
      <c r="A5" s="189">
        <f>YampaRiverInflow.TotalOutflow!A5</f>
        <v>44621</v>
      </c>
      <c r="B5" s="302">
        <v>30.58</v>
      </c>
      <c r="C5" s="97">
        <v>72.608000000000004</v>
      </c>
      <c r="D5" s="301">
        <v>64.412000000000006</v>
      </c>
      <c r="E5" s="121">
        <v>37.985829999999993</v>
      </c>
      <c r="F5" s="121">
        <v>23.852601999999997</v>
      </c>
      <c r="G5" s="121">
        <v>33.571293999999995</v>
      </c>
      <c r="H5" s="121">
        <v>18.785719999999998</v>
      </c>
      <c r="I5" s="121">
        <v>66.418819999999997</v>
      </c>
      <c r="J5" s="121">
        <v>7.6782579999999996</v>
      </c>
      <c r="K5" s="121">
        <v>63.272730000000003</v>
      </c>
      <c r="L5" s="121">
        <v>48.99174</v>
      </c>
      <c r="M5" s="121">
        <v>19.834709999999998</v>
      </c>
      <c r="N5" s="121">
        <v>54.009920000000001</v>
      </c>
      <c r="O5" s="121">
        <v>55.160330000000002</v>
      </c>
      <c r="P5" s="121">
        <v>23.22645</v>
      </c>
      <c r="Q5" s="121">
        <v>42.842980000000004</v>
      </c>
      <c r="R5" s="121">
        <v>27.59008</v>
      </c>
      <c r="S5" s="121">
        <v>69.104129999999998</v>
      </c>
      <c r="T5" s="121">
        <v>49.190080000000002</v>
      </c>
      <c r="U5" s="121">
        <v>44.628099999999996</v>
      </c>
      <c r="V5" s="121">
        <v>82.373550000000009</v>
      </c>
      <c r="W5" s="121">
        <v>74.04258999999999</v>
      </c>
      <c r="X5" s="121">
        <v>59.404600000000002</v>
      </c>
      <c r="Y5" s="121">
        <v>42.445689999999999</v>
      </c>
      <c r="Z5" s="121">
        <v>22.21454</v>
      </c>
      <c r="AA5" s="121">
        <v>58.769889999999997</v>
      </c>
      <c r="AB5" s="121">
        <v>31.517060000000001</v>
      </c>
      <c r="AC5" s="121">
        <v>41.176480000000005</v>
      </c>
      <c r="AD5" s="121">
        <v>36.615409999999905</v>
      </c>
      <c r="AE5" s="121">
        <v>63.888529999999896</v>
      </c>
      <c r="AF5" s="121">
        <v>26.578900000000001</v>
      </c>
      <c r="AG5" s="121">
        <v>124.9605</v>
      </c>
      <c r="AH5" s="121">
        <v>70.0175499999999</v>
      </c>
      <c r="AI5" s="10"/>
      <c r="AJ5" s="10"/>
      <c r="AK5" s="10"/>
      <c r="AL5" s="10"/>
      <c r="AM5" s="10"/>
      <c r="AN5" s="126"/>
      <c r="AO5" s="126"/>
      <c r="AP5" s="126"/>
      <c r="AQ5" s="126"/>
      <c r="AR5" s="126"/>
      <c r="AS5" s="126"/>
      <c r="AT5" s="126"/>
      <c r="AU5" s="126"/>
      <c r="AV5" s="126"/>
      <c r="AW5" s="126"/>
      <c r="AX5" s="126"/>
      <c r="AY5" s="126"/>
    </row>
    <row r="6" spans="1:51" ht="15" x14ac:dyDescent="0.25">
      <c r="A6" s="189">
        <f>YampaRiverInflow.TotalOutflow!A6</f>
        <v>44652</v>
      </c>
      <c r="B6" s="302">
        <v>34.738999999999997</v>
      </c>
      <c r="C6" s="97">
        <v>42.68</v>
      </c>
      <c r="D6" s="301">
        <v>35.889000000000003</v>
      </c>
      <c r="E6" s="121">
        <v>41.938178000000001</v>
      </c>
      <c r="F6" s="121">
        <v>40.074694000000001</v>
      </c>
      <c r="G6" s="121">
        <v>1.3631199999999954</v>
      </c>
      <c r="H6" s="121">
        <v>-2.5694920000000012</v>
      </c>
      <c r="I6" s="121">
        <v>-26.212883999999999</v>
      </c>
      <c r="J6" s="121">
        <v>3.6764540000000014</v>
      </c>
      <c r="K6" s="121">
        <v>29.157019999999999</v>
      </c>
      <c r="L6" s="121">
        <v>70.294210000000007</v>
      </c>
      <c r="M6" s="121">
        <v>23.60331</v>
      </c>
      <c r="N6" s="121">
        <v>16.8</v>
      </c>
      <c r="O6" s="121">
        <v>35.028100000000002</v>
      </c>
      <c r="P6" s="121">
        <v>13.62645</v>
      </c>
      <c r="Q6" s="121">
        <v>32.747109999999999</v>
      </c>
      <c r="R6" s="121">
        <v>39.133879999999998</v>
      </c>
      <c r="S6" s="121">
        <v>90.902479999999997</v>
      </c>
      <c r="T6" s="121">
        <v>33.758679999999998</v>
      </c>
      <c r="U6" s="121">
        <v>33.699169999999995</v>
      </c>
      <c r="V6" s="121">
        <v>29.79214</v>
      </c>
      <c r="W6" s="121">
        <v>43.080640000000002</v>
      </c>
      <c r="X6" s="121">
        <v>88.700450000000004</v>
      </c>
      <c r="Y6" s="121">
        <v>43.635820000000002</v>
      </c>
      <c r="Z6" s="121">
        <v>17.01784</v>
      </c>
      <c r="AA6" s="121">
        <v>26.498860000000001</v>
      </c>
      <c r="AB6" s="121">
        <v>22.988139999999998</v>
      </c>
      <c r="AC6" s="121">
        <v>25.348419999999997</v>
      </c>
      <c r="AD6" s="121">
        <v>31.934349999999899</v>
      </c>
      <c r="AE6" s="121">
        <v>40.2452100000001</v>
      </c>
      <c r="AF6" s="121">
        <v>24.198700000000002</v>
      </c>
      <c r="AG6" s="121">
        <v>43.240300000000097</v>
      </c>
      <c r="AH6" s="121">
        <v>39.828680000000105</v>
      </c>
      <c r="AI6" s="10"/>
      <c r="AJ6" s="10"/>
      <c r="AK6" s="10"/>
      <c r="AL6" s="10"/>
      <c r="AM6" s="10"/>
      <c r="AN6" s="126"/>
      <c r="AO6" s="126"/>
      <c r="AP6" s="126"/>
      <c r="AQ6" s="126"/>
      <c r="AR6" s="126"/>
      <c r="AS6" s="126"/>
      <c r="AT6" s="126"/>
      <c r="AU6" s="126"/>
      <c r="AV6" s="126"/>
      <c r="AW6" s="126"/>
      <c r="AX6" s="126"/>
      <c r="AY6" s="126"/>
    </row>
    <row r="7" spans="1:51" ht="15" x14ac:dyDescent="0.25">
      <c r="A7" s="189">
        <f>YampaRiverInflow.TotalOutflow!A7</f>
        <v>44682</v>
      </c>
      <c r="B7" s="302">
        <v>17.22</v>
      </c>
      <c r="C7" s="97">
        <v>33.564999999999998</v>
      </c>
      <c r="D7" s="301">
        <v>27.829000000000001</v>
      </c>
      <c r="E7" s="121">
        <v>24.659790000000001</v>
      </c>
      <c r="F7" s="121">
        <v>21.803582000000002</v>
      </c>
      <c r="G7" s="121">
        <v>0.19014400000000023</v>
      </c>
      <c r="H7" s="121">
        <v>-5.5054859999999994</v>
      </c>
      <c r="I7" s="121">
        <v>-26.211384000000006</v>
      </c>
      <c r="J7" s="121">
        <v>7.738929999999999</v>
      </c>
      <c r="K7" s="121">
        <v>15.471069999999999</v>
      </c>
      <c r="L7" s="121">
        <v>41.137190000000004</v>
      </c>
      <c r="M7" s="121">
        <v>13.289260000000001</v>
      </c>
      <c r="N7" s="121">
        <v>27.570250000000001</v>
      </c>
      <c r="O7" s="121">
        <v>34.690910000000002</v>
      </c>
      <c r="P7" s="121">
        <v>21.163640000000001</v>
      </c>
      <c r="Q7" s="121">
        <v>23.543800000000001</v>
      </c>
      <c r="R7" s="121">
        <v>34.333880000000001</v>
      </c>
      <c r="S7" s="121">
        <v>67.140500000000003</v>
      </c>
      <c r="T7" s="121">
        <v>34.274380000000001</v>
      </c>
      <c r="U7" s="121">
        <v>36.813220000000001</v>
      </c>
      <c r="V7" s="121">
        <v>20.429749999999999</v>
      </c>
      <c r="W7" s="121">
        <v>51.173209999999997</v>
      </c>
      <c r="X7" s="121">
        <v>36.138489999999997</v>
      </c>
      <c r="Y7" s="121">
        <v>21.024139999999999</v>
      </c>
      <c r="Z7" s="121">
        <v>18.545120000000001</v>
      </c>
      <c r="AA7" s="121">
        <v>27.252549999999999</v>
      </c>
      <c r="AB7" s="121">
        <v>27.252610000000001</v>
      </c>
      <c r="AC7" s="121">
        <v>28.958279999999998</v>
      </c>
      <c r="AD7" s="121">
        <v>32.1327</v>
      </c>
      <c r="AE7" s="121">
        <v>29.573979999999999</v>
      </c>
      <c r="AF7" s="121">
        <v>26.281370000000102</v>
      </c>
      <c r="AG7" s="121">
        <v>27.570650000000001</v>
      </c>
      <c r="AH7" s="121">
        <v>23.583810000000099</v>
      </c>
      <c r="AI7" s="10"/>
      <c r="AJ7" s="10"/>
      <c r="AK7" s="10"/>
      <c r="AL7" s="10"/>
      <c r="AM7" s="10"/>
      <c r="AN7" s="126"/>
      <c r="AO7" s="126"/>
      <c r="AP7" s="126"/>
      <c r="AQ7" s="126"/>
      <c r="AR7" s="126"/>
      <c r="AS7" s="126"/>
      <c r="AT7" s="126"/>
      <c r="AU7" s="126"/>
      <c r="AV7" s="126"/>
      <c r="AW7" s="126"/>
      <c r="AX7" s="126"/>
      <c r="AY7" s="126"/>
    </row>
    <row r="8" spans="1:51" ht="15" x14ac:dyDescent="0.25">
      <c r="A8" s="189">
        <f>YampaRiverInflow.TotalOutflow!A8</f>
        <v>44713</v>
      </c>
      <c r="B8" s="302">
        <v>10.042999999999999</v>
      </c>
      <c r="C8" s="97">
        <v>20.565000000000001</v>
      </c>
      <c r="D8" s="301">
        <v>25.254000000000001</v>
      </c>
      <c r="E8" s="121">
        <v>3.4259199999999983</v>
      </c>
      <c r="F8" s="121">
        <v>8.1729199999999995</v>
      </c>
      <c r="G8" s="121">
        <v>12.473674000000001</v>
      </c>
      <c r="H8" s="121">
        <v>1.061094</v>
      </c>
      <c r="I8" s="121">
        <v>22.368065999999995</v>
      </c>
      <c r="J8" s="121">
        <v>-1.3633040000000001</v>
      </c>
      <c r="K8" s="121">
        <v>31.73554</v>
      </c>
      <c r="L8" s="121">
        <v>15.272729999999999</v>
      </c>
      <c r="M8" s="121">
        <v>13.68595</v>
      </c>
      <c r="N8" s="121">
        <v>32.07273</v>
      </c>
      <c r="O8" s="121">
        <v>48.238019999999999</v>
      </c>
      <c r="P8" s="121">
        <v>6.5057900000000002</v>
      </c>
      <c r="Q8" s="121">
        <v>14.280989999999999</v>
      </c>
      <c r="R8" s="121">
        <v>20.826450000000001</v>
      </c>
      <c r="S8" s="121">
        <v>11.9405</v>
      </c>
      <c r="T8" s="121">
        <v>14.67769</v>
      </c>
      <c r="U8" s="121">
        <v>31.73554</v>
      </c>
      <c r="V8" s="121">
        <v>13.4876</v>
      </c>
      <c r="W8" s="121">
        <v>35.543419999999998</v>
      </c>
      <c r="X8" s="121">
        <v>23.741799999999998</v>
      </c>
      <c r="Y8" s="121">
        <v>24.39593</v>
      </c>
      <c r="Z8" s="121">
        <v>22.730180000000001</v>
      </c>
      <c r="AA8" s="121">
        <v>25.189630000000001</v>
      </c>
      <c r="AB8" s="121">
        <v>26.0823</v>
      </c>
      <c r="AC8" s="121">
        <v>25.58633</v>
      </c>
      <c r="AD8" s="121">
        <v>28.562399999999901</v>
      </c>
      <c r="AE8" s="121">
        <v>24.3970500000001</v>
      </c>
      <c r="AF8" s="121">
        <v>26.578900000000001</v>
      </c>
      <c r="AG8" s="121">
        <v>24.000349999999901</v>
      </c>
      <c r="AH8" s="121">
        <v>22.730910000000101</v>
      </c>
      <c r="AI8" s="10"/>
      <c r="AJ8" s="10"/>
      <c r="AK8" s="10"/>
      <c r="AL8" s="10"/>
      <c r="AM8" s="10"/>
      <c r="AN8" s="126"/>
      <c r="AO8" s="126"/>
      <c r="AP8" s="126"/>
      <c r="AQ8" s="126"/>
      <c r="AR8" s="126"/>
      <c r="AS8" s="126"/>
      <c r="AT8" s="126"/>
      <c r="AU8" s="126"/>
      <c r="AV8" s="126"/>
      <c r="AW8" s="126"/>
      <c r="AX8" s="126"/>
      <c r="AY8" s="126"/>
    </row>
    <row r="9" spans="1:51" ht="15" x14ac:dyDescent="0.25">
      <c r="A9" s="189">
        <f>YampaRiverInflow.TotalOutflow!A9</f>
        <v>44743</v>
      </c>
      <c r="B9" s="302">
        <v>17.169</v>
      </c>
      <c r="C9" s="97">
        <v>39.472000000000001</v>
      </c>
      <c r="D9" s="301">
        <v>30.704999999999998</v>
      </c>
      <c r="E9" s="121">
        <v>-0.52760200000000035</v>
      </c>
      <c r="F9" s="121">
        <v>14.445949999999996</v>
      </c>
      <c r="G9" s="121">
        <v>-5.4029160000000003</v>
      </c>
      <c r="H9" s="121">
        <v>-9.1989860000000014</v>
      </c>
      <c r="I9" s="121">
        <v>30.872809999999998</v>
      </c>
      <c r="J9" s="121">
        <v>7.8308159999999951</v>
      </c>
      <c r="K9" s="121">
        <v>31.933880000000002</v>
      </c>
      <c r="L9" s="121">
        <v>33.12397</v>
      </c>
      <c r="M9" s="121">
        <v>30.347110000000001</v>
      </c>
      <c r="N9" s="121">
        <v>21.12397</v>
      </c>
      <c r="O9" s="121">
        <v>19.953720000000001</v>
      </c>
      <c r="P9" s="121">
        <v>10.1157</v>
      </c>
      <c r="Q9" s="121">
        <v>17.2562</v>
      </c>
      <c r="R9" s="121">
        <v>39.272730000000003</v>
      </c>
      <c r="S9" s="121">
        <v>21.024789999999999</v>
      </c>
      <c r="T9" s="121">
        <v>21.223140000000001</v>
      </c>
      <c r="U9" s="121">
        <v>45.421489999999999</v>
      </c>
      <c r="V9" s="121">
        <v>28.760330000000003</v>
      </c>
      <c r="W9" s="121">
        <v>28.164830000000002</v>
      </c>
      <c r="X9" s="121">
        <v>29.156560000000002</v>
      </c>
      <c r="Y9" s="121">
        <v>31.536360000000002</v>
      </c>
      <c r="Z9" s="121">
        <v>26.379669999999997</v>
      </c>
      <c r="AA9" s="121">
        <v>61.685449999999996</v>
      </c>
      <c r="AB9" s="121">
        <v>29.156569999999999</v>
      </c>
      <c r="AC9" s="121">
        <v>33.520060000000001</v>
      </c>
      <c r="AD9" s="121">
        <v>26.182200000000002</v>
      </c>
      <c r="AE9" s="121">
        <v>32.1327</v>
      </c>
      <c r="AF9" s="121">
        <v>49.587499999999999</v>
      </c>
      <c r="AG9" s="121">
        <v>22.016849999999998</v>
      </c>
      <c r="AH9" s="121">
        <v>23.603650000000101</v>
      </c>
      <c r="AI9" s="10"/>
      <c r="AJ9" s="10"/>
      <c r="AK9" s="10"/>
      <c r="AL9" s="10"/>
      <c r="AM9" s="10"/>
      <c r="AN9" s="126"/>
      <c r="AO9" s="126"/>
      <c r="AP9" s="126"/>
      <c r="AQ9" s="126"/>
      <c r="AR9" s="126"/>
      <c r="AS9" s="126"/>
      <c r="AT9" s="126"/>
      <c r="AU9" s="126"/>
      <c r="AV9" s="126"/>
      <c r="AW9" s="126"/>
      <c r="AX9" s="126"/>
      <c r="AY9" s="126"/>
    </row>
    <row r="10" spans="1:51" ht="15" x14ac:dyDescent="0.25">
      <c r="A10" s="189">
        <f>YampaRiverInflow.TotalOutflow!A10</f>
        <v>44774</v>
      </c>
      <c r="B10" s="302">
        <v>43.256999999999998</v>
      </c>
      <c r="C10" s="97">
        <v>40.436999999999998</v>
      </c>
      <c r="D10" s="301">
        <v>34.83</v>
      </c>
      <c r="E10" s="121">
        <v>15.498979999999996</v>
      </c>
      <c r="F10" s="121">
        <v>39.663323999999996</v>
      </c>
      <c r="G10" s="121">
        <v>-27.475497999999998</v>
      </c>
      <c r="H10" s="121">
        <v>-21.766008000000003</v>
      </c>
      <c r="I10" s="121">
        <v>29.917686</v>
      </c>
      <c r="J10" s="121">
        <v>25.019824</v>
      </c>
      <c r="K10" s="121">
        <v>50.280989999999996</v>
      </c>
      <c r="L10" s="121">
        <v>20.826450000000001</v>
      </c>
      <c r="M10" s="121">
        <v>44.033059999999999</v>
      </c>
      <c r="N10" s="121">
        <v>23.404959999999999</v>
      </c>
      <c r="O10" s="121">
        <v>52.066120000000005</v>
      </c>
      <c r="P10" s="121">
        <v>17.851240000000001</v>
      </c>
      <c r="Q10" s="121">
        <v>42.049589999999995</v>
      </c>
      <c r="R10" s="121">
        <v>50.578510000000001</v>
      </c>
      <c r="S10" s="121">
        <v>28.36364</v>
      </c>
      <c r="T10" s="121">
        <v>66.446280000000002</v>
      </c>
      <c r="U10" s="121">
        <v>91.636359999999996</v>
      </c>
      <c r="V10" s="121">
        <v>39.272730000000003</v>
      </c>
      <c r="W10" s="121">
        <v>23.60284</v>
      </c>
      <c r="X10" s="121">
        <v>91.04083</v>
      </c>
      <c r="Y10" s="121">
        <v>36.693379999999998</v>
      </c>
      <c r="Z10" s="121">
        <v>68.607789999999994</v>
      </c>
      <c r="AA10" s="121">
        <v>66.842500000000001</v>
      </c>
      <c r="AB10" s="121">
        <v>41.057389999999998</v>
      </c>
      <c r="AC10" s="121">
        <v>44.429290000000002</v>
      </c>
      <c r="AD10" s="121">
        <v>41.851849999999999</v>
      </c>
      <c r="AE10" s="121">
        <v>40.265050000000002</v>
      </c>
      <c r="AF10" s="121">
        <v>38.876599999999996</v>
      </c>
      <c r="AG10" s="121">
        <v>29.55415</v>
      </c>
      <c r="AH10" s="121">
        <v>23.603649999999899</v>
      </c>
      <c r="AI10" s="10"/>
      <c r="AJ10" s="10"/>
      <c r="AK10" s="10"/>
      <c r="AL10" s="10"/>
      <c r="AM10" s="10"/>
      <c r="AN10" s="126"/>
      <c r="AO10" s="126"/>
      <c r="AP10" s="126"/>
      <c r="AQ10" s="126"/>
      <c r="AR10" s="126"/>
      <c r="AS10" s="126"/>
      <c r="AT10" s="126"/>
      <c r="AU10" s="126"/>
      <c r="AV10" s="126"/>
      <c r="AW10" s="126"/>
      <c r="AX10" s="126"/>
      <c r="AY10" s="126"/>
    </row>
    <row r="11" spans="1:51" ht="15" x14ac:dyDescent="0.25">
      <c r="A11" s="189">
        <f>YampaRiverInflow.TotalOutflow!A11</f>
        <v>44805</v>
      </c>
      <c r="B11" s="302">
        <v>37.511000000000003</v>
      </c>
      <c r="C11" s="97">
        <v>34.335999999999999</v>
      </c>
      <c r="D11" s="301">
        <v>29.102</v>
      </c>
      <c r="E11" s="121">
        <v>19.180725999999996</v>
      </c>
      <c r="F11" s="121">
        <v>38.334448000000002</v>
      </c>
      <c r="G11" s="121">
        <v>-11.254766</v>
      </c>
      <c r="H11" s="121">
        <v>-1.109622000000003</v>
      </c>
      <c r="I11" s="121">
        <v>14.515779999999999</v>
      </c>
      <c r="J11" s="121">
        <v>21.008659999999999</v>
      </c>
      <c r="K11" s="121">
        <v>59.246279999999999</v>
      </c>
      <c r="L11" s="121">
        <v>36.099170000000001</v>
      </c>
      <c r="M11" s="121">
        <v>49.190080000000002</v>
      </c>
      <c r="N11" s="121">
        <v>39.133879999999998</v>
      </c>
      <c r="O11" s="121">
        <v>48.456199999999995</v>
      </c>
      <c r="P11" s="121">
        <v>103.95372</v>
      </c>
      <c r="Q11" s="121">
        <v>34.373550000000002</v>
      </c>
      <c r="R11" s="121">
        <v>57.381819999999998</v>
      </c>
      <c r="S11" s="121">
        <v>38.360330000000005</v>
      </c>
      <c r="T11" s="121">
        <v>50.87603</v>
      </c>
      <c r="U11" s="121">
        <v>33.83802</v>
      </c>
      <c r="V11" s="121">
        <v>38.677690000000005</v>
      </c>
      <c r="W11" s="121">
        <v>28.363289999999999</v>
      </c>
      <c r="X11" s="121">
        <v>44.250949999999996</v>
      </c>
      <c r="Y11" s="121">
        <v>41.255660000000006</v>
      </c>
      <c r="Z11" s="121">
        <v>47.999720000000003</v>
      </c>
      <c r="AA11" s="121">
        <v>78.703759999999988</v>
      </c>
      <c r="AB11" s="121">
        <v>38.875680000000003</v>
      </c>
      <c r="AC11" s="121">
        <v>32.726860000000002</v>
      </c>
      <c r="AD11" s="121">
        <v>30.744250000000001</v>
      </c>
      <c r="AE11" s="121">
        <v>24.1193600000001</v>
      </c>
      <c r="AF11" s="121">
        <v>44.628749999999897</v>
      </c>
      <c r="AG11" s="121">
        <v>21.9771800000001</v>
      </c>
      <c r="AH11" s="121">
        <v>24.040019999999899</v>
      </c>
      <c r="AI11" s="10"/>
      <c r="AJ11" s="10"/>
      <c r="AK11" s="10"/>
      <c r="AL11" s="10"/>
      <c r="AM11" s="10"/>
      <c r="AN11" s="126"/>
      <c r="AO11" s="126"/>
      <c r="AP11" s="126"/>
      <c r="AQ11" s="126"/>
      <c r="AR11" s="126"/>
      <c r="AS11" s="126"/>
      <c r="AT11" s="126"/>
      <c r="AU11" s="126"/>
      <c r="AV11" s="126"/>
      <c r="AW11" s="126"/>
      <c r="AX11" s="126"/>
      <c r="AY11" s="126"/>
    </row>
    <row r="12" spans="1:51" ht="15" x14ac:dyDescent="0.25">
      <c r="A12" s="189">
        <f>YampaRiverInflow.TotalOutflow!A12</f>
        <v>44835</v>
      </c>
      <c r="B12" s="302">
        <v>20.672999999999998</v>
      </c>
      <c r="C12" s="97">
        <v>32.590000000000003</v>
      </c>
      <c r="D12" s="301">
        <v>33.393999999999998</v>
      </c>
      <c r="E12" s="121">
        <v>26.040343999999997</v>
      </c>
      <c r="F12" s="121">
        <v>13.166246000000003</v>
      </c>
      <c r="G12" s="121">
        <v>20.811032000000001</v>
      </c>
      <c r="H12" s="121">
        <v>15.392737999999998</v>
      </c>
      <c r="I12" s="121">
        <v>31.104225999999993</v>
      </c>
      <c r="J12" s="121">
        <v>32.409004000000003</v>
      </c>
      <c r="K12" s="121">
        <v>36.495870000000004</v>
      </c>
      <c r="L12" s="121">
        <v>22.413220000000003</v>
      </c>
      <c r="M12" s="121">
        <v>37.884300000000003</v>
      </c>
      <c r="N12" s="121">
        <v>47.385120000000001</v>
      </c>
      <c r="O12" s="121">
        <v>23.34545</v>
      </c>
      <c r="P12" s="121">
        <v>20.647929999999999</v>
      </c>
      <c r="Q12" s="121">
        <v>30.664459999999998</v>
      </c>
      <c r="R12" s="121">
        <v>41.077690000000004</v>
      </c>
      <c r="S12" s="121">
        <v>31.060849999999999</v>
      </c>
      <c r="T12" s="121">
        <v>69.758679999999998</v>
      </c>
      <c r="U12" s="121">
        <v>20.94511</v>
      </c>
      <c r="V12" s="121">
        <v>34.908660000000005</v>
      </c>
      <c r="W12" s="121">
        <v>24.793029999999998</v>
      </c>
      <c r="X12" s="121">
        <v>40.680699999999995</v>
      </c>
      <c r="Y12" s="121">
        <v>34.511849999999995</v>
      </c>
      <c r="Z12" s="121">
        <v>29.513770000000001</v>
      </c>
      <c r="AA12" s="121">
        <v>19.080719999999999</v>
      </c>
      <c r="AB12" s="121">
        <v>42.445929999999997</v>
      </c>
      <c r="AC12" s="121">
        <v>56.012860000000003</v>
      </c>
      <c r="AD12" s="121">
        <v>29.236789999999999</v>
      </c>
      <c r="AE12" s="121">
        <v>25.884679999999999</v>
      </c>
      <c r="AF12" s="121">
        <v>63.214149999999897</v>
      </c>
      <c r="AG12" s="121">
        <v>23.663159999999799</v>
      </c>
      <c r="AH12" s="121">
        <v>24.972269999999799</v>
      </c>
      <c r="AI12" s="10"/>
      <c r="AJ12" s="10"/>
      <c r="AK12" s="10"/>
      <c r="AL12" s="10"/>
      <c r="AM12" s="10"/>
      <c r="AN12" s="126"/>
      <c r="AO12" s="126"/>
      <c r="AP12" s="126"/>
      <c r="AQ12" s="126"/>
      <c r="AR12" s="126"/>
      <c r="AS12" s="126"/>
      <c r="AT12" s="126"/>
      <c r="AU12" s="126"/>
      <c r="AV12" s="126"/>
      <c r="AW12" s="126"/>
      <c r="AX12" s="126"/>
      <c r="AY12" s="126"/>
    </row>
    <row r="13" spans="1:51" ht="15" x14ac:dyDescent="0.25">
      <c r="A13" s="189">
        <f>YampaRiverInflow.TotalOutflow!A13</f>
        <v>44866</v>
      </c>
      <c r="B13" s="302">
        <v>33.052999999999997</v>
      </c>
      <c r="C13" s="97">
        <v>32.204999999999998</v>
      </c>
      <c r="D13" s="301">
        <v>25.29</v>
      </c>
      <c r="E13" s="121">
        <v>17.507805999999995</v>
      </c>
      <c r="F13" s="121">
        <v>8.8944699999999983</v>
      </c>
      <c r="G13" s="121">
        <v>1.1222839999999996</v>
      </c>
      <c r="H13" s="121">
        <v>9.8448719999999987</v>
      </c>
      <c r="I13" s="121">
        <v>28.013811999999998</v>
      </c>
      <c r="J13" s="121">
        <v>15.793877999999999</v>
      </c>
      <c r="K13" s="121">
        <v>24.595040000000001</v>
      </c>
      <c r="L13" s="121">
        <v>18.446279999999998</v>
      </c>
      <c r="M13" s="121">
        <v>36.495870000000004</v>
      </c>
      <c r="N13" s="121">
        <v>27.966939999999997</v>
      </c>
      <c r="O13" s="121">
        <v>25.487599999999997</v>
      </c>
      <c r="P13" s="121">
        <v>23.10744</v>
      </c>
      <c r="Q13" s="121">
        <v>22.472729999999999</v>
      </c>
      <c r="R13" s="121">
        <v>35.166530000000002</v>
      </c>
      <c r="S13" s="121">
        <v>20.925319999999999</v>
      </c>
      <c r="T13" s="121">
        <v>16.066120000000002</v>
      </c>
      <c r="U13" s="121">
        <v>25.54711</v>
      </c>
      <c r="V13" s="121">
        <v>41.950060000000001</v>
      </c>
      <c r="W13" s="121">
        <v>23.00787</v>
      </c>
      <c r="X13" s="121">
        <v>14.39954</v>
      </c>
      <c r="Y13" s="121">
        <v>23.602700000000002</v>
      </c>
      <c r="Z13" s="121">
        <v>28.581400000000002</v>
      </c>
      <c r="AA13" s="121">
        <v>27.807869999999998</v>
      </c>
      <c r="AB13" s="121">
        <v>24.69378</v>
      </c>
      <c r="AC13" s="121">
        <v>22.293890000000001</v>
      </c>
      <c r="AD13" s="121">
        <v>27.888010000000101</v>
      </c>
      <c r="AE13" s="121">
        <v>24.873090000000097</v>
      </c>
      <c r="AF13" s="121">
        <v>23.24662</v>
      </c>
      <c r="AG13" s="121">
        <v>25.646650000000101</v>
      </c>
      <c r="AH13" s="121">
        <v>24.793749999999999</v>
      </c>
      <c r="AI13" s="10"/>
      <c r="AJ13" s="10"/>
      <c r="AK13" s="10"/>
      <c r="AL13" s="10"/>
      <c r="AM13" s="10"/>
      <c r="AN13" s="126"/>
      <c r="AO13" s="126"/>
      <c r="AP13" s="126"/>
      <c r="AQ13" s="126"/>
      <c r="AR13" s="126"/>
      <c r="AS13" s="126"/>
      <c r="AT13" s="126"/>
      <c r="AU13" s="126"/>
      <c r="AV13" s="126"/>
      <c r="AW13" s="126"/>
      <c r="AX13" s="126"/>
      <c r="AY13" s="126"/>
    </row>
    <row r="14" spans="1:51" ht="15" x14ac:dyDescent="0.25">
      <c r="A14" s="189">
        <f>YampaRiverInflow.TotalOutflow!A14</f>
        <v>44896</v>
      </c>
      <c r="B14" s="302">
        <v>30.582999999999998</v>
      </c>
      <c r="C14" s="97">
        <v>26.678000000000001</v>
      </c>
      <c r="D14" s="301">
        <v>29.978999999999999</v>
      </c>
      <c r="E14" s="121">
        <v>8.4644880000000011</v>
      </c>
      <c r="F14" s="121">
        <v>2.3967059999999982</v>
      </c>
      <c r="G14" s="121">
        <v>-6.7709719999999995</v>
      </c>
      <c r="H14" s="121">
        <v>0.60159199999999691</v>
      </c>
      <c r="I14" s="121">
        <v>44.223798000000002</v>
      </c>
      <c r="J14" s="121">
        <v>1.110544</v>
      </c>
      <c r="K14" s="121">
        <v>15.07438</v>
      </c>
      <c r="L14" s="121">
        <v>12.69421</v>
      </c>
      <c r="M14" s="121">
        <v>35.305790000000002</v>
      </c>
      <c r="N14" s="121">
        <v>29.355370000000001</v>
      </c>
      <c r="O14" s="121">
        <v>13.4876</v>
      </c>
      <c r="P14" s="121">
        <v>18.723970000000001</v>
      </c>
      <c r="Q14" s="121">
        <v>15.471069999999999</v>
      </c>
      <c r="R14" s="121">
        <v>19.100490000000001</v>
      </c>
      <c r="S14" s="121">
        <v>3.9664899999999998</v>
      </c>
      <c r="T14" s="121">
        <v>23.801650000000002</v>
      </c>
      <c r="U14" s="121">
        <v>57.520660000000007</v>
      </c>
      <c r="V14" s="121">
        <v>23.99954</v>
      </c>
      <c r="W14" s="121">
        <v>19.4375</v>
      </c>
      <c r="X14" s="121">
        <v>33.916870000000003</v>
      </c>
      <c r="Y14" s="121">
        <v>31.734860000000001</v>
      </c>
      <c r="Z14" s="121">
        <v>22.7103</v>
      </c>
      <c r="AA14" s="121">
        <v>25.368259999999999</v>
      </c>
      <c r="AB14" s="121">
        <v>31.6557</v>
      </c>
      <c r="AC14" s="121">
        <v>22.412740000000003</v>
      </c>
      <c r="AD14" s="121">
        <v>36.377389999999899</v>
      </c>
      <c r="AE14" s="121">
        <v>25.983849999999997</v>
      </c>
      <c r="AF14" s="121">
        <v>23.544150000000002</v>
      </c>
      <c r="AG14" s="121">
        <v>39.471650000000103</v>
      </c>
      <c r="AH14" s="121">
        <v>24.5160599999999</v>
      </c>
      <c r="AI14" s="10"/>
      <c r="AJ14" s="10"/>
      <c r="AK14" s="10"/>
      <c r="AL14" s="10"/>
      <c r="AM14" s="10"/>
      <c r="AN14" s="126"/>
      <c r="AO14" s="126"/>
      <c r="AP14" s="126"/>
      <c r="AQ14" s="126"/>
      <c r="AR14" s="126"/>
      <c r="AS14" s="126"/>
      <c r="AT14" s="126"/>
      <c r="AU14" s="126"/>
      <c r="AV14" s="126"/>
      <c r="AW14" s="126"/>
      <c r="AX14" s="126"/>
      <c r="AY14" s="126"/>
    </row>
    <row r="15" spans="1:51" ht="15" x14ac:dyDescent="0.25">
      <c r="A15" s="189">
        <f>YampaRiverInflow.TotalOutflow!A15</f>
        <v>44927</v>
      </c>
      <c r="B15" s="302">
        <v>45.95</v>
      </c>
      <c r="C15" s="97">
        <v>44.152000000000001</v>
      </c>
      <c r="D15" s="301">
        <v>34.83</v>
      </c>
      <c r="E15" s="121">
        <v>0.14888199999999779</v>
      </c>
      <c r="F15" s="121">
        <v>188.36769600000002</v>
      </c>
      <c r="G15" s="121">
        <v>-19.261465999999999</v>
      </c>
      <c r="H15" s="121">
        <v>-11.55139</v>
      </c>
      <c r="I15" s="121">
        <v>25.526097999999998</v>
      </c>
      <c r="J15" s="121">
        <v>1.3745679999999993</v>
      </c>
      <c r="K15" s="121">
        <v>21.421490000000002</v>
      </c>
      <c r="L15" s="121">
        <v>24.198349999999998</v>
      </c>
      <c r="M15" s="121">
        <v>42.049589999999995</v>
      </c>
      <c r="N15" s="121">
        <v>21.61983</v>
      </c>
      <c r="O15" s="121">
        <v>18.446279999999998</v>
      </c>
      <c r="P15" s="121">
        <v>23.206610000000001</v>
      </c>
      <c r="Q15" s="121">
        <v>20.033060000000003</v>
      </c>
      <c r="R15" s="121">
        <v>101.09752</v>
      </c>
      <c r="S15" s="121">
        <v>22.61157</v>
      </c>
      <c r="T15" s="121">
        <v>23.206610000000001</v>
      </c>
      <c r="U15" s="121">
        <v>42.247930000000004</v>
      </c>
      <c r="V15" s="121">
        <v>34.11524</v>
      </c>
      <c r="W15" s="121">
        <v>41.255679999999998</v>
      </c>
      <c r="X15" s="121">
        <v>24.792830000000002</v>
      </c>
      <c r="Y15" s="121">
        <v>40.065640000000002</v>
      </c>
      <c r="Z15" s="121">
        <v>37.883839999999999</v>
      </c>
      <c r="AA15" s="121">
        <v>23.007810000000003</v>
      </c>
      <c r="AB15" s="121">
        <v>30.743310000000001</v>
      </c>
      <c r="AC15" s="121">
        <v>36.496400000000001</v>
      </c>
      <c r="AD15" s="121">
        <v>45.025449999999999</v>
      </c>
      <c r="AE15" s="121">
        <v>23.802</v>
      </c>
      <c r="AF15" s="121">
        <v>42.050199999999904</v>
      </c>
      <c r="AG15" s="121">
        <v>26.777249999999999</v>
      </c>
      <c r="AH15" s="121">
        <v>29.809785999999992</v>
      </c>
      <c r="AI15" s="10"/>
      <c r="AJ15" s="10"/>
      <c r="AK15" s="10"/>
      <c r="AL15" s="10"/>
      <c r="AM15" s="10"/>
      <c r="AN15" s="126"/>
      <c r="AO15" s="126"/>
      <c r="AP15" s="126"/>
      <c r="AQ15" s="126"/>
      <c r="AR15" s="126"/>
      <c r="AS15" s="126"/>
      <c r="AT15" s="126"/>
      <c r="AU15" s="126"/>
      <c r="AV15" s="126"/>
      <c r="AW15" s="126"/>
      <c r="AX15" s="126"/>
      <c r="AY15" s="126"/>
    </row>
    <row r="16" spans="1:51" ht="15" x14ac:dyDescent="0.25">
      <c r="A16" s="189">
        <f>YampaRiverInflow.TotalOutflow!A16</f>
        <v>44958</v>
      </c>
      <c r="B16" s="302">
        <v>40.085000000000001</v>
      </c>
      <c r="C16" s="97">
        <v>52.500999999999998</v>
      </c>
      <c r="D16" s="301">
        <v>47.231000000000002</v>
      </c>
      <c r="E16" s="121">
        <v>7.0302340000000001</v>
      </c>
      <c r="F16" s="121">
        <v>85.799055999999993</v>
      </c>
      <c r="G16" s="121">
        <v>-9.7793939999999999</v>
      </c>
      <c r="H16" s="121">
        <v>38.657699999999991</v>
      </c>
      <c r="I16" s="121">
        <v>12.339405999999999</v>
      </c>
      <c r="J16" s="121">
        <v>23.60331</v>
      </c>
      <c r="K16" s="121">
        <v>17.2562</v>
      </c>
      <c r="L16" s="121">
        <v>16.066120000000002</v>
      </c>
      <c r="M16" s="121">
        <v>48.99174</v>
      </c>
      <c r="N16" s="121">
        <v>36.297519999999999</v>
      </c>
      <c r="O16" s="121">
        <v>25.745450000000002</v>
      </c>
      <c r="P16" s="121">
        <v>24.39669</v>
      </c>
      <c r="Q16" s="121">
        <v>35.66281</v>
      </c>
      <c r="R16" s="121">
        <v>125.57355</v>
      </c>
      <c r="S16" s="121">
        <v>20.429749999999999</v>
      </c>
      <c r="T16" s="121">
        <v>29.355370000000001</v>
      </c>
      <c r="U16" s="121">
        <v>90.644630000000006</v>
      </c>
      <c r="V16" s="121">
        <v>38.478989999999996</v>
      </c>
      <c r="W16" s="121">
        <v>35.16657</v>
      </c>
      <c r="X16" s="121">
        <v>33.321769999999994</v>
      </c>
      <c r="Y16" s="121">
        <v>18.842610000000001</v>
      </c>
      <c r="Z16" s="121">
        <v>38.875690000000006</v>
      </c>
      <c r="AA16" s="121">
        <v>32.449240000000003</v>
      </c>
      <c r="AB16" s="121">
        <v>39.450900000000004</v>
      </c>
      <c r="AC16" s="121">
        <v>41.375809999999994</v>
      </c>
      <c r="AD16" s="121">
        <v>62.678599999999996</v>
      </c>
      <c r="AE16" s="121">
        <v>22.2151999999999</v>
      </c>
      <c r="AF16" s="121">
        <v>72.001050000000006</v>
      </c>
      <c r="AG16" s="121">
        <v>37.884849999999894</v>
      </c>
      <c r="AH16" s="121">
        <v>19.033522000000001</v>
      </c>
      <c r="AI16" s="10"/>
      <c r="AJ16" s="10"/>
      <c r="AK16" s="10"/>
      <c r="AL16" s="10"/>
      <c r="AM16" s="10"/>
      <c r="AN16" s="126"/>
      <c r="AO16" s="126"/>
      <c r="AP16" s="126"/>
      <c r="AQ16" s="126"/>
      <c r="AR16" s="126"/>
      <c r="AS16" s="126"/>
      <c r="AT16" s="126"/>
      <c r="AU16" s="126"/>
      <c r="AV16" s="126"/>
      <c r="AW16" s="126"/>
      <c r="AX16" s="126"/>
      <c r="AY16" s="126"/>
    </row>
    <row r="17" spans="1:51" ht="15" x14ac:dyDescent="0.25">
      <c r="A17" s="189">
        <f>YampaRiverInflow.TotalOutflow!A17</f>
        <v>44986</v>
      </c>
      <c r="B17" s="302">
        <v>41.262999999999998</v>
      </c>
      <c r="C17" s="97">
        <v>65.072000000000003</v>
      </c>
      <c r="D17" s="301">
        <v>64.412000000000006</v>
      </c>
      <c r="E17" s="121">
        <v>23.852601999999997</v>
      </c>
      <c r="F17" s="121">
        <v>33.571293999999995</v>
      </c>
      <c r="G17" s="121">
        <v>18.785719999999998</v>
      </c>
      <c r="H17" s="121">
        <v>66.418819999999997</v>
      </c>
      <c r="I17" s="121">
        <v>7.6782579999999996</v>
      </c>
      <c r="J17" s="121">
        <v>63.272730000000003</v>
      </c>
      <c r="K17" s="121">
        <v>48.99174</v>
      </c>
      <c r="L17" s="121">
        <v>19.834709999999998</v>
      </c>
      <c r="M17" s="121">
        <v>54.009920000000001</v>
      </c>
      <c r="N17" s="121">
        <v>55.160330000000002</v>
      </c>
      <c r="O17" s="121">
        <v>23.22645</v>
      </c>
      <c r="P17" s="121">
        <v>42.842980000000004</v>
      </c>
      <c r="Q17" s="121">
        <v>27.59008</v>
      </c>
      <c r="R17" s="121">
        <v>69.104129999999998</v>
      </c>
      <c r="S17" s="121">
        <v>49.190080000000002</v>
      </c>
      <c r="T17" s="121">
        <v>44.628099999999996</v>
      </c>
      <c r="U17" s="121">
        <v>82.373550000000009</v>
      </c>
      <c r="V17" s="121">
        <v>74.04258999999999</v>
      </c>
      <c r="W17" s="121">
        <v>59.404600000000002</v>
      </c>
      <c r="X17" s="121">
        <v>42.445689999999999</v>
      </c>
      <c r="Y17" s="121">
        <v>22.21454</v>
      </c>
      <c r="Z17" s="121">
        <v>58.769889999999997</v>
      </c>
      <c r="AA17" s="121">
        <v>31.517060000000001</v>
      </c>
      <c r="AB17" s="121">
        <v>41.176480000000005</v>
      </c>
      <c r="AC17" s="121">
        <v>36.615409999999905</v>
      </c>
      <c r="AD17" s="121">
        <v>63.888529999999896</v>
      </c>
      <c r="AE17" s="121">
        <v>26.578900000000001</v>
      </c>
      <c r="AF17" s="121">
        <v>124.9605</v>
      </c>
      <c r="AG17" s="121">
        <v>70.0175499999999</v>
      </c>
      <c r="AH17" s="121">
        <v>37.985829999999993</v>
      </c>
      <c r="AI17" s="10"/>
      <c r="AJ17" s="10"/>
      <c r="AK17" s="10"/>
      <c r="AL17" s="10"/>
      <c r="AM17" s="10"/>
      <c r="AN17" s="126"/>
      <c r="AO17" s="126"/>
      <c r="AP17" s="126"/>
      <c r="AQ17" s="126"/>
      <c r="AR17" s="126"/>
      <c r="AS17" s="126"/>
      <c r="AT17" s="126"/>
      <c r="AU17" s="126"/>
      <c r="AV17" s="126"/>
      <c r="AW17" s="126"/>
      <c r="AX17" s="126"/>
      <c r="AY17" s="126"/>
    </row>
    <row r="18" spans="1:51" ht="15" x14ac:dyDescent="0.25">
      <c r="A18" s="189">
        <f>YampaRiverInflow.TotalOutflow!A18</f>
        <v>45017</v>
      </c>
      <c r="B18" s="302">
        <v>39.895000000000003</v>
      </c>
      <c r="C18" s="97">
        <v>38.134</v>
      </c>
      <c r="D18" s="301">
        <v>35.889000000000003</v>
      </c>
      <c r="E18" s="121">
        <v>40.074694000000001</v>
      </c>
      <c r="F18" s="121">
        <v>1.3631199999999954</v>
      </c>
      <c r="G18" s="121">
        <v>-2.5694920000000012</v>
      </c>
      <c r="H18" s="121">
        <v>-26.212883999999999</v>
      </c>
      <c r="I18" s="121">
        <v>3.6764540000000014</v>
      </c>
      <c r="J18" s="121">
        <v>29.157019999999999</v>
      </c>
      <c r="K18" s="121">
        <v>70.294210000000007</v>
      </c>
      <c r="L18" s="121">
        <v>23.60331</v>
      </c>
      <c r="M18" s="121">
        <v>16.8</v>
      </c>
      <c r="N18" s="121">
        <v>35.028100000000002</v>
      </c>
      <c r="O18" s="121">
        <v>13.62645</v>
      </c>
      <c r="P18" s="121">
        <v>32.747109999999999</v>
      </c>
      <c r="Q18" s="121">
        <v>39.133879999999998</v>
      </c>
      <c r="R18" s="121">
        <v>90.902479999999997</v>
      </c>
      <c r="S18" s="121">
        <v>33.758679999999998</v>
      </c>
      <c r="T18" s="121">
        <v>33.699169999999995</v>
      </c>
      <c r="U18" s="121">
        <v>29.79214</v>
      </c>
      <c r="V18" s="121">
        <v>43.080640000000002</v>
      </c>
      <c r="W18" s="121">
        <v>88.700450000000004</v>
      </c>
      <c r="X18" s="121">
        <v>43.635820000000002</v>
      </c>
      <c r="Y18" s="121">
        <v>17.01784</v>
      </c>
      <c r="Z18" s="121">
        <v>26.498860000000001</v>
      </c>
      <c r="AA18" s="121">
        <v>22.988139999999998</v>
      </c>
      <c r="AB18" s="121">
        <v>25.348419999999997</v>
      </c>
      <c r="AC18" s="121">
        <v>31.934349999999899</v>
      </c>
      <c r="AD18" s="121">
        <v>40.2452100000001</v>
      </c>
      <c r="AE18" s="121">
        <v>24.198700000000002</v>
      </c>
      <c r="AF18" s="121">
        <v>43.240300000000097</v>
      </c>
      <c r="AG18" s="121">
        <v>39.828680000000105</v>
      </c>
      <c r="AH18" s="121">
        <v>41.938178000000001</v>
      </c>
      <c r="AI18" s="10"/>
      <c r="AJ18" s="10"/>
      <c r="AK18" s="10"/>
      <c r="AL18" s="10"/>
      <c r="AM18" s="10"/>
      <c r="AN18" s="126"/>
      <c r="AO18" s="126"/>
      <c r="AP18" s="126"/>
      <c r="AQ18" s="126"/>
      <c r="AR18" s="126"/>
      <c r="AS18" s="126"/>
      <c r="AT18" s="126"/>
      <c r="AU18" s="126"/>
      <c r="AV18" s="126"/>
      <c r="AW18" s="126"/>
      <c r="AX18" s="126"/>
      <c r="AY18" s="126"/>
    </row>
    <row r="19" spans="1:51" ht="15" x14ac:dyDescent="0.25">
      <c r="A19" s="189">
        <f>YampaRiverInflow.TotalOutflow!A19</f>
        <v>45047</v>
      </c>
      <c r="B19" s="302">
        <v>19.623999999999999</v>
      </c>
      <c r="C19" s="97">
        <v>20.670999999999999</v>
      </c>
      <c r="D19" s="301">
        <v>27.829000000000001</v>
      </c>
      <c r="E19" s="121">
        <v>21.803582000000002</v>
      </c>
      <c r="F19" s="121">
        <v>0.19014400000000023</v>
      </c>
      <c r="G19" s="121">
        <v>-5.5054859999999994</v>
      </c>
      <c r="H19" s="121">
        <v>-26.211384000000006</v>
      </c>
      <c r="I19" s="121">
        <v>7.738929999999999</v>
      </c>
      <c r="J19" s="121">
        <v>15.471069999999999</v>
      </c>
      <c r="K19" s="121">
        <v>41.137190000000004</v>
      </c>
      <c r="L19" s="121">
        <v>13.289260000000001</v>
      </c>
      <c r="M19" s="121">
        <v>27.570250000000001</v>
      </c>
      <c r="N19" s="121">
        <v>34.690910000000002</v>
      </c>
      <c r="O19" s="121">
        <v>21.163640000000001</v>
      </c>
      <c r="P19" s="121">
        <v>23.543800000000001</v>
      </c>
      <c r="Q19" s="121">
        <v>34.333880000000001</v>
      </c>
      <c r="R19" s="121">
        <v>67.140500000000003</v>
      </c>
      <c r="S19" s="121">
        <v>34.274380000000001</v>
      </c>
      <c r="T19" s="121">
        <v>36.813220000000001</v>
      </c>
      <c r="U19" s="121">
        <v>20.429749999999999</v>
      </c>
      <c r="V19" s="121">
        <v>51.173209999999997</v>
      </c>
      <c r="W19" s="121">
        <v>36.138489999999997</v>
      </c>
      <c r="X19" s="121">
        <v>21.024139999999999</v>
      </c>
      <c r="Y19" s="121">
        <v>18.545120000000001</v>
      </c>
      <c r="Z19" s="121">
        <v>27.252549999999999</v>
      </c>
      <c r="AA19" s="121">
        <v>27.252610000000001</v>
      </c>
      <c r="AB19" s="121">
        <v>28.958279999999998</v>
      </c>
      <c r="AC19" s="121">
        <v>32.1327</v>
      </c>
      <c r="AD19" s="121">
        <v>29.573979999999999</v>
      </c>
      <c r="AE19" s="121">
        <v>26.281370000000102</v>
      </c>
      <c r="AF19" s="121">
        <v>27.570650000000001</v>
      </c>
      <c r="AG19" s="121">
        <v>23.583810000000099</v>
      </c>
      <c r="AH19" s="121">
        <v>24.659790000000001</v>
      </c>
      <c r="AI19" s="10"/>
      <c r="AJ19" s="10"/>
      <c r="AK19" s="10"/>
      <c r="AL19" s="10"/>
      <c r="AM19" s="10"/>
      <c r="AN19" s="126"/>
      <c r="AO19" s="126"/>
      <c r="AP19" s="126"/>
      <c r="AQ19" s="126"/>
      <c r="AR19" s="126"/>
      <c r="AS19" s="126"/>
      <c r="AT19" s="126"/>
      <c r="AU19" s="126"/>
      <c r="AV19" s="126"/>
      <c r="AW19" s="126"/>
      <c r="AX19" s="126"/>
      <c r="AY19" s="126"/>
    </row>
    <row r="20" spans="1:51" ht="15" x14ac:dyDescent="0.25">
      <c r="A20" s="189">
        <f>YampaRiverInflow.TotalOutflow!A20</f>
        <v>45078</v>
      </c>
      <c r="B20" s="302">
        <v>9.8230000000000004</v>
      </c>
      <c r="C20" s="97">
        <v>11.023999999999999</v>
      </c>
      <c r="D20" s="301">
        <v>25.254000000000001</v>
      </c>
      <c r="E20" s="121">
        <v>8.1729199999999995</v>
      </c>
      <c r="F20" s="121">
        <v>12.473674000000001</v>
      </c>
      <c r="G20" s="121">
        <v>1.061094</v>
      </c>
      <c r="H20" s="121">
        <v>22.368065999999995</v>
      </c>
      <c r="I20" s="121">
        <v>-1.3633040000000001</v>
      </c>
      <c r="J20" s="121">
        <v>31.73554</v>
      </c>
      <c r="K20" s="121">
        <v>15.272729999999999</v>
      </c>
      <c r="L20" s="121">
        <v>13.68595</v>
      </c>
      <c r="M20" s="121">
        <v>32.07273</v>
      </c>
      <c r="N20" s="121">
        <v>48.238019999999999</v>
      </c>
      <c r="O20" s="121">
        <v>6.5057900000000002</v>
      </c>
      <c r="P20" s="121">
        <v>14.280989999999999</v>
      </c>
      <c r="Q20" s="121">
        <v>20.826450000000001</v>
      </c>
      <c r="R20" s="121">
        <v>11.9405</v>
      </c>
      <c r="S20" s="121">
        <v>14.67769</v>
      </c>
      <c r="T20" s="121">
        <v>31.73554</v>
      </c>
      <c r="U20" s="121">
        <v>13.4876</v>
      </c>
      <c r="V20" s="121">
        <v>35.543419999999998</v>
      </c>
      <c r="W20" s="121">
        <v>23.741799999999998</v>
      </c>
      <c r="X20" s="121">
        <v>24.39593</v>
      </c>
      <c r="Y20" s="121">
        <v>22.730180000000001</v>
      </c>
      <c r="Z20" s="121">
        <v>25.189630000000001</v>
      </c>
      <c r="AA20" s="121">
        <v>26.0823</v>
      </c>
      <c r="AB20" s="121">
        <v>25.58633</v>
      </c>
      <c r="AC20" s="121">
        <v>28.562399999999901</v>
      </c>
      <c r="AD20" s="121">
        <v>24.3970500000001</v>
      </c>
      <c r="AE20" s="121">
        <v>26.578900000000001</v>
      </c>
      <c r="AF20" s="121">
        <v>24.000349999999901</v>
      </c>
      <c r="AG20" s="121">
        <v>22.730910000000101</v>
      </c>
      <c r="AH20" s="121">
        <v>3.4259199999999983</v>
      </c>
      <c r="AI20" s="10"/>
      <c r="AJ20" s="10"/>
      <c r="AK20" s="10"/>
      <c r="AL20" s="10"/>
      <c r="AM20" s="10"/>
      <c r="AN20" s="126"/>
      <c r="AO20" s="126"/>
      <c r="AP20" s="126"/>
      <c r="AQ20" s="126"/>
      <c r="AR20" s="126"/>
      <c r="AS20" s="126"/>
      <c r="AT20" s="126"/>
      <c r="AU20" s="126"/>
      <c r="AV20" s="126"/>
      <c r="AW20" s="126"/>
      <c r="AX20" s="126"/>
      <c r="AY20" s="126"/>
    </row>
    <row r="21" spans="1:51" ht="15" x14ac:dyDescent="0.25">
      <c r="A21" s="189">
        <f>YampaRiverInflow.TotalOutflow!A21</f>
        <v>45108</v>
      </c>
      <c r="B21" s="302">
        <v>20.89</v>
      </c>
      <c r="C21" s="97">
        <v>36.9</v>
      </c>
      <c r="D21" s="301">
        <v>30.704999999999998</v>
      </c>
      <c r="E21" s="121">
        <v>14.445949999999996</v>
      </c>
      <c r="F21" s="121">
        <v>-5.4029160000000003</v>
      </c>
      <c r="G21" s="121">
        <v>-9.1989860000000014</v>
      </c>
      <c r="H21" s="121">
        <v>30.872809999999998</v>
      </c>
      <c r="I21" s="121">
        <v>7.8308159999999951</v>
      </c>
      <c r="J21" s="121">
        <v>31.933880000000002</v>
      </c>
      <c r="K21" s="121">
        <v>33.12397</v>
      </c>
      <c r="L21" s="121">
        <v>30.347110000000001</v>
      </c>
      <c r="M21" s="121">
        <v>21.12397</v>
      </c>
      <c r="N21" s="121">
        <v>19.953720000000001</v>
      </c>
      <c r="O21" s="121">
        <v>10.1157</v>
      </c>
      <c r="P21" s="121">
        <v>17.2562</v>
      </c>
      <c r="Q21" s="121">
        <v>39.272730000000003</v>
      </c>
      <c r="R21" s="121">
        <v>21.024789999999999</v>
      </c>
      <c r="S21" s="121">
        <v>21.223140000000001</v>
      </c>
      <c r="T21" s="121">
        <v>45.421489999999999</v>
      </c>
      <c r="U21" s="121">
        <v>28.760330000000003</v>
      </c>
      <c r="V21" s="121">
        <v>28.164830000000002</v>
      </c>
      <c r="W21" s="121">
        <v>29.156560000000002</v>
      </c>
      <c r="X21" s="121">
        <v>31.536360000000002</v>
      </c>
      <c r="Y21" s="121">
        <v>26.379669999999997</v>
      </c>
      <c r="Z21" s="121">
        <v>61.685449999999996</v>
      </c>
      <c r="AA21" s="121">
        <v>29.156569999999999</v>
      </c>
      <c r="AB21" s="121">
        <v>33.520060000000001</v>
      </c>
      <c r="AC21" s="121">
        <v>26.182200000000002</v>
      </c>
      <c r="AD21" s="121">
        <v>32.1327</v>
      </c>
      <c r="AE21" s="121">
        <v>49.587499999999999</v>
      </c>
      <c r="AF21" s="121">
        <v>22.016849999999998</v>
      </c>
      <c r="AG21" s="121">
        <v>23.603650000000101</v>
      </c>
      <c r="AH21" s="121">
        <v>-0.52760200000000035</v>
      </c>
      <c r="AI21" s="10"/>
      <c r="AJ21" s="10"/>
      <c r="AK21" s="10"/>
      <c r="AL21" s="10"/>
      <c r="AM21" s="10"/>
      <c r="AN21" s="126"/>
      <c r="AO21" s="126"/>
      <c r="AP21" s="126"/>
      <c r="AQ21" s="126"/>
      <c r="AR21" s="126"/>
      <c r="AS21" s="126"/>
      <c r="AT21" s="126"/>
      <c r="AU21" s="126"/>
      <c r="AV21" s="126"/>
      <c r="AW21" s="126"/>
      <c r="AX21" s="126"/>
      <c r="AY21" s="126"/>
    </row>
    <row r="22" spans="1:51" ht="15" x14ac:dyDescent="0.25">
      <c r="A22" s="189">
        <f>YampaRiverInflow.TotalOutflow!A22</f>
        <v>45139</v>
      </c>
      <c r="B22" s="302">
        <v>40.603999999999999</v>
      </c>
      <c r="C22" s="97">
        <v>39.261000000000003</v>
      </c>
      <c r="D22" s="301">
        <v>34.83</v>
      </c>
      <c r="E22" s="121">
        <v>39.663323999999996</v>
      </c>
      <c r="F22" s="121">
        <v>-27.475497999999998</v>
      </c>
      <c r="G22" s="121">
        <v>-21.766008000000003</v>
      </c>
      <c r="H22" s="121">
        <v>29.917686</v>
      </c>
      <c r="I22" s="121">
        <v>25.019824</v>
      </c>
      <c r="J22" s="121">
        <v>50.280989999999996</v>
      </c>
      <c r="K22" s="121">
        <v>20.826450000000001</v>
      </c>
      <c r="L22" s="121">
        <v>44.033059999999999</v>
      </c>
      <c r="M22" s="121">
        <v>23.404959999999999</v>
      </c>
      <c r="N22" s="121">
        <v>52.066120000000005</v>
      </c>
      <c r="O22" s="121">
        <v>17.851240000000001</v>
      </c>
      <c r="P22" s="121">
        <v>42.049589999999995</v>
      </c>
      <c r="Q22" s="121">
        <v>50.578510000000001</v>
      </c>
      <c r="R22" s="121">
        <v>28.36364</v>
      </c>
      <c r="S22" s="121">
        <v>66.446280000000002</v>
      </c>
      <c r="T22" s="121">
        <v>91.636359999999996</v>
      </c>
      <c r="U22" s="121">
        <v>39.272730000000003</v>
      </c>
      <c r="V22" s="121">
        <v>23.60284</v>
      </c>
      <c r="W22" s="121">
        <v>91.04083</v>
      </c>
      <c r="X22" s="121">
        <v>36.693379999999998</v>
      </c>
      <c r="Y22" s="121">
        <v>68.607789999999994</v>
      </c>
      <c r="Z22" s="121">
        <v>66.842500000000001</v>
      </c>
      <c r="AA22" s="121">
        <v>41.057389999999998</v>
      </c>
      <c r="AB22" s="121">
        <v>44.429290000000002</v>
      </c>
      <c r="AC22" s="121">
        <v>41.851849999999999</v>
      </c>
      <c r="AD22" s="121">
        <v>40.265050000000002</v>
      </c>
      <c r="AE22" s="121">
        <v>38.876599999999996</v>
      </c>
      <c r="AF22" s="121">
        <v>29.55415</v>
      </c>
      <c r="AG22" s="121">
        <v>23.603649999999899</v>
      </c>
      <c r="AH22" s="121">
        <v>15.498979999999996</v>
      </c>
      <c r="AI22" s="10"/>
      <c r="AJ22" s="10"/>
      <c r="AK22" s="10"/>
      <c r="AL22" s="10"/>
      <c r="AM22" s="10"/>
      <c r="AN22" s="126"/>
      <c r="AO22" s="126"/>
      <c r="AP22" s="126"/>
      <c r="AQ22" s="126"/>
      <c r="AR22" s="126"/>
      <c r="AS22" s="126"/>
      <c r="AT22" s="126"/>
      <c r="AU22" s="126"/>
      <c r="AV22" s="126"/>
      <c r="AW22" s="126"/>
      <c r="AX22" s="126"/>
      <c r="AY22" s="126"/>
    </row>
    <row r="23" spans="1:51" ht="15" x14ac:dyDescent="0.25">
      <c r="A23" s="189">
        <f>YampaRiverInflow.TotalOutflow!A23</f>
        <v>45170</v>
      </c>
      <c r="B23" s="302">
        <v>34.188000000000002</v>
      </c>
      <c r="C23" s="97">
        <v>35.082000000000001</v>
      </c>
      <c r="D23" s="301">
        <v>29.102</v>
      </c>
      <c r="E23" s="121">
        <v>38.334448000000002</v>
      </c>
      <c r="F23" s="121">
        <v>-11.254766</v>
      </c>
      <c r="G23" s="121">
        <v>-1.109622000000003</v>
      </c>
      <c r="H23" s="121">
        <v>14.515779999999999</v>
      </c>
      <c r="I23" s="121">
        <v>21.008659999999999</v>
      </c>
      <c r="J23" s="121">
        <v>59.246279999999999</v>
      </c>
      <c r="K23" s="121">
        <v>36.099170000000001</v>
      </c>
      <c r="L23" s="121">
        <v>49.190080000000002</v>
      </c>
      <c r="M23" s="121">
        <v>39.133879999999998</v>
      </c>
      <c r="N23" s="121">
        <v>48.456199999999995</v>
      </c>
      <c r="O23" s="121">
        <v>103.95372</v>
      </c>
      <c r="P23" s="121">
        <v>34.373550000000002</v>
      </c>
      <c r="Q23" s="121">
        <v>57.381819999999998</v>
      </c>
      <c r="R23" s="121">
        <v>38.360330000000005</v>
      </c>
      <c r="S23" s="121">
        <v>50.87603</v>
      </c>
      <c r="T23" s="121">
        <v>33.83802</v>
      </c>
      <c r="U23" s="121">
        <v>38.677690000000005</v>
      </c>
      <c r="V23" s="121">
        <v>28.363289999999999</v>
      </c>
      <c r="W23" s="121">
        <v>44.250949999999996</v>
      </c>
      <c r="X23" s="121">
        <v>41.255660000000006</v>
      </c>
      <c r="Y23" s="121">
        <v>47.999720000000003</v>
      </c>
      <c r="Z23" s="121">
        <v>78.703759999999988</v>
      </c>
      <c r="AA23" s="121">
        <v>38.875680000000003</v>
      </c>
      <c r="AB23" s="121">
        <v>32.726860000000002</v>
      </c>
      <c r="AC23" s="121">
        <v>30.744250000000001</v>
      </c>
      <c r="AD23" s="121">
        <v>24.1193600000001</v>
      </c>
      <c r="AE23" s="121">
        <v>44.628749999999897</v>
      </c>
      <c r="AF23" s="121">
        <v>21.9771800000001</v>
      </c>
      <c r="AG23" s="121">
        <v>24.040019999999899</v>
      </c>
      <c r="AH23" s="121">
        <v>19.180725999999996</v>
      </c>
      <c r="AI23" s="10"/>
      <c r="AJ23" s="10"/>
      <c r="AK23" s="10"/>
      <c r="AL23" s="10"/>
      <c r="AM23" s="10"/>
      <c r="AN23" s="126"/>
      <c r="AO23" s="126"/>
      <c r="AP23" s="126"/>
      <c r="AQ23" s="126"/>
      <c r="AR23" s="126"/>
      <c r="AS23" s="126"/>
      <c r="AT23" s="126"/>
      <c r="AU23" s="126"/>
      <c r="AV23" s="126"/>
      <c r="AW23" s="126"/>
      <c r="AX23" s="126"/>
      <c r="AY23" s="126"/>
    </row>
    <row r="24" spans="1:51" ht="15" x14ac:dyDescent="0.25">
      <c r="A24" s="189">
        <f>YampaRiverInflow.TotalOutflow!A24</f>
        <v>45200</v>
      </c>
      <c r="B24" s="302">
        <v>33.393999999999998</v>
      </c>
      <c r="C24" s="97">
        <v>33.393999999999998</v>
      </c>
      <c r="D24" s="301">
        <v>33.393999999999998</v>
      </c>
      <c r="E24" s="121">
        <v>13.166246000000003</v>
      </c>
      <c r="F24" s="121">
        <v>20.811032000000001</v>
      </c>
      <c r="G24" s="121">
        <v>15.392737999999998</v>
      </c>
      <c r="H24" s="121">
        <v>31.104225999999993</v>
      </c>
      <c r="I24" s="121">
        <v>32.409004000000003</v>
      </c>
      <c r="J24" s="121">
        <v>36.495870000000004</v>
      </c>
      <c r="K24" s="121">
        <v>22.413220000000003</v>
      </c>
      <c r="L24" s="121">
        <v>37.884300000000003</v>
      </c>
      <c r="M24" s="121">
        <v>47.385120000000001</v>
      </c>
      <c r="N24" s="121">
        <v>23.34545</v>
      </c>
      <c r="O24" s="121">
        <v>20.647929999999999</v>
      </c>
      <c r="P24" s="121">
        <v>30.664459999999998</v>
      </c>
      <c r="Q24" s="121">
        <v>41.077690000000004</v>
      </c>
      <c r="R24" s="121">
        <v>31.060849999999999</v>
      </c>
      <c r="S24" s="121">
        <v>69.758679999999998</v>
      </c>
      <c r="T24" s="121">
        <v>20.94511</v>
      </c>
      <c r="U24" s="121">
        <v>34.908660000000005</v>
      </c>
      <c r="V24" s="121">
        <v>24.793029999999998</v>
      </c>
      <c r="W24" s="121">
        <v>40.680699999999995</v>
      </c>
      <c r="X24" s="121">
        <v>34.511849999999995</v>
      </c>
      <c r="Y24" s="121">
        <v>29.513770000000001</v>
      </c>
      <c r="Z24" s="121">
        <v>19.080719999999999</v>
      </c>
      <c r="AA24" s="121">
        <v>42.445929999999997</v>
      </c>
      <c r="AB24" s="121">
        <v>56.012860000000003</v>
      </c>
      <c r="AC24" s="121">
        <v>29.236789999999999</v>
      </c>
      <c r="AD24" s="121">
        <v>25.884679999999999</v>
      </c>
      <c r="AE24" s="121">
        <v>63.214149999999897</v>
      </c>
      <c r="AF24" s="121">
        <v>23.663159999999799</v>
      </c>
      <c r="AG24" s="121">
        <v>24.972269999999799</v>
      </c>
      <c r="AH24" s="121">
        <v>26.040343999999997</v>
      </c>
      <c r="AI24" s="10"/>
      <c r="AJ24" s="10"/>
      <c r="AK24" s="10"/>
      <c r="AL24" s="10"/>
      <c r="AM24" s="10"/>
      <c r="AN24" s="126"/>
      <c r="AO24" s="126"/>
      <c r="AP24" s="126"/>
      <c r="AQ24" s="126"/>
      <c r="AR24" s="126"/>
      <c r="AS24" s="126"/>
      <c r="AT24" s="126"/>
      <c r="AU24" s="126"/>
      <c r="AV24" s="126"/>
      <c r="AW24" s="126"/>
      <c r="AX24" s="126"/>
      <c r="AY24" s="126"/>
    </row>
    <row r="25" spans="1:51" ht="15" x14ac:dyDescent="0.25">
      <c r="A25" s="189">
        <f>YampaRiverInflow.TotalOutflow!A25</f>
        <v>45231</v>
      </c>
      <c r="B25" s="302">
        <v>25.29</v>
      </c>
      <c r="C25" s="97">
        <v>25.29</v>
      </c>
      <c r="D25" s="301">
        <v>25.29</v>
      </c>
      <c r="E25" s="121">
        <v>8.8944699999999983</v>
      </c>
      <c r="F25" s="121">
        <v>1.1222839999999996</v>
      </c>
      <c r="G25" s="121">
        <v>9.8448719999999987</v>
      </c>
      <c r="H25" s="121">
        <v>28.013811999999998</v>
      </c>
      <c r="I25" s="121">
        <v>15.793877999999999</v>
      </c>
      <c r="J25" s="121">
        <v>24.595040000000001</v>
      </c>
      <c r="K25" s="121">
        <v>18.446279999999998</v>
      </c>
      <c r="L25" s="121">
        <v>36.495870000000004</v>
      </c>
      <c r="M25" s="121">
        <v>27.966939999999997</v>
      </c>
      <c r="N25" s="121">
        <v>25.487599999999997</v>
      </c>
      <c r="O25" s="121">
        <v>23.10744</v>
      </c>
      <c r="P25" s="121">
        <v>22.472729999999999</v>
      </c>
      <c r="Q25" s="121">
        <v>35.166530000000002</v>
      </c>
      <c r="R25" s="121">
        <v>20.925319999999999</v>
      </c>
      <c r="S25" s="121">
        <v>16.066120000000002</v>
      </c>
      <c r="T25" s="121">
        <v>25.54711</v>
      </c>
      <c r="U25" s="121">
        <v>41.950060000000001</v>
      </c>
      <c r="V25" s="121">
        <v>23.00787</v>
      </c>
      <c r="W25" s="121">
        <v>14.39954</v>
      </c>
      <c r="X25" s="121">
        <v>23.602700000000002</v>
      </c>
      <c r="Y25" s="121">
        <v>28.581400000000002</v>
      </c>
      <c r="Z25" s="121">
        <v>27.807869999999998</v>
      </c>
      <c r="AA25" s="121">
        <v>24.69378</v>
      </c>
      <c r="AB25" s="121">
        <v>22.293890000000001</v>
      </c>
      <c r="AC25" s="121">
        <v>27.888010000000101</v>
      </c>
      <c r="AD25" s="121">
        <v>24.873090000000097</v>
      </c>
      <c r="AE25" s="121">
        <v>23.24662</v>
      </c>
      <c r="AF25" s="121">
        <v>25.646650000000101</v>
      </c>
      <c r="AG25" s="121">
        <v>24.793749999999999</v>
      </c>
      <c r="AH25" s="121">
        <v>17.507805999999995</v>
      </c>
      <c r="AI25" s="10"/>
      <c r="AJ25" s="10"/>
      <c r="AK25" s="10"/>
      <c r="AL25" s="10"/>
      <c r="AM25" s="10"/>
      <c r="AN25" s="126"/>
      <c r="AO25" s="126"/>
      <c r="AP25" s="126"/>
      <c r="AQ25" s="126"/>
      <c r="AR25" s="126"/>
      <c r="AS25" s="126"/>
      <c r="AT25" s="126"/>
      <c r="AU25" s="126"/>
      <c r="AV25" s="126"/>
      <c r="AW25" s="126"/>
      <c r="AX25" s="126"/>
      <c r="AY25" s="126"/>
    </row>
    <row r="26" spans="1:51" ht="15" x14ac:dyDescent="0.25">
      <c r="A26" s="189">
        <f>YampaRiverInflow.TotalOutflow!A26</f>
        <v>45261</v>
      </c>
      <c r="B26" s="302">
        <v>29.978999999999999</v>
      </c>
      <c r="C26" s="97">
        <v>29.978999999999999</v>
      </c>
      <c r="D26" s="301">
        <v>29.978999999999999</v>
      </c>
      <c r="E26" s="121">
        <v>2.3967059999999982</v>
      </c>
      <c r="F26" s="121">
        <v>-6.7709719999999995</v>
      </c>
      <c r="G26" s="121">
        <v>0.60159199999999691</v>
      </c>
      <c r="H26" s="121">
        <v>44.223798000000002</v>
      </c>
      <c r="I26" s="121">
        <v>1.110544</v>
      </c>
      <c r="J26" s="121">
        <v>15.07438</v>
      </c>
      <c r="K26" s="121">
        <v>12.69421</v>
      </c>
      <c r="L26" s="121">
        <v>35.305790000000002</v>
      </c>
      <c r="M26" s="121">
        <v>29.355370000000001</v>
      </c>
      <c r="N26" s="121">
        <v>13.4876</v>
      </c>
      <c r="O26" s="121">
        <v>18.723970000000001</v>
      </c>
      <c r="P26" s="121">
        <v>15.471069999999999</v>
      </c>
      <c r="Q26" s="121">
        <v>19.100490000000001</v>
      </c>
      <c r="R26" s="121">
        <v>3.9664899999999998</v>
      </c>
      <c r="S26" s="121">
        <v>23.801650000000002</v>
      </c>
      <c r="T26" s="121">
        <v>57.520660000000007</v>
      </c>
      <c r="U26" s="121">
        <v>23.99954</v>
      </c>
      <c r="V26" s="121">
        <v>19.4375</v>
      </c>
      <c r="W26" s="121">
        <v>33.916870000000003</v>
      </c>
      <c r="X26" s="121">
        <v>31.734860000000001</v>
      </c>
      <c r="Y26" s="121">
        <v>22.7103</v>
      </c>
      <c r="Z26" s="121">
        <v>25.368259999999999</v>
      </c>
      <c r="AA26" s="121">
        <v>31.6557</v>
      </c>
      <c r="AB26" s="121">
        <v>22.412740000000003</v>
      </c>
      <c r="AC26" s="121">
        <v>36.377389999999899</v>
      </c>
      <c r="AD26" s="121">
        <v>25.983849999999997</v>
      </c>
      <c r="AE26" s="121">
        <v>23.544150000000002</v>
      </c>
      <c r="AF26" s="121">
        <v>39.471650000000103</v>
      </c>
      <c r="AG26" s="121">
        <v>24.5160599999999</v>
      </c>
      <c r="AH26" s="121">
        <v>8.4644880000000011</v>
      </c>
      <c r="AI26" s="10"/>
      <c r="AJ26" s="10"/>
      <c r="AK26" s="10"/>
      <c r="AL26" s="10"/>
      <c r="AM26" s="10"/>
      <c r="AN26" s="126"/>
      <c r="AO26" s="126"/>
      <c r="AP26" s="126"/>
      <c r="AQ26" s="126"/>
      <c r="AR26" s="126"/>
      <c r="AS26" s="126"/>
      <c r="AT26" s="126"/>
      <c r="AU26" s="126"/>
      <c r="AV26" s="126"/>
      <c r="AW26" s="126"/>
      <c r="AX26" s="126"/>
      <c r="AY26" s="126"/>
    </row>
    <row r="27" spans="1:51" ht="15" x14ac:dyDescent="0.25">
      <c r="A27" s="189">
        <f>YampaRiverInflow.TotalOutflow!A27</f>
        <v>45292</v>
      </c>
      <c r="B27" s="302">
        <v>34.83</v>
      </c>
      <c r="C27" s="97">
        <v>34.83</v>
      </c>
      <c r="D27" s="301">
        <v>34.83</v>
      </c>
      <c r="E27" s="121">
        <v>188.36769600000002</v>
      </c>
      <c r="F27" s="121">
        <v>-19.261465999999999</v>
      </c>
      <c r="G27" s="121">
        <v>-11.55139</v>
      </c>
      <c r="H27" s="121">
        <v>25.526097999999998</v>
      </c>
      <c r="I27" s="121">
        <v>1.3745679999999993</v>
      </c>
      <c r="J27" s="121">
        <v>21.421490000000002</v>
      </c>
      <c r="K27" s="121">
        <v>24.198349999999998</v>
      </c>
      <c r="L27" s="121">
        <v>42.049589999999995</v>
      </c>
      <c r="M27" s="121">
        <v>21.61983</v>
      </c>
      <c r="N27" s="121">
        <v>18.446279999999998</v>
      </c>
      <c r="O27" s="121">
        <v>23.206610000000001</v>
      </c>
      <c r="P27" s="121">
        <v>20.033060000000003</v>
      </c>
      <c r="Q27" s="121">
        <v>101.09752</v>
      </c>
      <c r="R27" s="121">
        <v>22.61157</v>
      </c>
      <c r="S27" s="121">
        <v>23.206610000000001</v>
      </c>
      <c r="T27" s="121">
        <v>42.247930000000004</v>
      </c>
      <c r="U27" s="121">
        <v>34.11524</v>
      </c>
      <c r="V27" s="121">
        <v>41.255679999999998</v>
      </c>
      <c r="W27" s="121">
        <v>24.792830000000002</v>
      </c>
      <c r="X27" s="121">
        <v>40.065640000000002</v>
      </c>
      <c r="Y27" s="121">
        <v>37.883839999999999</v>
      </c>
      <c r="Z27" s="121">
        <v>23.007810000000003</v>
      </c>
      <c r="AA27" s="121">
        <v>30.743310000000001</v>
      </c>
      <c r="AB27" s="121">
        <v>36.496400000000001</v>
      </c>
      <c r="AC27" s="121">
        <v>45.025449999999999</v>
      </c>
      <c r="AD27" s="121">
        <v>23.802</v>
      </c>
      <c r="AE27" s="121">
        <v>42.050199999999904</v>
      </c>
      <c r="AF27" s="121">
        <v>26.777249999999999</v>
      </c>
      <c r="AG27" s="121">
        <v>29.809785999999992</v>
      </c>
      <c r="AH27" s="121">
        <v>0.14888199999999779</v>
      </c>
      <c r="AI27" s="10"/>
      <c r="AJ27" s="10"/>
      <c r="AK27" s="10"/>
      <c r="AL27" s="10"/>
      <c r="AM27" s="10"/>
      <c r="AN27" s="126"/>
      <c r="AO27" s="126"/>
      <c r="AP27" s="126"/>
      <c r="AQ27" s="126"/>
      <c r="AR27" s="126"/>
      <c r="AS27" s="126"/>
      <c r="AT27" s="126"/>
      <c r="AU27" s="126"/>
      <c r="AV27" s="126"/>
      <c r="AW27" s="126"/>
      <c r="AX27" s="126"/>
      <c r="AY27" s="126"/>
    </row>
    <row r="28" spans="1:51" ht="15" x14ac:dyDescent="0.25">
      <c r="A28" s="189">
        <f>YampaRiverInflow.TotalOutflow!A28</f>
        <v>45323</v>
      </c>
      <c r="B28" s="302">
        <v>47.231000000000002</v>
      </c>
      <c r="C28" s="97">
        <v>47.231000000000002</v>
      </c>
      <c r="D28" s="301">
        <v>47.231000000000002</v>
      </c>
      <c r="E28" s="121">
        <v>85.799055999999993</v>
      </c>
      <c r="F28" s="121">
        <v>-9.7793939999999999</v>
      </c>
      <c r="G28" s="121">
        <v>38.657699999999991</v>
      </c>
      <c r="H28" s="121">
        <v>12.339405999999999</v>
      </c>
      <c r="I28" s="121">
        <v>23.60331</v>
      </c>
      <c r="J28" s="121">
        <v>17.2562</v>
      </c>
      <c r="K28" s="121">
        <v>16.066120000000002</v>
      </c>
      <c r="L28" s="121">
        <v>48.99174</v>
      </c>
      <c r="M28" s="121">
        <v>36.297519999999999</v>
      </c>
      <c r="N28" s="121">
        <v>25.745450000000002</v>
      </c>
      <c r="O28" s="121">
        <v>24.39669</v>
      </c>
      <c r="P28" s="121">
        <v>35.66281</v>
      </c>
      <c r="Q28" s="121">
        <v>125.57355</v>
      </c>
      <c r="R28" s="121">
        <v>20.429749999999999</v>
      </c>
      <c r="S28" s="121">
        <v>29.355370000000001</v>
      </c>
      <c r="T28" s="121">
        <v>90.644630000000006</v>
      </c>
      <c r="U28" s="121">
        <v>38.478989999999996</v>
      </c>
      <c r="V28" s="121">
        <v>35.16657</v>
      </c>
      <c r="W28" s="121">
        <v>33.321769999999994</v>
      </c>
      <c r="X28" s="121">
        <v>18.842610000000001</v>
      </c>
      <c r="Y28" s="121">
        <v>38.875690000000006</v>
      </c>
      <c r="Z28" s="121">
        <v>32.449240000000003</v>
      </c>
      <c r="AA28" s="121">
        <v>39.450900000000004</v>
      </c>
      <c r="AB28" s="121">
        <v>41.375809999999994</v>
      </c>
      <c r="AC28" s="121">
        <v>62.678599999999996</v>
      </c>
      <c r="AD28" s="121">
        <v>22.2151999999999</v>
      </c>
      <c r="AE28" s="121">
        <v>72.001050000000006</v>
      </c>
      <c r="AF28" s="121">
        <v>37.884849999999894</v>
      </c>
      <c r="AG28" s="121">
        <v>19.033522000000001</v>
      </c>
      <c r="AH28" s="121">
        <v>7.0302340000000001</v>
      </c>
      <c r="AI28" s="10"/>
      <c r="AJ28" s="10"/>
      <c r="AK28" s="10"/>
      <c r="AL28" s="10"/>
      <c r="AM28" s="10"/>
      <c r="AN28" s="126"/>
      <c r="AO28" s="126"/>
      <c r="AP28" s="126"/>
      <c r="AQ28" s="126"/>
      <c r="AR28" s="126"/>
      <c r="AS28" s="126"/>
      <c r="AT28" s="126"/>
      <c r="AU28" s="126"/>
      <c r="AV28" s="126"/>
      <c r="AW28" s="126"/>
      <c r="AX28" s="126"/>
      <c r="AY28" s="126"/>
    </row>
    <row r="29" spans="1:51" ht="15" x14ac:dyDescent="0.25">
      <c r="A29" s="189">
        <f>YampaRiverInflow.TotalOutflow!A29</f>
        <v>45352</v>
      </c>
      <c r="B29" s="302">
        <v>64.412000000000006</v>
      </c>
      <c r="C29" s="97">
        <v>64.412000000000006</v>
      </c>
      <c r="D29" s="301">
        <v>64.412000000000006</v>
      </c>
      <c r="E29" s="121">
        <v>33.571293999999995</v>
      </c>
      <c r="F29" s="121">
        <v>18.785719999999998</v>
      </c>
      <c r="G29" s="121">
        <v>66.418819999999997</v>
      </c>
      <c r="H29" s="121">
        <v>7.6782579999999996</v>
      </c>
      <c r="I29" s="121">
        <v>63.272730000000003</v>
      </c>
      <c r="J29" s="121">
        <v>48.99174</v>
      </c>
      <c r="K29" s="121">
        <v>19.834709999999998</v>
      </c>
      <c r="L29" s="121">
        <v>54.009920000000001</v>
      </c>
      <c r="M29" s="121">
        <v>55.160330000000002</v>
      </c>
      <c r="N29" s="121">
        <v>23.22645</v>
      </c>
      <c r="O29" s="121">
        <v>42.842980000000004</v>
      </c>
      <c r="P29" s="121">
        <v>27.59008</v>
      </c>
      <c r="Q29" s="121">
        <v>69.104129999999998</v>
      </c>
      <c r="R29" s="121">
        <v>49.190080000000002</v>
      </c>
      <c r="S29" s="121">
        <v>44.628099999999996</v>
      </c>
      <c r="T29" s="121">
        <v>82.373550000000009</v>
      </c>
      <c r="U29" s="121">
        <v>74.04258999999999</v>
      </c>
      <c r="V29" s="121">
        <v>59.404600000000002</v>
      </c>
      <c r="W29" s="121">
        <v>42.445689999999999</v>
      </c>
      <c r="X29" s="121">
        <v>22.21454</v>
      </c>
      <c r="Y29" s="121">
        <v>58.769889999999997</v>
      </c>
      <c r="Z29" s="121">
        <v>31.517060000000001</v>
      </c>
      <c r="AA29" s="121">
        <v>41.176480000000005</v>
      </c>
      <c r="AB29" s="121">
        <v>36.615409999999905</v>
      </c>
      <c r="AC29" s="121">
        <v>63.888529999999896</v>
      </c>
      <c r="AD29" s="121">
        <v>26.578900000000001</v>
      </c>
      <c r="AE29" s="121">
        <v>124.9605</v>
      </c>
      <c r="AF29" s="121">
        <v>70.0175499999999</v>
      </c>
      <c r="AG29" s="121">
        <v>37.985829999999993</v>
      </c>
      <c r="AH29" s="121">
        <v>23.852601999999997</v>
      </c>
      <c r="AI29" s="10"/>
      <c r="AJ29" s="10"/>
      <c r="AK29" s="10"/>
      <c r="AL29" s="10"/>
      <c r="AM29" s="10"/>
      <c r="AN29" s="126"/>
      <c r="AO29" s="126"/>
      <c r="AP29" s="126"/>
      <c r="AQ29" s="126"/>
      <c r="AR29" s="126"/>
      <c r="AS29" s="126"/>
      <c r="AT29" s="126"/>
      <c r="AU29" s="126"/>
      <c r="AV29" s="126"/>
      <c r="AW29" s="126"/>
      <c r="AX29" s="126"/>
      <c r="AY29" s="126"/>
    </row>
    <row r="30" spans="1:51" ht="15" x14ac:dyDescent="0.25">
      <c r="A30" s="189">
        <f>YampaRiverInflow.TotalOutflow!A30</f>
        <v>45383</v>
      </c>
      <c r="B30" s="302">
        <v>35.889000000000003</v>
      </c>
      <c r="C30" s="97">
        <v>35.889000000000003</v>
      </c>
      <c r="D30" s="301">
        <v>35.889000000000003</v>
      </c>
      <c r="E30" s="121">
        <v>1.3631199999999954</v>
      </c>
      <c r="F30" s="121">
        <v>-2.5694920000000012</v>
      </c>
      <c r="G30" s="121">
        <v>-26.212883999999999</v>
      </c>
      <c r="H30" s="121">
        <v>3.6764540000000014</v>
      </c>
      <c r="I30" s="121">
        <v>29.157019999999999</v>
      </c>
      <c r="J30" s="121">
        <v>70.294210000000007</v>
      </c>
      <c r="K30" s="121">
        <v>23.60331</v>
      </c>
      <c r="L30" s="121">
        <v>16.8</v>
      </c>
      <c r="M30" s="121">
        <v>35.028100000000002</v>
      </c>
      <c r="N30" s="121">
        <v>13.62645</v>
      </c>
      <c r="O30" s="121">
        <v>32.747109999999999</v>
      </c>
      <c r="P30" s="121">
        <v>39.133879999999998</v>
      </c>
      <c r="Q30" s="121">
        <v>90.902479999999997</v>
      </c>
      <c r="R30" s="121">
        <v>33.758679999999998</v>
      </c>
      <c r="S30" s="121">
        <v>33.699169999999995</v>
      </c>
      <c r="T30" s="121">
        <v>29.79214</v>
      </c>
      <c r="U30" s="121">
        <v>43.080640000000002</v>
      </c>
      <c r="V30" s="121">
        <v>88.700450000000004</v>
      </c>
      <c r="W30" s="121">
        <v>43.635820000000002</v>
      </c>
      <c r="X30" s="121">
        <v>17.01784</v>
      </c>
      <c r="Y30" s="121">
        <v>26.498860000000001</v>
      </c>
      <c r="Z30" s="121">
        <v>22.988139999999998</v>
      </c>
      <c r="AA30" s="121">
        <v>25.348419999999997</v>
      </c>
      <c r="AB30" s="121">
        <v>31.934349999999899</v>
      </c>
      <c r="AC30" s="121">
        <v>40.2452100000001</v>
      </c>
      <c r="AD30" s="121">
        <v>24.198700000000002</v>
      </c>
      <c r="AE30" s="121">
        <v>43.240300000000097</v>
      </c>
      <c r="AF30" s="121">
        <v>39.828680000000105</v>
      </c>
      <c r="AG30" s="121">
        <v>41.938178000000001</v>
      </c>
      <c r="AH30" s="121">
        <v>40.074694000000001</v>
      </c>
      <c r="AI30" s="10"/>
      <c r="AJ30" s="10"/>
      <c r="AK30" s="10"/>
      <c r="AL30" s="10"/>
      <c r="AM30" s="10"/>
      <c r="AN30" s="126"/>
      <c r="AO30" s="126"/>
      <c r="AP30" s="126"/>
      <c r="AQ30" s="126"/>
      <c r="AR30" s="126"/>
      <c r="AS30" s="126"/>
      <c r="AT30" s="126"/>
      <c r="AU30" s="126"/>
      <c r="AV30" s="126"/>
      <c r="AW30" s="126"/>
      <c r="AX30" s="126"/>
      <c r="AY30" s="126"/>
    </row>
    <row r="31" spans="1:51" ht="15" x14ac:dyDescent="0.25">
      <c r="A31" s="189">
        <f>YampaRiverInflow.TotalOutflow!A31</f>
        <v>45413</v>
      </c>
      <c r="B31" s="302">
        <v>27.829000000000001</v>
      </c>
      <c r="C31" s="97">
        <v>27.829000000000001</v>
      </c>
      <c r="D31" s="301">
        <v>27.829000000000001</v>
      </c>
      <c r="E31" s="121">
        <v>0.19014400000000023</v>
      </c>
      <c r="F31" s="121">
        <v>-5.5054859999999994</v>
      </c>
      <c r="G31" s="121">
        <v>-26.211384000000006</v>
      </c>
      <c r="H31" s="121">
        <v>7.738929999999999</v>
      </c>
      <c r="I31" s="121">
        <v>15.471069999999999</v>
      </c>
      <c r="J31" s="121">
        <v>41.137190000000004</v>
      </c>
      <c r="K31" s="121">
        <v>13.289260000000001</v>
      </c>
      <c r="L31" s="121">
        <v>27.570250000000001</v>
      </c>
      <c r="M31" s="121">
        <v>34.690910000000002</v>
      </c>
      <c r="N31" s="121">
        <v>21.163640000000001</v>
      </c>
      <c r="O31" s="121">
        <v>23.543800000000001</v>
      </c>
      <c r="P31" s="121">
        <v>34.333880000000001</v>
      </c>
      <c r="Q31" s="121">
        <v>67.140500000000003</v>
      </c>
      <c r="R31" s="121">
        <v>34.274380000000001</v>
      </c>
      <c r="S31" s="121">
        <v>36.813220000000001</v>
      </c>
      <c r="T31" s="121">
        <v>20.429749999999999</v>
      </c>
      <c r="U31" s="121">
        <v>51.173209999999997</v>
      </c>
      <c r="V31" s="121">
        <v>36.138489999999997</v>
      </c>
      <c r="W31" s="121">
        <v>21.024139999999999</v>
      </c>
      <c r="X31" s="121">
        <v>18.545120000000001</v>
      </c>
      <c r="Y31" s="121">
        <v>27.252549999999999</v>
      </c>
      <c r="Z31" s="121">
        <v>27.252610000000001</v>
      </c>
      <c r="AA31" s="121">
        <v>28.958279999999998</v>
      </c>
      <c r="AB31" s="121">
        <v>32.1327</v>
      </c>
      <c r="AC31" s="121">
        <v>29.573979999999999</v>
      </c>
      <c r="AD31" s="121">
        <v>26.281370000000102</v>
      </c>
      <c r="AE31" s="121">
        <v>27.570650000000001</v>
      </c>
      <c r="AF31" s="121">
        <v>23.583810000000099</v>
      </c>
      <c r="AG31" s="121">
        <v>24.659790000000001</v>
      </c>
      <c r="AH31" s="121">
        <v>21.803582000000002</v>
      </c>
      <c r="AI31" s="10"/>
      <c r="AJ31" s="10"/>
      <c r="AK31" s="10"/>
      <c r="AL31" s="10"/>
      <c r="AM31" s="10"/>
      <c r="AN31" s="126"/>
      <c r="AO31" s="126"/>
      <c r="AP31" s="126"/>
      <c r="AQ31" s="126"/>
      <c r="AR31" s="126"/>
      <c r="AS31" s="126"/>
      <c r="AT31" s="126"/>
      <c r="AU31" s="126"/>
      <c r="AV31" s="126"/>
      <c r="AW31" s="126"/>
      <c r="AX31" s="126"/>
      <c r="AY31" s="126"/>
    </row>
    <row r="32" spans="1:51" ht="15" x14ac:dyDescent="0.25">
      <c r="A32" s="189">
        <f>YampaRiverInflow.TotalOutflow!A32</f>
        <v>45444</v>
      </c>
      <c r="B32" s="302">
        <v>25.254000000000001</v>
      </c>
      <c r="C32" s="97">
        <v>25.254000000000001</v>
      </c>
      <c r="D32" s="301">
        <v>25.254000000000001</v>
      </c>
      <c r="E32" s="121">
        <v>12.473674000000001</v>
      </c>
      <c r="F32" s="121">
        <v>1.061094</v>
      </c>
      <c r="G32" s="121">
        <v>22.368065999999995</v>
      </c>
      <c r="H32" s="121">
        <v>-1.3633040000000001</v>
      </c>
      <c r="I32" s="121">
        <v>31.73554</v>
      </c>
      <c r="J32" s="121">
        <v>15.272729999999999</v>
      </c>
      <c r="K32" s="121">
        <v>13.68595</v>
      </c>
      <c r="L32" s="121">
        <v>32.07273</v>
      </c>
      <c r="M32" s="121">
        <v>48.238019999999999</v>
      </c>
      <c r="N32" s="121">
        <v>6.5057900000000002</v>
      </c>
      <c r="O32" s="121">
        <v>14.280989999999999</v>
      </c>
      <c r="P32" s="121">
        <v>20.826450000000001</v>
      </c>
      <c r="Q32" s="121">
        <v>11.9405</v>
      </c>
      <c r="R32" s="121">
        <v>14.67769</v>
      </c>
      <c r="S32" s="121">
        <v>31.73554</v>
      </c>
      <c r="T32" s="121">
        <v>13.4876</v>
      </c>
      <c r="U32" s="121">
        <v>35.543419999999998</v>
      </c>
      <c r="V32" s="121">
        <v>23.741799999999998</v>
      </c>
      <c r="W32" s="121">
        <v>24.39593</v>
      </c>
      <c r="X32" s="121">
        <v>22.730180000000001</v>
      </c>
      <c r="Y32" s="121">
        <v>25.189630000000001</v>
      </c>
      <c r="Z32" s="121">
        <v>26.0823</v>
      </c>
      <c r="AA32" s="121">
        <v>25.58633</v>
      </c>
      <c r="AB32" s="121">
        <v>28.562399999999901</v>
      </c>
      <c r="AC32" s="121">
        <v>24.3970500000001</v>
      </c>
      <c r="AD32" s="121">
        <v>26.578900000000001</v>
      </c>
      <c r="AE32" s="121">
        <v>24.000349999999901</v>
      </c>
      <c r="AF32" s="121">
        <v>22.730910000000101</v>
      </c>
      <c r="AG32" s="121">
        <v>3.4259199999999983</v>
      </c>
      <c r="AH32" s="121">
        <v>8.1729199999999995</v>
      </c>
      <c r="AI32" s="10"/>
      <c r="AJ32" s="10"/>
      <c r="AK32" s="10"/>
      <c r="AL32" s="10"/>
      <c r="AM32" s="10"/>
      <c r="AN32" s="126"/>
      <c r="AO32" s="126"/>
      <c r="AP32" s="126"/>
      <c r="AQ32" s="126"/>
      <c r="AR32" s="126"/>
      <c r="AS32" s="126"/>
      <c r="AT32" s="126"/>
      <c r="AU32" s="126"/>
      <c r="AV32" s="126"/>
      <c r="AW32" s="126"/>
      <c r="AX32" s="126"/>
      <c r="AY32" s="126"/>
    </row>
    <row r="33" spans="1:51" ht="15" x14ac:dyDescent="0.25">
      <c r="A33" s="189">
        <f>YampaRiverInflow.TotalOutflow!A33</f>
        <v>45474</v>
      </c>
      <c r="B33" s="302">
        <v>30.704999999999998</v>
      </c>
      <c r="C33" s="97">
        <v>30.704999999999998</v>
      </c>
      <c r="D33" s="301">
        <v>30.704999999999998</v>
      </c>
      <c r="E33" s="121">
        <v>-5.4029160000000003</v>
      </c>
      <c r="F33" s="121">
        <v>-9.1989860000000014</v>
      </c>
      <c r="G33" s="121">
        <v>30.872809999999998</v>
      </c>
      <c r="H33" s="121">
        <v>7.8308159999999951</v>
      </c>
      <c r="I33" s="121">
        <v>31.933880000000002</v>
      </c>
      <c r="J33" s="121">
        <v>33.12397</v>
      </c>
      <c r="K33" s="121">
        <v>30.347110000000001</v>
      </c>
      <c r="L33" s="121">
        <v>21.12397</v>
      </c>
      <c r="M33" s="121">
        <v>19.953720000000001</v>
      </c>
      <c r="N33" s="121">
        <v>10.1157</v>
      </c>
      <c r="O33" s="121">
        <v>17.2562</v>
      </c>
      <c r="P33" s="121">
        <v>39.272730000000003</v>
      </c>
      <c r="Q33" s="121">
        <v>21.024789999999999</v>
      </c>
      <c r="R33" s="121">
        <v>21.223140000000001</v>
      </c>
      <c r="S33" s="121">
        <v>45.421489999999999</v>
      </c>
      <c r="T33" s="121">
        <v>28.760330000000003</v>
      </c>
      <c r="U33" s="121">
        <v>28.164830000000002</v>
      </c>
      <c r="V33" s="121">
        <v>29.156560000000002</v>
      </c>
      <c r="W33" s="121">
        <v>31.536360000000002</v>
      </c>
      <c r="X33" s="121">
        <v>26.379669999999997</v>
      </c>
      <c r="Y33" s="121">
        <v>61.685449999999996</v>
      </c>
      <c r="Z33" s="121">
        <v>29.156569999999999</v>
      </c>
      <c r="AA33" s="121">
        <v>33.520060000000001</v>
      </c>
      <c r="AB33" s="121">
        <v>26.182200000000002</v>
      </c>
      <c r="AC33" s="121">
        <v>32.1327</v>
      </c>
      <c r="AD33" s="121">
        <v>49.587499999999999</v>
      </c>
      <c r="AE33" s="121">
        <v>22.016849999999998</v>
      </c>
      <c r="AF33" s="121">
        <v>23.603650000000101</v>
      </c>
      <c r="AG33" s="121">
        <v>-0.52760200000000035</v>
      </c>
      <c r="AH33" s="121">
        <v>14.445949999999996</v>
      </c>
      <c r="AI33" s="10"/>
      <c r="AJ33" s="10"/>
      <c r="AK33" s="10"/>
      <c r="AL33" s="10"/>
      <c r="AM33" s="10"/>
      <c r="AN33" s="126"/>
      <c r="AO33" s="126"/>
      <c r="AP33" s="126"/>
      <c r="AQ33" s="126"/>
      <c r="AR33" s="126"/>
      <c r="AS33" s="126"/>
      <c r="AT33" s="126"/>
      <c r="AU33" s="126"/>
      <c r="AV33" s="126"/>
      <c r="AW33" s="126"/>
      <c r="AX33" s="126"/>
      <c r="AY33" s="126"/>
    </row>
    <row r="34" spans="1:51" ht="15" x14ac:dyDescent="0.25">
      <c r="A34" s="189">
        <f>YampaRiverInflow.TotalOutflow!A34</f>
        <v>45505</v>
      </c>
      <c r="B34" s="302">
        <v>34.83</v>
      </c>
      <c r="C34" s="97">
        <v>34.83</v>
      </c>
      <c r="D34" s="301">
        <v>34.83</v>
      </c>
      <c r="E34" s="121">
        <v>-27.475497999999998</v>
      </c>
      <c r="F34" s="121">
        <v>-21.766008000000003</v>
      </c>
      <c r="G34" s="121">
        <v>29.917686</v>
      </c>
      <c r="H34" s="121">
        <v>25.019824</v>
      </c>
      <c r="I34" s="121">
        <v>50.280989999999996</v>
      </c>
      <c r="J34" s="121">
        <v>20.826450000000001</v>
      </c>
      <c r="K34" s="121">
        <v>44.033059999999999</v>
      </c>
      <c r="L34" s="121">
        <v>23.404959999999999</v>
      </c>
      <c r="M34" s="121">
        <v>52.066120000000005</v>
      </c>
      <c r="N34" s="121">
        <v>17.851240000000001</v>
      </c>
      <c r="O34" s="121">
        <v>42.049589999999995</v>
      </c>
      <c r="P34" s="121">
        <v>50.578510000000001</v>
      </c>
      <c r="Q34" s="121">
        <v>28.36364</v>
      </c>
      <c r="R34" s="121">
        <v>66.446280000000002</v>
      </c>
      <c r="S34" s="121">
        <v>91.636359999999996</v>
      </c>
      <c r="T34" s="121">
        <v>39.272730000000003</v>
      </c>
      <c r="U34" s="121">
        <v>23.60284</v>
      </c>
      <c r="V34" s="121">
        <v>91.04083</v>
      </c>
      <c r="W34" s="121">
        <v>36.693379999999998</v>
      </c>
      <c r="X34" s="121">
        <v>68.607789999999994</v>
      </c>
      <c r="Y34" s="121">
        <v>66.842500000000001</v>
      </c>
      <c r="Z34" s="121">
        <v>41.057389999999998</v>
      </c>
      <c r="AA34" s="121">
        <v>44.429290000000002</v>
      </c>
      <c r="AB34" s="121">
        <v>41.851849999999999</v>
      </c>
      <c r="AC34" s="121">
        <v>40.265050000000002</v>
      </c>
      <c r="AD34" s="121">
        <v>38.876599999999996</v>
      </c>
      <c r="AE34" s="121">
        <v>29.55415</v>
      </c>
      <c r="AF34" s="121">
        <v>23.603649999999899</v>
      </c>
      <c r="AG34" s="121">
        <v>15.498979999999996</v>
      </c>
      <c r="AH34" s="121">
        <v>39.663323999999996</v>
      </c>
      <c r="AI34" s="10"/>
      <c r="AJ34" s="10"/>
      <c r="AK34" s="10"/>
      <c r="AL34" s="10"/>
      <c r="AM34" s="10"/>
      <c r="AN34" s="126"/>
      <c r="AO34" s="126"/>
      <c r="AP34" s="126"/>
      <c r="AQ34" s="126"/>
      <c r="AR34" s="126"/>
      <c r="AS34" s="126"/>
      <c r="AT34" s="126"/>
      <c r="AU34" s="126"/>
      <c r="AV34" s="126"/>
      <c r="AW34" s="126"/>
      <c r="AX34" s="126"/>
      <c r="AY34" s="126"/>
    </row>
    <row r="35" spans="1:51" ht="15" x14ac:dyDescent="0.25">
      <c r="A35" s="189">
        <f>YampaRiverInflow.TotalOutflow!A35</f>
        <v>45536</v>
      </c>
      <c r="B35" s="302">
        <v>29.102</v>
      </c>
      <c r="C35" s="97">
        <v>29.102</v>
      </c>
      <c r="D35" s="301">
        <v>29.102</v>
      </c>
      <c r="E35" s="121">
        <v>-11.254766</v>
      </c>
      <c r="F35" s="121">
        <v>-1.109622000000003</v>
      </c>
      <c r="G35" s="121">
        <v>14.515779999999999</v>
      </c>
      <c r="H35" s="121">
        <v>21.008659999999999</v>
      </c>
      <c r="I35" s="121">
        <v>59.246279999999999</v>
      </c>
      <c r="J35" s="121">
        <v>36.099170000000001</v>
      </c>
      <c r="K35" s="121">
        <v>49.190080000000002</v>
      </c>
      <c r="L35" s="121">
        <v>39.133879999999998</v>
      </c>
      <c r="M35" s="121">
        <v>48.456199999999995</v>
      </c>
      <c r="N35" s="121">
        <v>103.95372</v>
      </c>
      <c r="O35" s="121">
        <v>34.373550000000002</v>
      </c>
      <c r="P35" s="121">
        <v>57.381819999999998</v>
      </c>
      <c r="Q35" s="121">
        <v>38.360330000000005</v>
      </c>
      <c r="R35" s="121">
        <v>50.87603</v>
      </c>
      <c r="S35" s="121">
        <v>33.83802</v>
      </c>
      <c r="T35" s="121">
        <v>38.677690000000005</v>
      </c>
      <c r="U35" s="121">
        <v>28.363289999999999</v>
      </c>
      <c r="V35" s="121">
        <v>44.250949999999996</v>
      </c>
      <c r="W35" s="121">
        <v>41.255660000000006</v>
      </c>
      <c r="X35" s="121">
        <v>47.999720000000003</v>
      </c>
      <c r="Y35" s="121">
        <v>78.703759999999988</v>
      </c>
      <c r="Z35" s="121">
        <v>38.875680000000003</v>
      </c>
      <c r="AA35" s="121">
        <v>32.726860000000002</v>
      </c>
      <c r="AB35" s="121">
        <v>30.744250000000001</v>
      </c>
      <c r="AC35" s="121">
        <v>24.1193600000001</v>
      </c>
      <c r="AD35" s="121">
        <v>44.628749999999897</v>
      </c>
      <c r="AE35" s="121">
        <v>21.9771800000001</v>
      </c>
      <c r="AF35" s="121">
        <v>24.040019999999899</v>
      </c>
      <c r="AG35" s="121">
        <v>19.180725999999996</v>
      </c>
      <c r="AH35" s="121">
        <v>38.334448000000002</v>
      </c>
      <c r="AI35" s="10"/>
      <c r="AJ35" s="10"/>
      <c r="AK35" s="10"/>
      <c r="AL35" s="10"/>
      <c r="AM35" s="10"/>
      <c r="AN35" s="126"/>
      <c r="AO35" s="126"/>
      <c r="AP35" s="126"/>
      <c r="AQ35" s="126"/>
      <c r="AR35" s="126"/>
      <c r="AS35" s="126"/>
      <c r="AT35" s="126"/>
      <c r="AU35" s="126"/>
      <c r="AV35" s="126"/>
      <c r="AW35" s="126"/>
      <c r="AX35" s="126"/>
      <c r="AY35" s="126"/>
    </row>
    <row r="36" spans="1:51" ht="15" x14ac:dyDescent="0.25">
      <c r="A36" s="189">
        <f>YampaRiverInflow.TotalOutflow!A36</f>
        <v>45566</v>
      </c>
      <c r="B36" s="302">
        <v>33.393999999999998</v>
      </c>
      <c r="C36" s="97">
        <v>33.393999999999998</v>
      </c>
      <c r="D36" s="301">
        <v>33.393999999999998</v>
      </c>
      <c r="E36" s="121">
        <v>20.811032000000001</v>
      </c>
      <c r="F36" s="121">
        <v>15.392737999999998</v>
      </c>
      <c r="G36" s="121">
        <v>31.104225999999993</v>
      </c>
      <c r="H36" s="121">
        <v>32.409004000000003</v>
      </c>
      <c r="I36" s="121">
        <v>36.495870000000004</v>
      </c>
      <c r="J36" s="121">
        <v>22.413220000000003</v>
      </c>
      <c r="K36" s="121">
        <v>37.884300000000003</v>
      </c>
      <c r="L36" s="121">
        <v>47.385120000000001</v>
      </c>
      <c r="M36" s="121">
        <v>23.34545</v>
      </c>
      <c r="N36" s="121">
        <v>20.647929999999999</v>
      </c>
      <c r="O36" s="121">
        <v>30.664459999999998</v>
      </c>
      <c r="P36" s="121">
        <v>41.077690000000004</v>
      </c>
      <c r="Q36" s="121">
        <v>31.060849999999999</v>
      </c>
      <c r="R36" s="121">
        <v>69.758679999999998</v>
      </c>
      <c r="S36" s="121">
        <v>20.94511</v>
      </c>
      <c r="T36" s="121">
        <v>34.908660000000005</v>
      </c>
      <c r="U36" s="121">
        <v>24.793029999999998</v>
      </c>
      <c r="V36" s="121">
        <v>40.680699999999995</v>
      </c>
      <c r="W36" s="121">
        <v>34.511849999999995</v>
      </c>
      <c r="X36" s="121">
        <v>29.513770000000001</v>
      </c>
      <c r="Y36" s="121">
        <v>19.080719999999999</v>
      </c>
      <c r="Z36" s="121">
        <v>42.445929999999997</v>
      </c>
      <c r="AA36" s="121">
        <v>56.012860000000003</v>
      </c>
      <c r="AB36" s="121">
        <v>29.236789999999999</v>
      </c>
      <c r="AC36" s="121">
        <v>25.884679999999999</v>
      </c>
      <c r="AD36" s="121">
        <v>63.214149999999897</v>
      </c>
      <c r="AE36" s="121">
        <v>23.663159999999799</v>
      </c>
      <c r="AF36" s="121">
        <v>24.972269999999799</v>
      </c>
      <c r="AG36" s="121">
        <v>26.040343999999997</v>
      </c>
      <c r="AH36" s="121">
        <v>13.166246000000003</v>
      </c>
      <c r="AI36" s="10"/>
      <c r="AJ36" s="10"/>
      <c r="AK36" s="10"/>
      <c r="AL36" s="10"/>
      <c r="AM36" s="10"/>
      <c r="AN36" s="126"/>
      <c r="AO36" s="126"/>
      <c r="AP36" s="126"/>
      <c r="AQ36" s="126"/>
      <c r="AR36" s="126"/>
      <c r="AS36" s="126"/>
      <c r="AT36" s="126"/>
      <c r="AU36" s="126"/>
      <c r="AV36" s="126"/>
      <c r="AW36" s="126"/>
      <c r="AX36" s="126"/>
      <c r="AY36" s="126"/>
    </row>
    <row r="37" spans="1:51" ht="15" x14ac:dyDescent="0.25">
      <c r="A37" s="189">
        <f>YampaRiverInflow.TotalOutflow!A37</f>
        <v>45597</v>
      </c>
      <c r="B37" s="302">
        <v>25.29</v>
      </c>
      <c r="C37" s="97">
        <v>25.29</v>
      </c>
      <c r="D37" s="301">
        <v>25.29</v>
      </c>
      <c r="E37" s="121">
        <v>1.1222839999999996</v>
      </c>
      <c r="F37" s="121">
        <v>9.8448719999999987</v>
      </c>
      <c r="G37" s="121">
        <v>28.013811999999998</v>
      </c>
      <c r="H37" s="121">
        <v>15.793877999999999</v>
      </c>
      <c r="I37" s="121">
        <v>24.595040000000001</v>
      </c>
      <c r="J37" s="121">
        <v>18.446279999999998</v>
      </c>
      <c r="K37" s="121">
        <v>36.495870000000004</v>
      </c>
      <c r="L37" s="121">
        <v>27.966939999999997</v>
      </c>
      <c r="M37" s="121">
        <v>25.487599999999997</v>
      </c>
      <c r="N37" s="121">
        <v>23.10744</v>
      </c>
      <c r="O37" s="121">
        <v>22.472729999999999</v>
      </c>
      <c r="P37" s="121">
        <v>35.166530000000002</v>
      </c>
      <c r="Q37" s="121">
        <v>20.925319999999999</v>
      </c>
      <c r="R37" s="121">
        <v>16.066120000000002</v>
      </c>
      <c r="S37" s="121">
        <v>25.54711</v>
      </c>
      <c r="T37" s="121">
        <v>41.950060000000001</v>
      </c>
      <c r="U37" s="121">
        <v>23.00787</v>
      </c>
      <c r="V37" s="121">
        <v>14.39954</v>
      </c>
      <c r="W37" s="121">
        <v>23.602700000000002</v>
      </c>
      <c r="X37" s="121">
        <v>28.581400000000002</v>
      </c>
      <c r="Y37" s="121">
        <v>27.807869999999998</v>
      </c>
      <c r="Z37" s="121">
        <v>24.69378</v>
      </c>
      <c r="AA37" s="121">
        <v>22.293890000000001</v>
      </c>
      <c r="AB37" s="121">
        <v>27.888010000000101</v>
      </c>
      <c r="AC37" s="121">
        <v>24.873090000000097</v>
      </c>
      <c r="AD37" s="121">
        <v>23.24662</v>
      </c>
      <c r="AE37" s="121">
        <v>25.646650000000101</v>
      </c>
      <c r="AF37" s="121">
        <v>24.793749999999999</v>
      </c>
      <c r="AG37" s="121">
        <v>17.507805999999995</v>
      </c>
      <c r="AH37" s="121">
        <v>8.8944699999999983</v>
      </c>
      <c r="AI37" s="10"/>
      <c r="AJ37" s="10"/>
      <c r="AK37" s="10"/>
      <c r="AL37" s="10"/>
      <c r="AM37" s="10"/>
      <c r="AN37" s="126"/>
      <c r="AO37" s="126"/>
      <c r="AP37" s="126"/>
      <c r="AQ37" s="126"/>
      <c r="AR37" s="126"/>
      <c r="AS37" s="126"/>
      <c r="AT37" s="126"/>
      <c r="AU37" s="126"/>
      <c r="AV37" s="126"/>
      <c r="AW37" s="126"/>
      <c r="AX37" s="126"/>
      <c r="AY37" s="126"/>
    </row>
    <row r="38" spans="1:51" ht="15" x14ac:dyDescent="0.25">
      <c r="A38" s="189">
        <f>YampaRiverInflow.TotalOutflow!A38</f>
        <v>45627</v>
      </c>
      <c r="B38" s="302">
        <v>29.978999999999999</v>
      </c>
      <c r="C38" s="97">
        <v>29.978999999999999</v>
      </c>
      <c r="D38" s="301">
        <v>29.978999999999999</v>
      </c>
      <c r="E38" s="121">
        <v>-6.7709719999999995</v>
      </c>
      <c r="F38" s="121">
        <v>0.60159199999999691</v>
      </c>
      <c r="G38" s="121">
        <v>44.223798000000002</v>
      </c>
      <c r="H38" s="121">
        <v>1.110544</v>
      </c>
      <c r="I38" s="121">
        <v>15.07438</v>
      </c>
      <c r="J38" s="121">
        <v>12.69421</v>
      </c>
      <c r="K38" s="121">
        <v>35.305790000000002</v>
      </c>
      <c r="L38" s="121">
        <v>29.355370000000001</v>
      </c>
      <c r="M38" s="121">
        <v>13.4876</v>
      </c>
      <c r="N38" s="121">
        <v>18.723970000000001</v>
      </c>
      <c r="O38" s="121">
        <v>15.471069999999999</v>
      </c>
      <c r="P38" s="121">
        <v>19.100490000000001</v>
      </c>
      <c r="Q38" s="121">
        <v>3.9664899999999998</v>
      </c>
      <c r="R38" s="121">
        <v>23.801650000000002</v>
      </c>
      <c r="S38" s="121">
        <v>57.520660000000007</v>
      </c>
      <c r="T38" s="121">
        <v>23.99954</v>
      </c>
      <c r="U38" s="121">
        <v>19.4375</v>
      </c>
      <c r="V38" s="121">
        <v>33.916870000000003</v>
      </c>
      <c r="W38" s="121">
        <v>31.734860000000001</v>
      </c>
      <c r="X38" s="121">
        <v>22.7103</v>
      </c>
      <c r="Y38" s="121">
        <v>25.368259999999999</v>
      </c>
      <c r="Z38" s="121">
        <v>31.6557</v>
      </c>
      <c r="AA38" s="121">
        <v>22.412740000000003</v>
      </c>
      <c r="AB38" s="121">
        <v>36.377389999999899</v>
      </c>
      <c r="AC38" s="121">
        <v>25.983849999999997</v>
      </c>
      <c r="AD38" s="121">
        <v>23.544150000000002</v>
      </c>
      <c r="AE38" s="121">
        <v>39.471650000000103</v>
      </c>
      <c r="AF38" s="121">
        <v>24.5160599999999</v>
      </c>
      <c r="AG38" s="121">
        <v>8.4644880000000011</v>
      </c>
      <c r="AH38" s="121">
        <v>2.3967059999999982</v>
      </c>
      <c r="AI38" s="10"/>
      <c r="AJ38" s="10"/>
      <c r="AK38" s="10"/>
      <c r="AL38" s="10"/>
      <c r="AM38" s="10"/>
      <c r="AN38" s="126"/>
      <c r="AO38" s="126"/>
      <c r="AP38" s="126"/>
      <c r="AQ38" s="126"/>
      <c r="AR38" s="126"/>
      <c r="AS38" s="126"/>
      <c r="AT38" s="126"/>
      <c r="AU38" s="126"/>
      <c r="AV38" s="126"/>
      <c r="AW38" s="126"/>
      <c r="AX38" s="126"/>
      <c r="AY38" s="126"/>
    </row>
    <row r="39" spans="1:51" ht="15" x14ac:dyDescent="0.25">
      <c r="A39" s="189">
        <f>YampaRiverInflow.TotalOutflow!A39</f>
        <v>45658</v>
      </c>
      <c r="B39" s="302">
        <v>34.83</v>
      </c>
      <c r="C39" s="97">
        <v>34.83</v>
      </c>
      <c r="D39" s="301">
        <v>34.83</v>
      </c>
      <c r="E39" s="121">
        <v>-19.261465999999999</v>
      </c>
      <c r="F39" s="121">
        <v>-11.55139</v>
      </c>
      <c r="G39" s="121">
        <v>25.526097999999998</v>
      </c>
      <c r="H39" s="121">
        <v>1.3745679999999993</v>
      </c>
      <c r="I39" s="121">
        <v>21.421490000000002</v>
      </c>
      <c r="J39" s="121">
        <v>24.198349999999998</v>
      </c>
      <c r="K39" s="121">
        <v>42.049589999999995</v>
      </c>
      <c r="L39" s="121">
        <v>21.61983</v>
      </c>
      <c r="M39" s="121">
        <v>18.446279999999998</v>
      </c>
      <c r="N39" s="121">
        <v>23.206610000000001</v>
      </c>
      <c r="O39" s="121">
        <v>20.033060000000003</v>
      </c>
      <c r="P39" s="121">
        <v>101.09752</v>
      </c>
      <c r="Q39" s="121">
        <v>22.61157</v>
      </c>
      <c r="R39" s="121">
        <v>23.206610000000001</v>
      </c>
      <c r="S39" s="121">
        <v>42.247930000000004</v>
      </c>
      <c r="T39" s="121">
        <v>34.11524</v>
      </c>
      <c r="U39" s="121">
        <v>41.255679999999998</v>
      </c>
      <c r="V39" s="121">
        <v>24.792830000000002</v>
      </c>
      <c r="W39" s="121">
        <v>40.065640000000002</v>
      </c>
      <c r="X39" s="121">
        <v>37.883839999999999</v>
      </c>
      <c r="Y39" s="121">
        <v>23.007810000000003</v>
      </c>
      <c r="Z39" s="121">
        <v>30.743310000000001</v>
      </c>
      <c r="AA39" s="121">
        <v>36.496400000000001</v>
      </c>
      <c r="AB39" s="121">
        <v>45.025449999999999</v>
      </c>
      <c r="AC39" s="121">
        <v>23.802</v>
      </c>
      <c r="AD39" s="121">
        <v>42.050199999999904</v>
      </c>
      <c r="AE39" s="121">
        <v>26.777249999999999</v>
      </c>
      <c r="AF39" s="121">
        <v>29.809785999999992</v>
      </c>
      <c r="AG39" s="121">
        <v>0.14888199999999779</v>
      </c>
      <c r="AH39" s="121">
        <v>188.36769600000002</v>
      </c>
      <c r="AI39" s="10"/>
      <c r="AJ39" s="10"/>
      <c r="AK39" s="10"/>
      <c r="AL39" s="10"/>
      <c r="AM39" s="10"/>
      <c r="AN39" s="126"/>
      <c r="AO39" s="126"/>
      <c r="AP39" s="126"/>
      <c r="AQ39" s="126"/>
      <c r="AR39" s="126"/>
      <c r="AS39" s="126"/>
      <c r="AT39" s="126"/>
      <c r="AU39" s="126"/>
      <c r="AV39" s="126"/>
      <c r="AW39" s="126"/>
      <c r="AX39" s="126"/>
      <c r="AY39" s="126"/>
    </row>
    <row r="40" spans="1:51" ht="15" x14ac:dyDescent="0.25">
      <c r="A40" s="189">
        <f>YampaRiverInflow.TotalOutflow!A40</f>
        <v>45689</v>
      </c>
      <c r="B40" s="302">
        <v>47.231000000000002</v>
      </c>
      <c r="C40" s="97">
        <v>47.231000000000002</v>
      </c>
      <c r="D40" s="301">
        <v>47.231000000000002</v>
      </c>
      <c r="E40" s="121">
        <v>-9.7793939999999999</v>
      </c>
      <c r="F40" s="121">
        <v>38.657699999999991</v>
      </c>
      <c r="G40" s="121">
        <v>12.339405999999999</v>
      </c>
      <c r="H40" s="121">
        <v>23.60331</v>
      </c>
      <c r="I40" s="121">
        <v>17.2562</v>
      </c>
      <c r="J40" s="121">
        <v>16.066120000000002</v>
      </c>
      <c r="K40" s="121">
        <v>48.99174</v>
      </c>
      <c r="L40" s="121">
        <v>36.297519999999999</v>
      </c>
      <c r="M40" s="121">
        <v>25.745450000000002</v>
      </c>
      <c r="N40" s="121">
        <v>24.39669</v>
      </c>
      <c r="O40" s="121">
        <v>35.66281</v>
      </c>
      <c r="P40" s="121">
        <v>125.57355</v>
      </c>
      <c r="Q40" s="121">
        <v>20.429749999999999</v>
      </c>
      <c r="R40" s="121">
        <v>29.355370000000001</v>
      </c>
      <c r="S40" s="121">
        <v>90.644630000000006</v>
      </c>
      <c r="T40" s="121">
        <v>38.478989999999996</v>
      </c>
      <c r="U40" s="121">
        <v>35.16657</v>
      </c>
      <c r="V40" s="121">
        <v>33.321769999999994</v>
      </c>
      <c r="W40" s="121">
        <v>18.842610000000001</v>
      </c>
      <c r="X40" s="121">
        <v>38.875690000000006</v>
      </c>
      <c r="Y40" s="121">
        <v>32.449240000000003</v>
      </c>
      <c r="Z40" s="121">
        <v>39.450900000000004</v>
      </c>
      <c r="AA40" s="121">
        <v>41.375809999999994</v>
      </c>
      <c r="AB40" s="121">
        <v>62.678599999999996</v>
      </c>
      <c r="AC40" s="121">
        <v>22.2151999999999</v>
      </c>
      <c r="AD40" s="121">
        <v>72.001050000000006</v>
      </c>
      <c r="AE40" s="121">
        <v>37.884849999999894</v>
      </c>
      <c r="AF40" s="121">
        <v>19.033522000000001</v>
      </c>
      <c r="AG40" s="121">
        <v>7.0302340000000001</v>
      </c>
      <c r="AH40" s="121">
        <v>85.799055999999993</v>
      </c>
      <c r="AI40" s="10"/>
      <c r="AJ40" s="10"/>
      <c r="AK40" s="10"/>
      <c r="AL40" s="10"/>
      <c r="AM40" s="10"/>
      <c r="AN40" s="126"/>
      <c r="AO40" s="126"/>
      <c r="AP40" s="126"/>
      <c r="AQ40" s="126"/>
      <c r="AR40" s="126"/>
      <c r="AS40" s="126"/>
      <c r="AT40" s="126"/>
      <c r="AU40" s="126"/>
      <c r="AV40" s="126"/>
      <c r="AW40" s="126"/>
      <c r="AX40" s="126"/>
      <c r="AY40" s="126"/>
    </row>
    <row r="41" spans="1:51" ht="15" x14ac:dyDescent="0.25">
      <c r="A41" s="189">
        <f>YampaRiverInflow.TotalOutflow!A41</f>
        <v>45717</v>
      </c>
      <c r="B41" s="302">
        <v>64.412000000000006</v>
      </c>
      <c r="C41" s="97">
        <v>64.412000000000006</v>
      </c>
      <c r="D41" s="301">
        <v>64.412000000000006</v>
      </c>
      <c r="E41" s="121">
        <v>18.785719999999998</v>
      </c>
      <c r="F41" s="121">
        <v>66.418819999999997</v>
      </c>
      <c r="G41" s="121">
        <v>7.6782579999999996</v>
      </c>
      <c r="H41" s="121">
        <v>63.272730000000003</v>
      </c>
      <c r="I41" s="121">
        <v>48.99174</v>
      </c>
      <c r="J41" s="121">
        <v>19.834709999999998</v>
      </c>
      <c r="K41" s="121">
        <v>54.009920000000001</v>
      </c>
      <c r="L41" s="121">
        <v>55.160330000000002</v>
      </c>
      <c r="M41" s="121">
        <v>23.22645</v>
      </c>
      <c r="N41" s="121">
        <v>42.842980000000004</v>
      </c>
      <c r="O41" s="121">
        <v>27.59008</v>
      </c>
      <c r="P41" s="121">
        <v>69.104129999999998</v>
      </c>
      <c r="Q41" s="121">
        <v>49.190080000000002</v>
      </c>
      <c r="R41" s="121">
        <v>44.628099999999996</v>
      </c>
      <c r="S41" s="121">
        <v>82.373550000000009</v>
      </c>
      <c r="T41" s="121">
        <v>74.04258999999999</v>
      </c>
      <c r="U41" s="121">
        <v>59.404600000000002</v>
      </c>
      <c r="V41" s="121">
        <v>42.445689999999999</v>
      </c>
      <c r="W41" s="121">
        <v>22.21454</v>
      </c>
      <c r="X41" s="121">
        <v>58.769889999999997</v>
      </c>
      <c r="Y41" s="121">
        <v>31.517060000000001</v>
      </c>
      <c r="Z41" s="121">
        <v>41.176480000000005</v>
      </c>
      <c r="AA41" s="121">
        <v>36.615409999999905</v>
      </c>
      <c r="AB41" s="121">
        <v>63.888529999999896</v>
      </c>
      <c r="AC41" s="121">
        <v>26.578900000000001</v>
      </c>
      <c r="AD41" s="121">
        <v>124.9605</v>
      </c>
      <c r="AE41" s="121">
        <v>70.0175499999999</v>
      </c>
      <c r="AF41" s="121">
        <v>37.985829999999993</v>
      </c>
      <c r="AG41" s="121">
        <v>23.852601999999997</v>
      </c>
      <c r="AH41" s="121">
        <v>33.571293999999995</v>
      </c>
      <c r="AI41" s="10"/>
      <c r="AJ41" s="10"/>
      <c r="AK41" s="10"/>
      <c r="AL41" s="10"/>
      <c r="AM41" s="10"/>
      <c r="AN41" s="126"/>
      <c r="AO41" s="126"/>
      <c r="AP41" s="126"/>
      <c r="AQ41" s="126"/>
      <c r="AR41" s="126"/>
      <c r="AS41" s="126"/>
      <c r="AT41" s="126"/>
      <c r="AU41" s="126"/>
      <c r="AV41" s="126"/>
      <c r="AW41" s="126"/>
      <c r="AX41" s="126"/>
      <c r="AY41" s="126"/>
    </row>
    <row r="42" spans="1:51" ht="15" x14ac:dyDescent="0.25">
      <c r="A42" s="189">
        <f>YampaRiverInflow.TotalOutflow!A42</f>
        <v>45748</v>
      </c>
      <c r="B42" s="302">
        <v>35.889000000000003</v>
      </c>
      <c r="C42" s="97">
        <v>35.889000000000003</v>
      </c>
      <c r="D42" s="301">
        <v>35.889000000000003</v>
      </c>
      <c r="E42" s="121">
        <v>-2.5694920000000012</v>
      </c>
      <c r="F42" s="121">
        <v>-26.212883999999999</v>
      </c>
      <c r="G42" s="121">
        <v>3.6764540000000014</v>
      </c>
      <c r="H42" s="121">
        <v>29.157019999999999</v>
      </c>
      <c r="I42" s="121">
        <v>70.294210000000007</v>
      </c>
      <c r="J42" s="121">
        <v>23.60331</v>
      </c>
      <c r="K42" s="121">
        <v>16.8</v>
      </c>
      <c r="L42" s="121">
        <v>35.028100000000002</v>
      </c>
      <c r="M42" s="121">
        <v>13.62645</v>
      </c>
      <c r="N42" s="121">
        <v>32.747109999999999</v>
      </c>
      <c r="O42" s="121">
        <v>39.133879999999998</v>
      </c>
      <c r="P42" s="121">
        <v>90.902479999999997</v>
      </c>
      <c r="Q42" s="121">
        <v>33.758679999999998</v>
      </c>
      <c r="R42" s="121">
        <v>33.699169999999995</v>
      </c>
      <c r="S42" s="121">
        <v>29.79214</v>
      </c>
      <c r="T42" s="121">
        <v>43.080640000000002</v>
      </c>
      <c r="U42" s="121">
        <v>88.700450000000004</v>
      </c>
      <c r="V42" s="121">
        <v>43.635820000000002</v>
      </c>
      <c r="W42" s="121">
        <v>17.01784</v>
      </c>
      <c r="X42" s="121">
        <v>26.498860000000001</v>
      </c>
      <c r="Y42" s="121">
        <v>22.988139999999998</v>
      </c>
      <c r="Z42" s="121">
        <v>25.348419999999997</v>
      </c>
      <c r="AA42" s="121">
        <v>31.934349999999899</v>
      </c>
      <c r="AB42" s="121">
        <v>40.2452100000001</v>
      </c>
      <c r="AC42" s="121">
        <v>24.198700000000002</v>
      </c>
      <c r="AD42" s="121">
        <v>43.240300000000097</v>
      </c>
      <c r="AE42" s="121">
        <v>39.828680000000105</v>
      </c>
      <c r="AF42" s="121">
        <v>41.938178000000001</v>
      </c>
      <c r="AG42" s="121">
        <v>40.074694000000001</v>
      </c>
      <c r="AH42" s="121">
        <v>1.3631199999999954</v>
      </c>
      <c r="AI42" s="10"/>
      <c r="AJ42" s="10"/>
      <c r="AK42" s="10"/>
      <c r="AL42" s="10"/>
      <c r="AM42" s="10"/>
      <c r="AN42" s="126"/>
      <c r="AO42" s="126"/>
      <c r="AP42" s="126"/>
      <c r="AQ42" s="126"/>
      <c r="AR42" s="126"/>
      <c r="AS42" s="126"/>
      <c r="AT42" s="126"/>
      <c r="AU42" s="126"/>
      <c r="AV42" s="126"/>
      <c r="AW42" s="126"/>
      <c r="AX42" s="126"/>
      <c r="AY42" s="126"/>
    </row>
    <row r="43" spans="1:51" ht="15" x14ac:dyDescent="0.25">
      <c r="A43" s="189">
        <f>YampaRiverInflow.TotalOutflow!A43</f>
        <v>45778</v>
      </c>
      <c r="B43" s="302">
        <v>27.829000000000001</v>
      </c>
      <c r="C43" s="97">
        <v>27.829000000000001</v>
      </c>
      <c r="D43" s="301">
        <v>27.829000000000001</v>
      </c>
      <c r="E43" s="121">
        <v>-5.5054859999999994</v>
      </c>
      <c r="F43" s="121">
        <v>-26.211384000000006</v>
      </c>
      <c r="G43" s="121">
        <v>7.738929999999999</v>
      </c>
      <c r="H43" s="121">
        <v>15.471069999999999</v>
      </c>
      <c r="I43" s="121">
        <v>41.137190000000004</v>
      </c>
      <c r="J43" s="121">
        <v>13.289260000000001</v>
      </c>
      <c r="K43" s="121">
        <v>27.570250000000001</v>
      </c>
      <c r="L43" s="121">
        <v>34.690910000000002</v>
      </c>
      <c r="M43" s="121">
        <v>21.163640000000001</v>
      </c>
      <c r="N43" s="121">
        <v>23.543800000000001</v>
      </c>
      <c r="O43" s="121">
        <v>34.333880000000001</v>
      </c>
      <c r="P43" s="121">
        <v>67.140500000000003</v>
      </c>
      <c r="Q43" s="121">
        <v>34.274380000000001</v>
      </c>
      <c r="R43" s="121">
        <v>36.813220000000001</v>
      </c>
      <c r="S43" s="121">
        <v>20.429749999999999</v>
      </c>
      <c r="T43" s="121">
        <v>51.173209999999997</v>
      </c>
      <c r="U43" s="121">
        <v>36.138489999999997</v>
      </c>
      <c r="V43" s="121">
        <v>21.024139999999999</v>
      </c>
      <c r="W43" s="121">
        <v>18.545120000000001</v>
      </c>
      <c r="X43" s="121">
        <v>27.252549999999999</v>
      </c>
      <c r="Y43" s="121">
        <v>27.252610000000001</v>
      </c>
      <c r="Z43" s="121">
        <v>28.958279999999998</v>
      </c>
      <c r="AA43" s="121">
        <v>32.1327</v>
      </c>
      <c r="AB43" s="121">
        <v>29.573979999999999</v>
      </c>
      <c r="AC43" s="121">
        <v>26.281370000000102</v>
      </c>
      <c r="AD43" s="121">
        <v>27.570650000000001</v>
      </c>
      <c r="AE43" s="121">
        <v>23.583810000000099</v>
      </c>
      <c r="AF43" s="121">
        <v>24.659790000000001</v>
      </c>
      <c r="AG43" s="121">
        <v>21.803582000000002</v>
      </c>
      <c r="AH43" s="121">
        <v>0.19014400000000023</v>
      </c>
      <c r="AI43" s="10"/>
      <c r="AJ43" s="10"/>
      <c r="AK43" s="10"/>
      <c r="AL43" s="10"/>
      <c r="AM43" s="10"/>
      <c r="AN43" s="126"/>
      <c r="AO43" s="126"/>
      <c r="AP43" s="126"/>
      <c r="AQ43" s="126"/>
      <c r="AR43" s="126"/>
      <c r="AS43" s="126"/>
      <c r="AT43" s="126"/>
      <c r="AU43" s="126"/>
      <c r="AV43" s="126"/>
      <c r="AW43" s="126"/>
      <c r="AX43" s="126"/>
      <c r="AY43" s="126"/>
    </row>
    <row r="44" spans="1:51" ht="15" x14ac:dyDescent="0.25">
      <c r="A44" s="189">
        <f>YampaRiverInflow.TotalOutflow!A44</f>
        <v>45809</v>
      </c>
      <c r="B44" s="302">
        <v>25.254000000000001</v>
      </c>
      <c r="C44" s="97">
        <v>25.254000000000001</v>
      </c>
      <c r="D44" s="301">
        <v>25.254000000000001</v>
      </c>
      <c r="E44" s="121">
        <v>1.061094</v>
      </c>
      <c r="F44" s="121">
        <v>22.368065999999995</v>
      </c>
      <c r="G44" s="121">
        <v>-1.3633040000000001</v>
      </c>
      <c r="H44" s="121">
        <v>31.73554</v>
      </c>
      <c r="I44" s="121">
        <v>15.272729999999999</v>
      </c>
      <c r="J44" s="121">
        <v>13.68595</v>
      </c>
      <c r="K44" s="121">
        <v>32.07273</v>
      </c>
      <c r="L44" s="121">
        <v>48.238019999999999</v>
      </c>
      <c r="M44" s="121">
        <v>6.5057900000000002</v>
      </c>
      <c r="N44" s="121">
        <v>14.280989999999999</v>
      </c>
      <c r="O44" s="121">
        <v>20.826450000000001</v>
      </c>
      <c r="P44" s="121">
        <v>11.9405</v>
      </c>
      <c r="Q44" s="121">
        <v>14.67769</v>
      </c>
      <c r="R44" s="121">
        <v>31.73554</v>
      </c>
      <c r="S44" s="121">
        <v>13.4876</v>
      </c>
      <c r="T44" s="121">
        <v>35.543419999999998</v>
      </c>
      <c r="U44" s="121">
        <v>23.741799999999998</v>
      </c>
      <c r="V44" s="121">
        <v>24.39593</v>
      </c>
      <c r="W44" s="121">
        <v>22.730180000000001</v>
      </c>
      <c r="X44" s="121">
        <v>25.189630000000001</v>
      </c>
      <c r="Y44" s="121">
        <v>26.0823</v>
      </c>
      <c r="Z44" s="121">
        <v>25.58633</v>
      </c>
      <c r="AA44" s="121">
        <v>28.562399999999901</v>
      </c>
      <c r="AB44" s="121">
        <v>24.3970500000001</v>
      </c>
      <c r="AC44" s="121">
        <v>26.578900000000001</v>
      </c>
      <c r="AD44" s="121">
        <v>24.000349999999901</v>
      </c>
      <c r="AE44" s="121">
        <v>22.730910000000101</v>
      </c>
      <c r="AF44" s="121">
        <v>3.4259199999999983</v>
      </c>
      <c r="AG44" s="121">
        <v>8.1729199999999995</v>
      </c>
      <c r="AH44" s="121">
        <v>12.473674000000001</v>
      </c>
      <c r="AI44" s="10"/>
      <c r="AJ44" s="10"/>
      <c r="AK44" s="10"/>
      <c r="AL44" s="10"/>
      <c r="AM44" s="10"/>
      <c r="AN44" s="126"/>
      <c r="AO44" s="126"/>
      <c r="AP44" s="126"/>
      <c r="AQ44" s="126"/>
      <c r="AR44" s="126"/>
      <c r="AS44" s="126"/>
      <c r="AT44" s="126"/>
      <c r="AU44" s="126"/>
      <c r="AV44" s="126"/>
      <c r="AW44" s="126"/>
      <c r="AX44" s="126"/>
      <c r="AY44" s="126"/>
    </row>
    <row r="45" spans="1:51" ht="15" x14ac:dyDescent="0.25">
      <c r="A45" s="189">
        <f>YampaRiverInflow.TotalOutflow!A45</f>
        <v>45839</v>
      </c>
      <c r="B45" s="302">
        <v>30.704999999999998</v>
      </c>
      <c r="C45" s="97">
        <v>30.704999999999998</v>
      </c>
      <c r="D45" s="301">
        <v>30.704999999999998</v>
      </c>
      <c r="E45" s="121">
        <v>-9.1989860000000014</v>
      </c>
      <c r="F45" s="121">
        <v>30.872809999999998</v>
      </c>
      <c r="G45" s="121">
        <v>7.8308159999999951</v>
      </c>
      <c r="H45" s="121">
        <v>31.933880000000002</v>
      </c>
      <c r="I45" s="121">
        <v>33.12397</v>
      </c>
      <c r="J45" s="121">
        <v>30.347110000000001</v>
      </c>
      <c r="K45" s="121">
        <v>21.12397</v>
      </c>
      <c r="L45" s="121">
        <v>19.953720000000001</v>
      </c>
      <c r="M45" s="121">
        <v>10.1157</v>
      </c>
      <c r="N45" s="121">
        <v>17.2562</v>
      </c>
      <c r="O45" s="121">
        <v>39.272730000000003</v>
      </c>
      <c r="P45" s="121">
        <v>21.024789999999999</v>
      </c>
      <c r="Q45" s="121">
        <v>21.223140000000001</v>
      </c>
      <c r="R45" s="121">
        <v>45.421489999999999</v>
      </c>
      <c r="S45" s="121">
        <v>28.760330000000003</v>
      </c>
      <c r="T45" s="121">
        <v>28.164830000000002</v>
      </c>
      <c r="U45" s="121">
        <v>29.156560000000002</v>
      </c>
      <c r="V45" s="121">
        <v>31.536360000000002</v>
      </c>
      <c r="W45" s="121">
        <v>26.379669999999997</v>
      </c>
      <c r="X45" s="121">
        <v>61.685449999999996</v>
      </c>
      <c r="Y45" s="121">
        <v>29.156569999999999</v>
      </c>
      <c r="Z45" s="121">
        <v>33.520060000000001</v>
      </c>
      <c r="AA45" s="121">
        <v>26.182200000000002</v>
      </c>
      <c r="AB45" s="121">
        <v>32.1327</v>
      </c>
      <c r="AC45" s="121">
        <v>49.587499999999999</v>
      </c>
      <c r="AD45" s="121">
        <v>22.016849999999998</v>
      </c>
      <c r="AE45" s="121">
        <v>23.603650000000101</v>
      </c>
      <c r="AF45" s="121">
        <v>-0.52760200000000035</v>
      </c>
      <c r="AG45" s="121">
        <v>14.445949999999996</v>
      </c>
      <c r="AH45" s="121">
        <v>-5.4029160000000003</v>
      </c>
      <c r="AI45" s="10"/>
      <c r="AJ45" s="10"/>
      <c r="AK45" s="10"/>
      <c r="AL45" s="10"/>
      <c r="AM45" s="10"/>
      <c r="AN45" s="126"/>
      <c r="AO45" s="126"/>
      <c r="AP45" s="126"/>
      <c r="AQ45" s="126"/>
      <c r="AR45" s="126"/>
      <c r="AS45" s="126"/>
      <c r="AT45" s="126"/>
      <c r="AU45" s="126"/>
      <c r="AV45" s="126"/>
      <c r="AW45" s="126"/>
      <c r="AX45" s="126"/>
      <c r="AY45" s="126"/>
    </row>
    <row r="46" spans="1:51" ht="15" x14ac:dyDescent="0.25">
      <c r="A46" s="189">
        <f>YampaRiverInflow.TotalOutflow!A46</f>
        <v>45870</v>
      </c>
      <c r="B46" s="302">
        <v>34.83</v>
      </c>
      <c r="C46" s="97">
        <v>34.83</v>
      </c>
      <c r="D46" s="301">
        <v>34.83</v>
      </c>
      <c r="E46" s="121">
        <v>-21.766008000000003</v>
      </c>
      <c r="F46" s="121">
        <v>29.917686</v>
      </c>
      <c r="G46" s="121">
        <v>25.019824</v>
      </c>
      <c r="H46" s="121">
        <v>50.280989999999996</v>
      </c>
      <c r="I46" s="121">
        <v>20.826450000000001</v>
      </c>
      <c r="J46" s="121">
        <v>44.033059999999999</v>
      </c>
      <c r="K46" s="121">
        <v>23.404959999999999</v>
      </c>
      <c r="L46" s="121">
        <v>52.066120000000005</v>
      </c>
      <c r="M46" s="121">
        <v>17.851240000000001</v>
      </c>
      <c r="N46" s="121">
        <v>42.049589999999995</v>
      </c>
      <c r="O46" s="121">
        <v>50.578510000000001</v>
      </c>
      <c r="P46" s="121">
        <v>28.36364</v>
      </c>
      <c r="Q46" s="121">
        <v>66.446280000000002</v>
      </c>
      <c r="R46" s="121">
        <v>91.636359999999996</v>
      </c>
      <c r="S46" s="121">
        <v>39.272730000000003</v>
      </c>
      <c r="T46" s="121">
        <v>23.60284</v>
      </c>
      <c r="U46" s="121">
        <v>91.04083</v>
      </c>
      <c r="V46" s="121">
        <v>36.693379999999998</v>
      </c>
      <c r="W46" s="121">
        <v>68.607789999999994</v>
      </c>
      <c r="X46" s="121">
        <v>66.842500000000001</v>
      </c>
      <c r="Y46" s="121">
        <v>41.057389999999998</v>
      </c>
      <c r="Z46" s="121">
        <v>44.429290000000002</v>
      </c>
      <c r="AA46" s="121">
        <v>41.851849999999999</v>
      </c>
      <c r="AB46" s="121">
        <v>40.265050000000002</v>
      </c>
      <c r="AC46" s="121">
        <v>38.876599999999996</v>
      </c>
      <c r="AD46" s="121">
        <v>29.55415</v>
      </c>
      <c r="AE46" s="121">
        <v>23.603649999999899</v>
      </c>
      <c r="AF46" s="121">
        <v>15.498979999999996</v>
      </c>
      <c r="AG46" s="121">
        <v>39.663323999999996</v>
      </c>
      <c r="AH46" s="121">
        <v>-27.475497999999998</v>
      </c>
      <c r="AI46" s="10"/>
      <c r="AJ46" s="10"/>
      <c r="AK46" s="10"/>
      <c r="AL46" s="10"/>
      <c r="AM46" s="10"/>
      <c r="AN46" s="126"/>
      <c r="AO46" s="126"/>
      <c r="AP46" s="126"/>
      <c r="AQ46" s="126"/>
      <c r="AR46" s="126"/>
      <c r="AS46" s="126"/>
      <c r="AT46" s="126"/>
      <c r="AU46" s="126"/>
      <c r="AV46" s="126"/>
      <c r="AW46" s="126"/>
      <c r="AX46" s="126"/>
      <c r="AY46" s="126"/>
    </row>
    <row r="47" spans="1:51" ht="15" x14ac:dyDescent="0.25">
      <c r="A47" s="189">
        <f>YampaRiverInflow.TotalOutflow!A47</f>
        <v>45901</v>
      </c>
      <c r="B47" s="302">
        <v>29.102</v>
      </c>
      <c r="C47" s="97">
        <v>29.102</v>
      </c>
      <c r="D47" s="301">
        <v>29.102</v>
      </c>
      <c r="E47" s="121">
        <v>-1.109622000000003</v>
      </c>
      <c r="F47" s="121">
        <v>14.515779999999999</v>
      </c>
      <c r="G47" s="121">
        <v>21.008659999999999</v>
      </c>
      <c r="H47" s="121">
        <v>59.246279999999999</v>
      </c>
      <c r="I47" s="121">
        <v>36.099170000000001</v>
      </c>
      <c r="J47" s="121">
        <v>49.190080000000002</v>
      </c>
      <c r="K47" s="121">
        <v>39.133879999999998</v>
      </c>
      <c r="L47" s="121">
        <v>48.456199999999995</v>
      </c>
      <c r="M47" s="121">
        <v>103.95372</v>
      </c>
      <c r="N47" s="121">
        <v>34.373550000000002</v>
      </c>
      <c r="O47" s="121">
        <v>57.381819999999998</v>
      </c>
      <c r="P47" s="121">
        <v>38.360330000000005</v>
      </c>
      <c r="Q47" s="121">
        <v>50.87603</v>
      </c>
      <c r="R47" s="121">
        <v>33.83802</v>
      </c>
      <c r="S47" s="121">
        <v>38.677690000000005</v>
      </c>
      <c r="T47" s="121">
        <v>28.363289999999999</v>
      </c>
      <c r="U47" s="121">
        <v>44.250949999999996</v>
      </c>
      <c r="V47" s="121">
        <v>41.255660000000006</v>
      </c>
      <c r="W47" s="121">
        <v>47.999720000000003</v>
      </c>
      <c r="X47" s="121">
        <v>78.703759999999988</v>
      </c>
      <c r="Y47" s="121">
        <v>38.875680000000003</v>
      </c>
      <c r="Z47" s="121">
        <v>32.726860000000002</v>
      </c>
      <c r="AA47" s="121">
        <v>30.744250000000001</v>
      </c>
      <c r="AB47" s="121">
        <v>24.1193600000001</v>
      </c>
      <c r="AC47" s="121">
        <v>44.628749999999897</v>
      </c>
      <c r="AD47" s="121">
        <v>21.9771800000001</v>
      </c>
      <c r="AE47" s="121">
        <v>24.040019999999899</v>
      </c>
      <c r="AF47" s="121">
        <v>19.180725999999996</v>
      </c>
      <c r="AG47" s="121">
        <v>38.334448000000002</v>
      </c>
      <c r="AH47" s="121">
        <v>-11.254766</v>
      </c>
      <c r="AI47" s="10"/>
      <c r="AJ47" s="10"/>
      <c r="AK47" s="10"/>
      <c r="AL47" s="10"/>
      <c r="AM47" s="10"/>
      <c r="AN47" s="126"/>
      <c r="AO47" s="126"/>
      <c r="AP47" s="126"/>
      <c r="AQ47" s="126"/>
      <c r="AR47" s="126"/>
      <c r="AS47" s="126"/>
      <c r="AT47" s="126"/>
      <c r="AU47" s="126"/>
      <c r="AV47" s="126"/>
      <c r="AW47" s="126"/>
      <c r="AX47" s="126"/>
      <c r="AY47" s="126"/>
    </row>
    <row r="48" spans="1:51" ht="15" x14ac:dyDescent="0.25">
      <c r="A48" s="189">
        <f>YampaRiverInflow.TotalOutflow!A48</f>
        <v>45931</v>
      </c>
      <c r="B48" s="302">
        <v>33.393999999999998</v>
      </c>
      <c r="C48" s="97">
        <v>33.393999999999998</v>
      </c>
      <c r="D48" s="301">
        <v>33.393999999999998</v>
      </c>
      <c r="E48" s="121">
        <v>15.392737999999998</v>
      </c>
      <c r="F48" s="121">
        <v>31.104225999999993</v>
      </c>
      <c r="G48" s="121">
        <v>32.409004000000003</v>
      </c>
      <c r="H48" s="121">
        <v>36.495870000000004</v>
      </c>
      <c r="I48" s="121">
        <v>22.413220000000003</v>
      </c>
      <c r="J48" s="121">
        <v>37.884300000000003</v>
      </c>
      <c r="K48" s="121">
        <v>47.385120000000001</v>
      </c>
      <c r="L48" s="121">
        <v>23.34545</v>
      </c>
      <c r="M48" s="121">
        <v>20.647929999999999</v>
      </c>
      <c r="N48" s="121">
        <v>30.664459999999998</v>
      </c>
      <c r="O48" s="121">
        <v>41.077690000000004</v>
      </c>
      <c r="P48" s="121">
        <v>31.060849999999999</v>
      </c>
      <c r="Q48" s="121">
        <v>69.758679999999998</v>
      </c>
      <c r="R48" s="121">
        <v>20.94511</v>
      </c>
      <c r="S48" s="121">
        <v>34.908660000000005</v>
      </c>
      <c r="T48" s="121">
        <v>24.793029999999998</v>
      </c>
      <c r="U48" s="121">
        <v>40.680699999999995</v>
      </c>
      <c r="V48" s="121">
        <v>34.511849999999995</v>
      </c>
      <c r="W48" s="121">
        <v>29.513770000000001</v>
      </c>
      <c r="X48" s="121">
        <v>19.080719999999999</v>
      </c>
      <c r="Y48" s="121">
        <v>42.445929999999997</v>
      </c>
      <c r="Z48" s="121">
        <v>56.012860000000003</v>
      </c>
      <c r="AA48" s="121">
        <v>29.236789999999999</v>
      </c>
      <c r="AB48" s="121">
        <v>25.884679999999999</v>
      </c>
      <c r="AC48" s="121">
        <v>63.214149999999897</v>
      </c>
      <c r="AD48" s="121">
        <v>23.663159999999799</v>
      </c>
      <c r="AE48" s="121">
        <v>24.972269999999799</v>
      </c>
      <c r="AF48" s="121">
        <v>26.040343999999997</v>
      </c>
      <c r="AG48" s="121">
        <v>13.166246000000003</v>
      </c>
      <c r="AH48" s="121">
        <v>20.811032000000001</v>
      </c>
      <c r="AI48" s="10"/>
      <c r="AJ48" s="10"/>
      <c r="AK48" s="10"/>
      <c r="AL48" s="10"/>
      <c r="AM48" s="10"/>
      <c r="AN48" s="126"/>
      <c r="AO48" s="126"/>
      <c r="AP48" s="126"/>
      <c r="AQ48" s="126"/>
      <c r="AR48" s="126"/>
      <c r="AS48" s="126"/>
      <c r="AT48" s="126"/>
      <c r="AU48" s="126"/>
      <c r="AV48" s="126"/>
      <c r="AW48" s="126"/>
      <c r="AX48" s="126"/>
      <c r="AY48" s="126"/>
    </row>
    <row r="49" spans="1:1005" ht="15" x14ac:dyDescent="0.25">
      <c r="A49" s="189">
        <f>YampaRiverInflow.TotalOutflow!A49</f>
        <v>45962</v>
      </c>
      <c r="B49" s="302">
        <v>25.29</v>
      </c>
      <c r="C49" s="97">
        <v>25.29</v>
      </c>
      <c r="D49" s="301">
        <v>25.29</v>
      </c>
      <c r="E49" s="121">
        <v>9.8448719999999987</v>
      </c>
      <c r="F49" s="121">
        <v>28.013811999999998</v>
      </c>
      <c r="G49" s="121">
        <v>15.793877999999999</v>
      </c>
      <c r="H49" s="121">
        <v>24.595040000000001</v>
      </c>
      <c r="I49" s="121">
        <v>18.446279999999998</v>
      </c>
      <c r="J49" s="121">
        <v>36.495870000000004</v>
      </c>
      <c r="K49" s="121">
        <v>27.966939999999997</v>
      </c>
      <c r="L49" s="121">
        <v>25.487599999999997</v>
      </c>
      <c r="M49" s="121">
        <v>23.10744</v>
      </c>
      <c r="N49" s="121">
        <v>22.472729999999999</v>
      </c>
      <c r="O49" s="121">
        <v>35.166530000000002</v>
      </c>
      <c r="P49" s="121">
        <v>20.925319999999999</v>
      </c>
      <c r="Q49" s="121">
        <v>16.066120000000002</v>
      </c>
      <c r="R49" s="121">
        <v>25.54711</v>
      </c>
      <c r="S49" s="121">
        <v>41.950060000000001</v>
      </c>
      <c r="T49" s="121">
        <v>23.00787</v>
      </c>
      <c r="U49" s="121">
        <v>14.39954</v>
      </c>
      <c r="V49" s="121">
        <v>23.602700000000002</v>
      </c>
      <c r="W49" s="121">
        <v>28.581400000000002</v>
      </c>
      <c r="X49" s="121">
        <v>27.807869999999998</v>
      </c>
      <c r="Y49" s="121">
        <v>24.69378</v>
      </c>
      <c r="Z49" s="121">
        <v>22.293890000000001</v>
      </c>
      <c r="AA49" s="121">
        <v>27.888010000000101</v>
      </c>
      <c r="AB49" s="121">
        <v>24.873090000000097</v>
      </c>
      <c r="AC49" s="121">
        <v>23.24662</v>
      </c>
      <c r="AD49" s="121">
        <v>25.646650000000101</v>
      </c>
      <c r="AE49" s="121">
        <v>24.793749999999999</v>
      </c>
      <c r="AF49" s="121">
        <v>17.507805999999995</v>
      </c>
      <c r="AG49" s="121">
        <v>8.8944699999999983</v>
      </c>
      <c r="AH49" s="121">
        <v>1.1222839999999996</v>
      </c>
      <c r="AI49" s="10"/>
      <c r="AJ49" s="10"/>
      <c r="AK49" s="10"/>
      <c r="AL49" s="10"/>
      <c r="AM49" s="10"/>
      <c r="AN49" s="126"/>
      <c r="AO49" s="126"/>
      <c r="AP49" s="126"/>
      <c r="AQ49" s="126"/>
      <c r="AR49" s="126"/>
      <c r="AS49" s="126"/>
      <c r="AT49" s="126"/>
      <c r="AU49" s="126"/>
      <c r="AV49" s="126"/>
      <c r="AW49" s="126"/>
      <c r="AX49" s="126"/>
      <c r="AY49" s="126"/>
    </row>
    <row r="50" spans="1:1005" ht="15" x14ac:dyDescent="0.25">
      <c r="A50" s="189">
        <f>YampaRiverInflow.TotalOutflow!A50</f>
        <v>45992</v>
      </c>
      <c r="B50" s="302">
        <v>29.978999999999999</v>
      </c>
      <c r="C50" s="97">
        <v>29.978999999999999</v>
      </c>
      <c r="D50" s="301">
        <v>29.978999999999999</v>
      </c>
      <c r="E50" s="121">
        <v>0.60159199999999691</v>
      </c>
      <c r="F50" s="121">
        <v>44.223798000000002</v>
      </c>
      <c r="G50" s="121">
        <v>1.110544</v>
      </c>
      <c r="H50" s="121">
        <v>15.07438</v>
      </c>
      <c r="I50" s="121">
        <v>12.69421</v>
      </c>
      <c r="J50" s="121">
        <v>35.305790000000002</v>
      </c>
      <c r="K50" s="121">
        <v>29.355370000000001</v>
      </c>
      <c r="L50" s="121">
        <v>13.4876</v>
      </c>
      <c r="M50" s="121">
        <v>18.723970000000001</v>
      </c>
      <c r="N50" s="121">
        <v>15.471069999999999</v>
      </c>
      <c r="O50" s="121">
        <v>19.100490000000001</v>
      </c>
      <c r="P50" s="121">
        <v>3.9664899999999998</v>
      </c>
      <c r="Q50" s="121">
        <v>23.801650000000002</v>
      </c>
      <c r="R50" s="121">
        <v>57.520660000000007</v>
      </c>
      <c r="S50" s="121">
        <v>23.99954</v>
      </c>
      <c r="T50" s="121">
        <v>19.4375</v>
      </c>
      <c r="U50" s="121">
        <v>33.916870000000003</v>
      </c>
      <c r="V50" s="121">
        <v>31.734860000000001</v>
      </c>
      <c r="W50" s="121">
        <v>22.7103</v>
      </c>
      <c r="X50" s="121">
        <v>25.368259999999999</v>
      </c>
      <c r="Y50" s="121">
        <v>31.6557</v>
      </c>
      <c r="Z50" s="121">
        <v>22.412740000000003</v>
      </c>
      <c r="AA50" s="121">
        <v>36.377389999999899</v>
      </c>
      <c r="AB50" s="121">
        <v>25.983849999999997</v>
      </c>
      <c r="AC50" s="121">
        <v>23.544150000000002</v>
      </c>
      <c r="AD50" s="121">
        <v>39.471650000000103</v>
      </c>
      <c r="AE50" s="121">
        <v>24.5160599999999</v>
      </c>
      <c r="AF50" s="121">
        <v>8.4644880000000011</v>
      </c>
      <c r="AG50" s="121">
        <v>2.3967059999999982</v>
      </c>
      <c r="AH50" s="121">
        <v>-6.7709719999999995</v>
      </c>
      <c r="AI50" s="10"/>
      <c r="AJ50" s="10"/>
      <c r="AK50" s="10"/>
      <c r="AL50" s="10"/>
      <c r="AM50" s="10"/>
      <c r="AN50" s="126"/>
      <c r="AO50" s="126"/>
      <c r="AP50" s="126"/>
      <c r="AQ50" s="126"/>
      <c r="AR50" s="126"/>
      <c r="AS50" s="126"/>
      <c r="AT50" s="126"/>
      <c r="AU50" s="126"/>
      <c r="AV50" s="126"/>
      <c r="AW50" s="126"/>
      <c r="AX50" s="126"/>
      <c r="AY50" s="126"/>
    </row>
    <row r="51" spans="1:1005" ht="15" x14ac:dyDescent="0.25">
      <c r="A51" s="189">
        <f>YampaRiverInflow.TotalOutflow!A51</f>
        <v>46023</v>
      </c>
      <c r="B51" s="302">
        <v>34.83</v>
      </c>
      <c r="C51" s="97">
        <v>34.83</v>
      </c>
      <c r="D51" s="301">
        <v>34.83</v>
      </c>
      <c r="E51" s="121">
        <v>-11.55139</v>
      </c>
      <c r="F51" s="121">
        <v>25.526097999999998</v>
      </c>
      <c r="G51" s="121">
        <v>1.3745679999999993</v>
      </c>
      <c r="H51" s="121">
        <v>21.421490000000002</v>
      </c>
      <c r="I51" s="121">
        <v>24.198349999999998</v>
      </c>
      <c r="J51" s="121">
        <v>42.049589999999995</v>
      </c>
      <c r="K51" s="121">
        <v>21.61983</v>
      </c>
      <c r="L51" s="121">
        <v>18.446279999999998</v>
      </c>
      <c r="M51" s="121">
        <v>23.206610000000001</v>
      </c>
      <c r="N51" s="121">
        <v>20.033060000000003</v>
      </c>
      <c r="O51" s="121">
        <v>101.09752</v>
      </c>
      <c r="P51" s="121">
        <v>22.61157</v>
      </c>
      <c r="Q51" s="121">
        <v>23.206610000000001</v>
      </c>
      <c r="R51" s="121">
        <v>42.247930000000004</v>
      </c>
      <c r="S51" s="121">
        <v>34.11524</v>
      </c>
      <c r="T51" s="121">
        <v>41.255679999999998</v>
      </c>
      <c r="U51" s="121">
        <v>24.792830000000002</v>
      </c>
      <c r="V51" s="121">
        <v>40.065640000000002</v>
      </c>
      <c r="W51" s="121">
        <v>37.883839999999999</v>
      </c>
      <c r="X51" s="121">
        <v>23.007810000000003</v>
      </c>
      <c r="Y51" s="121">
        <v>30.743310000000001</v>
      </c>
      <c r="Z51" s="121">
        <v>36.496400000000001</v>
      </c>
      <c r="AA51" s="121">
        <v>45.025449999999999</v>
      </c>
      <c r="AB51" s="121">
        <v>23.802</v>
      </c>
      <c r="AC51" s="121">
        <v>42.050199999999904</v>
      </c>
      <c r="AD51" s="121">
        <v>26.777249999999999</v>
      </c>
      <c r="AE51" s="121">
        <v>29.809785999999992</v>
      </c>
      <c r="AF51" s="121">
        <v>0.14888199999999779</v>
      </c>
      <c r="AG51" s="121">
        <v>188.36769600000002</v>
      </c>
      <c r="AH51" s="121">
        <v>-19.261465999999999</v>
      </c>
      <c r="AI51" s="10"/>
      <c r="AJ51" s="10"/>
      <c r="AK51" s="10"/>
      <c r="AL51" s="10"/>
      <c r="AM51" s="10"/>
      <c r="AN51" s="126"/>
      <c r="AO51" s="126"/>
      <c r="AP51" s="126"/>
      <c r="AQ51" s="126"/>
      <c r="AR51" s="126"/>
      <c r="AS51" s="126"/>
      <c r="AT51" s="126"/>
      <c r="AU51" s="126"/>
      <c r="AV51" s="126"/>
      <c r="AW51" s="126"/>
      <c r="AX51" s="126"/>
      <c r="AY51" s="126"/>
    </row>
    <row r="52" spans="1:1005" ht="15" x14ac:dyDescent="0.25">
      <c r="A52" s="189">
        <f>YampaRiverInflow.TotalOutflow!A52</f>
        <v>46054</v>
      </c>
      <c r="B52" s="302">
        <v>47.231000000000002</v>
      </c>
      <c r="C52" s="97">
        <v>47.231000000000002</v>
      </c>
      <c r="D52" s="301">
        <v>47.231000000000002</v>
      </c>
      <c r="E52" s="121">
        <v>38.657699999999991</v>
      </c>
      <c r="F52" s="121">
        <v>12.339405999999999</v>
      </c>
      <c r="G52" s="121">
        <v>23.60331</v>
      </c>
      <c r="H52" s="121">
        <v>17.2562</v>
      </c>
      <c r="I52" s="121">
        <v>16.066120000000002</v>
      </c>
      <c r="J52" s="121">
        <v>48.99174</v>
      </c>
      <c r="K52" s="121">
        <v>36.297519999999999</v>
      </c>
      <c r="L52" s="121">
        <v>25.745450000000002</v>
      </c>
      <c r="M52" s="121">
        <v>24.39669</v>
      </c>
      <c r="N52" s="121">
        <v>35.66281</v>
      </c>
      <c r="O52" s="121">
        <v>125.57355</v>
      </c>
      <c r="P52" s="121">
        <v>20.429749999999999</v>
      </c>
      <c r="Q52" s="121">
        <v>29.355370000000001</v>
      </c>
      <c r="R52" s="121">
        <v>90.644630000000006</v>
      </c>
      <c r="S52" s="121">
        <v>38.478989999999996</v>
      </c>
      <c r="T52" s="121">
        <v>35.16657</v>
      </c>
      <c r="U52" s="121">
        <v>33.321769999999994</v>
      </c>
      <c r="V52" s="121">
        <v>18.842610000000001</v>
      </c>
      <c r="W52" s="121">
        <v>38.875690000000006</v>
      </c>
      <c r="X52" s="121">
        <v>32.449240000000003</v>
      </c>
      <c r="Y52" s="121">
        <v>39.450900000000004</v>
      </c>
      <c r="Z52" s="121">
        <v>41.375809999999994</v>
      </c>
      <c r="AA52" s="121">
        <v>62.678599999999996</v>
      </c>
      <c r="AB52" s="121">
        <v>22.2151999999999</v>
      </c>
      <c r="AC52" s="121">
        <v>72.001050000000006</v>
      </c>
      <c r="AD52" s="121">
        <v>37.884849999999894</v>
      </c>
      <c r="AE52" s="121">
        <v>19.033522000000001</v>
      </c>
      <c r="AF52" s="121">
        <v>7.0302340000000001</v>
      </c>
      <c r="AG52" s="121">
        <v>85.799055999999993</v>
      </c>
      <c r="AH52" s="121">
        <v>-9.7793939999999999</v>
      </c>
      <c r="AI52" s="10"/>
      <c r="AJ52" s="10"/>
      <c r="AK52" s="10"/>
      <c r="AL52" s="10"/>
      <c r="AM52" s="10"/>
      <c r="AN52" s="126"/>
      <c r="AO52" s="126"/>
      <c r="AP52" s="126"/>
      <c r="AQ52" s="126"/>
      <c r="AR52" s="126"/>
      <c r="AS52" s="126"/>
      <c r="AT52" s="126"/>
      <c r="AU52" s="126"/>
      <c r="AV52" s="126"/>
      <c r="AW52" s="126"/>
      <c r="AX52" s="126"/>
      <c r="AY52" s="126"/>
    </row>
    <row r="53" spans="1:1005" ht="15" x14ac:dyDescent="0.25">
      <c r="A53" s="189">
        <f>YampaRiverInflow.TotalOutflow!A53</f>
        <v>46082</v>
      </c>
      <c r="B53" s="302">
        <v>64.412000000000006</v>
      </c>
      <c r="C53" s="97">
        <v>64.412000000000006</v>
      </c>
      <c r="D53" s="301">
        <v>64.412000000000006</v>
      </c>
      <c r="E53" s="121">
        <v>66.418819999999997</v>
      </c>
      <c r="F53" s="121">
        <v>7.6782579999999996</v>
      </c>
      <c r="G53" s="121">
        <v>63.272730000000003</v>
      </c>
      <c r="H53" s="121">
        <v>48.99174</v>
      </c>
      <c r="I53" s="121">
        <v>19.834709999999998</v>
      </c>
      <c r="J53" s="121">
        <v>54.009920000000001</v>
      </c>
      <c r="K53" s="121">
        <v>55.160330000000002</v>
      </c>
      <c r="L53" s="121">
        <v>23.22645</v>
      </c>
      <c r="M53" s="121">
        <v>42.842980000000004</v>
      </c>
      <c r="N53" s="121">
        <v>27.59008</v>
      </c>
      <c r="O53" s="121">
        <v>69.104129999999998</v>
      </c>
      <c r="P53" s="121">
        <v>49.190080000000002</v>
      </c>
      <c r="Q53" s="121">
        <v>44.628099999999996</v>
      </c>
      <c r="R53" s="121">
        <v>82.373550000000009</v>
      </c>
      <c r="S53" s="121">
        <v>74.04258999999999</v>
      </c>
      <c r="T53" s="121">
        <v>59.404600000000002</v>
      </c>
      <c r="U53" s="121">
        <v>42.445689999999999</v>
      </c>
      <c r="V53" s="121">
        <v>22.21454</v>
      </c>
      <c r="W53" s="121">
        <v>58.769889999999997</v>
      </c>
      <c r="X53" s="121">
        <v>31.517060000000001</v>
      </c>
      <c r="Y53" s="121">
        <v>41.176480000000005</v>
      </c>
      <c r="Z53" s="121">
        <v>36.615409999999905</v>
      </c>
      <c r="AA53" s="121">
        <v>63.888529999999896</v>
      </c>
      <c r="AB53" s="121">
        <v>26.578900000000001</v>
      </c>
      <c r="AC53" s="121">
        <v>124.9605</v>
      </c>
      <c r="AD53" s="121">
        <v>70.0175499999999</v>
      </c>
      <c r="AE53" s="121">
        <v>37.985829999999993</v>
      </c>
      <c r="AF53" s="121">
        <v>23.852601999999997</v>
      </c>
      <c r="AG53" s="121">
        <v>33.571293999999995</v>
      </c>
      <c r="AH53" s="121">
        <v>18.785719999999998</v>
      </c>
      <c r="AI53" s="10"/>
      <c r="AJ53" s="10"/>
      <c r="AK53" s="10"/>
      <c r="AL53" s="10"/>
      <c r="AM53" s="10"/>
      <c r="AN53" s="126"/>
      <c r="AO53" s="126"/>
      <c r="AP53" s="126"/>
      <c r="AQ53" s="126"/>
      <c r="AR53" s="126"/>
      <c r="AS53" s="126"/>
      <c r="AT53" s="126"/>
      <c r="AU53" s="126"/>
      <c r="AV53" s="126"/>
      <c r="AW53" s="126"/>
      <c r="AX53" s="126"/>
      <c r="AY53" s="126"/>
    </row>
    <row r="54" spans="1:1005" ht="15" x14ac:dyDescent="0.25">
      <c r="A54" s="189">
        <f>YampaRiverInflow.TotalOutflow!A54</f>
        <v>46113</v>
      </c>
      <c r="B54" s="302">
        <v>35.889000000000003</v>
      </c>
      <c r="C54" s="97">
        <v>35.889000000000003</v>
      </c>
      <c r="D54" s="301">
        <v>35.889000000000003</v>
      </c>
      <c r="E54" s="121">
        <v>-26.212883999999999</v>
      </c>
      <c r="F54" s="121">
        <v>3.6764540000000014</v>
      </c>
      <c r="G54" s="121">
        <v>29.157019999999999</v>
      </c>
      <c r="H54" s="121">
        <v>70.294210000000007</v>
      </c>
      <c r="I54" s="121">
        <v>23.60331</v>
      </c>
      <c r="J54" s="121">
        <v>16.8</v>
      </c>
      <c r="K54" s="121">
        <v>35.028100000000002</v>
      </c>
      <c r="L54" s="121">
        <v>13.62645</v>
      </c>
      <c r="M54" s="121">
        <v>32.747109999999999</v>
      </c>
      <c r="N54" s="121">
        <v>39.133879999999998</v>
      </c>
      <c r="O54" s="121">
        <v>90.902479999999997</v>
      </c>
      <c r="P54" s="121">
        <v>33.758679999999998</v>
      </c>
      <c r="Q54" s="121">
        <v>33.699169999999995</v>
      </c>
      <c r="R54" s="121">
        <v>29.79214</v>
      </c>
      <c r="S54" s="121">
        <v>43.080640000000002</v>
      </c>
      <c r="T54" s="121">
        <v>88.700450000000004</v>
      </c>
      <c r="U54" s="121">
        <v>43.635820000000002</v>
      </c>
      <c r="V54" s="121">
        <v>17.01784</v>
      </c>
      <c r="W54" s="121">
        <v>26.498860000000001</v>
      </c>
      <c r="X54" s="121">
        <v>22.988139999999998</v>
      </c>
      <c r="Y54" s="121">
        <v>25.348419999999997</v>
      </c>
      <c r="Z54" s="121">
        <v>31.934349999999899</v>
      </c>
      <c r="AA54" s="121">
        <v>40.2452100000001</v>
      </c>
      <c r="AB54" s="121">
        <v>24.198700000000002</v>
      </c>
      <c r="AC54" s="121">
        <v>43.240300000000097</v>
      </c>
      <c r="AD54" s="121">
        <v>39.828680000000105</v>
      </c>
      <c r="AE54" s="121">
        <v>41.938178000000001</v>
      </c>
      <c r="AF54" s="121">
        <v>40.074694000000001</v>
      </c>
      <c r="AG54" s="121">
        <v>1.3631199999999954</v>
      </c>
      <c r="AH54" s="121">
        <v>-2.5694920000000012</v>
      </c>
      <c r="AI54" s="10"/>
      <c r="AJ54" s="10"/>
      <c r="AK54" s="10"/>
      <c r="AL54" s="10"/>
      <c r="AM54" s="10"/>
      <c r="AN54" s="126"/>
      <c r="AO54" s="126"/>
      <c r="AP54" s="126"/>
      <c r="AQ54" s="126"/>
      <c r="AR54" s="126"/>
      <c r="AS54" s="126"/>
      <c r="AT54" s="126"/>
      <c r="AU54" s="126"/>
      <c r="AV54" s="126"/>
      <c r="AW54" s="126"/>
      <c r="AX54" s="126"/>
      <c r="AY54" s="126"/>
    </row>
    <row r="55" spans="1:1005" ht="15" x14ac:dyDescent="0.25">
      <c r="A55" s="189">
        <f>YampaRiverInflow.TotalOutflow!A55</f>
        <v>46143</v>
      </c>
      <c r="B55" s="302">
        <v>27.829000000000001</v>
      </c>
      <c r="C55" s="97">
        <v>27.829000000000001</v>
      </c>
      <c r="D55" s="301">
        <v>27.829000000000001</v>
      </c>
      <c r="E55" s="121">
        <v>-26.211384000000006</v>
      </c>
      <c r="F55" s="121">
        <v>7.738929999999999</v>
      </c>
      <c r="G55" s="121">
        <v>15.471069999999999</v>
      </c>
      <c r="H55" s="121">
        <v>41.137190000000004</v>
      </c>
      <c r="I55" s="121">
        <v>13.289260000000001</v>
      </c>
      <c r="J55" s="121">
        <v>27.570250000000001</v>
      </c>
      <c r="K55" s="121">
        <v>34.690910000000002</v>
      </c>
      <c r="L55" s="121">
        <v>21.163640000000001</v>
      </c>
      <c r="M55" s="121">
        <v>23.543800000000001</v>
      </c>
      <c r="N55" s="121">
        <v>34.333880000000001</v>
      </c>
      <c r="O55" s="121">
        <v>67.140500000000003</v>
      </c>
      <c r="P55" s="121">
        <v>34.274380000000001</v>
      </c>
      <c r="Q55" s="121">
        <v>36.813220000000001</v>
      </c>
      <c r="R55" s="121">
        <v>20.429749999999999</v>
      </c>
      <c r="S55" s="121">
        <v>51.173209999999997</v>
      </c>
      <c r="T55" s="121">
        <v>36.138489999999997</v>
      </c>
      <c r="U55" s="121">
        <v>21.024139999999999</v>
      </c>
      <c r="V55" s="121">
        <v>18.545120000000001</v>
      </c>
      <c r="W55" s="121">
        <v>27.252549999999999</v>
      </c>
      <c r="X55" s="121">
        <v>27.252610000000001</v>
      </c>
      <c r="Y55" s="121">
        <v>28.958279999999998</v>
      </c>
      <c r="Z55" s="121">
        <v>32.1327</v>
      </c>
      <c r="AA55" s="121">
        <v>29.573979999999999</v>
      </c>
      <c r="AB55" s="121">
        <v>26.281370000000102</v>
      </c>
      <c r="AC55" s="121">
        <v>27.570650000000001</v>
      </c>
      <c r="AD55" s="121">
        <v>23.583810000000099</v>
      </c>
      <c r="AE55" s="121">
        <v>24.659790000000001</v>
      </c>
      <c r="AF55" s="121">
        <v>21.803582000000002</v>
      </c>
      <c r="AG55" s="121">
        <v>0.19014400000000023</v>
      </c>
      <c r="AH55" s="121">
        <v>-5.5054859999999994</v>
      </c>
      <c r="AI55" s="10"/>
      <c r="AJ55" s="10"/>
      <c r="AK55" s="10"/>
      <c r="AL55" s="10"/>
      <c r="AM55" s="10"/>
      <c r="AN55" s="126"/>
      <c r="AO55" s="126"/>
      <c r="AP55" s="126"/>
      <c r="AQ55" s="126"/>
      <c r="AR55" s="126"/>
      <c r="AS55" s="126"/>
      <c r="AT55" s="126"/>
      <c r="AU55" s="126"/>
      <c r="AV55" s="126"/>
      <c r="AW55" s="126"/>
      <c r="AX55" s="126"/>
      <c r="AY55" s="126"/>
    </row>
    <row r="56" spans="1:1005" ht="15" x14ac:dyDescent="0.25">
      <c r="A56" s="189">
        <f>YampaRiverInflow.TotalOutflow!A56</f>
        <v>46174</v>
      </c>
      <c r="B56" s="302">
        <v>25.254000000000001</v>
      </c>
      <c r="C56" s="97">
        <v>25.254000000000001</v>
      </c>
      <c r="D56" s="301">
        <v>25.254000000000001</v>
      </c>
      <c r="E56" s="121">
        <v>22.368065999999995</v>
      </c>
      <c r="F56" s="121">
        <v>-1.3633040000000001</v>
      </c>
      <c r="G56" s="121">
        <v>31.73554</v>
      </c>
      <c r="H56" s="121">
        <v>15.272729999999999</v>
      </c>
      <c r="I56" s="121">
        <v>13.68595</v>
      </c>
      <c r="J56" s="121">
        <v>32.07273</v>
      </c>
      <c r="K56" s="121">
        <v>48.238019999999999</v>
      </c>
      <c r="L56" s="121">
        <v>6.5057900000000002</v>
      </c>
      <c r="M56" s="121">
        <v>14.280989999999999</v>
      </c>
      <c r="N56" s="121">
        <v>20.826450000000001</v>
      </c>
      <c r="O56" s="121">
        <v>11.9405</v>
      </c>
      <c r="P56" s="121">
        <v>14.67769</v>
      </c>
      <c r="Q56" s="121">
        <v>31.73554</v>
      </c>
      <c r="R56" s="121">
        <v>13.4876</v>
      </c>
      <c r="S56" s="121">
        <v>35.543419999999998</v>
      </c>
      <c r="T56" s="121">
        <v>23.741799999999998</v>
      </c>
      <c r="U56" s="121">
        <v>24.39593</v>
      </c>
      <c r="V56" s="121">
        <v>22.730180000000001</v>
      </c>
      <c r="W56" s="121">
        <v>25.189630000000001</v>
      </c>
      <c r="X56" s="121">
        <v>26.0823</v>
      </c>
      <c r="Y56" s="121">
        <v>25.58633</v>
      </c>
      <c r="Z56" s="121">
        <v>28.562399999999901</v>
      </c>
      <c r="AA56" s="121">
        <v>24.3970500000001</v>
      </c>
      <c r="AB56" s="121">
        <v>26.578900000000001</v>
      </c>
      <c r="AC56" s="121">
        <v>24.000349999999901</v>
      </c>
      <c r="AD56" s="121">
        <v>22.730910000000101</v>
      </c>
      <c r="AE56" s="121">
        <v>3.4259199999999983</v>
      </c>
      <c r="AF56" s="121">
        <v>8.1729199999999995</v>
      </c>
      <c r="AG56" s="121">
        <v>12.473674000000001</v>
      </c>
      <c r="AH56" s="121">
        <v>1.061094</v>
      </c>
      <c r="AI56" s="10"/>
      <c r="AJ56" s="10"/>
      <c r="AK56" s="10"/>
      <c r="AL56" s="10"/>
      <c r="AM56" s="10"/>
      <c r="AN56" s="126"/>
      <c r="AO56" s="126"/>
      <c r="AP56" s="126"/>
      <c r="AQ56" s="126"/>
      <c r="AR56" s="126"/>
      <c r="AS56" s="126"/>
      <c r="AT56" s="126"/>
      <c r="AU56" s="126"/>
      <c r="AV56" s="126"/>
      <c r="AW56" s="126"/>
      <c r="AX56" s="126"/>
      <c r="AY56" s="126"/>
    </row>
    <row r="57" spans="1:1005" ht="15" x14ac:dyDescent="0.25">
      <c r="A57" s="189">
        <f>YampaRiverInflow.TotalOutflow!A57</f>
        <v>46204</v>
      </c>
      <c r="B57" s="302">
        <v>30.704999999999998</v>
      </c>
      <c r="C57" s="97">
        <v>30.704999999999998</v>
      </c>
      <c r="D57" s="301">
        <v>30.704999999999998</v>
      </c>
      <c r="E57" s="121">
        <v>30.872809999999998</v>
      </c>
      <c r="F57" s="121">
        <v>7.8308159999999951</v>
      </c>
      <c r="G57" s="121">
        <v>31.933880000000002</v>
      </c>
      <c r="H57" s="121">
        <v>33.12397</v>
      </c>
      <c r="I57" s="121">
        <v>30.347110000000001</v>
      </c>
      <c r="J57" s="121">
        <v>21.12397</v>
      </c>
      <c r="K57" s="121">
        <v>19.953720000000001</v>
      </c>
      <c r="L57" s="121">
        <v>10.1157</v>
      </c>
      <c r="M57" s="121">
        <v>17.2562</v>
      </c>
      <c r="N57" s="121">
        <v>39.272730000000003</v>
      </c>
      <c r="O57" s="121">
        <v>21.024789999999999</v>
      </c>
      <c r="P57" s="121">
        <v>21.223140000000001</v>
      </c>
      <c r="Q57" s="121">
        <v>45.421489999999999</v>
      </c>
      <c r="R57" s="121">
        <v>28.760330000000003</v>
      </c>
      <c r="S57" s="121">
        <v>28.164830000000002</v>
      </c>
      <c r="T57" s="121">
        <v>29.156560000000002</v>
      </c>
      <c r="U57" s="121">
        <v>31.536360000000002</v>
      </c>
      <c r="V57" s="121">
        <v>26.379669999999997</v>
      </c>
      <c r="W57" s="121">
        <v>61.685449999999996</v>
      </c>
      <c r="X57" s="121">
        <v>29.156569999999999</v>
      </c>
      <c r="Y57" s="121">
        <v>33.520060000000001</v>
      </c>
      <c r="Z57" s="121">
        <v>26.182200000000002</v>
      </c>
      <c r="AA57" s="121">
        <v>32.1327</v>
      </c>
      <c r="AB57" s="121">
        <v>49.587499999999999</v>
      </c>
      <c r="AC57" s="121">
        <v>22.016849999999998</v>
      </c>
      <c r="AD57" s="121">
        <v>23.603650000000101</v>
      </c>
      <c r="AE57" s="121">
        <v>-0.52760200000000035</v>
      </c>
      <c r="AF57" s="121">
        <v>14.445949999999996</v>
      </c>
      <c r="AG57" s="121">
        <v>-5.4029160000000003</v>
      </c>
      <c r="AH57" s="121">
        <v>-9.1989860000000014</v>
      </c>
      <c r="AI57" s="10"/>
      <c r="AJ57" s="10"/>
      <c r="AK57" s="10"/>
      <c r="AL57" s="10"/>
      <c r="AM57" s="10"/>
      <c r="AN57" s="126"/>
      <c r="AO57" s="126"/>
      <c r="AP57" s="126"/>
      <c r="AQ57" s="126"/>
      <c r="AR57" s="126"/>
      <c r="AS57" s="126"/>
      <c r="AT57" s="126"/>
      <c r="AU57" s="126"/>
      <c r="AV57" s="126"/>
      <c r="AW57" s="126"/>
      <c r="AX57" s="126"/>
      <c r="AY57" s="126"/>
    </row>
    <row r="58" spans="1:1005" ht="15" x14ac:dyDescent="0.25">
      <c r="A58" s="189">
        <f>YampaRiverInflow.TotalOutflow!A58</f>
        <v>46235</v>
      </c>
      <c r="B58" s="302">
        <v>34.83</v>
      </c>
      <c r="C58" s="97">
        <v>34.83</v>
      </c>
      <c r="D58" s="301">
        <v>34.83</v>
      </c>
      <c r="E58" s="121">
        <v>29.917686</v>
      </c>
      <c r="F58" s="121">
        <v>25.019824</v>
      </c>
      <c r="G58" s="121">
        <v>50.280989999999996</v>
      </c>
      <c r="H58" s="121">
        <v>20.826450000000001</v>
      </c>
      <c r="I58" s="121">
        <v>44.033059999999999</v>
      </c>
      <c r="J58" s="121">
        <v>23.404959999999999</v>
      </c>
      <c r="K58" s="121">
        <v>52.066120000000005</v>
      </c>
      <c r="L58" s="121">
        <v>17.851240000000001</v>
      </c>
      <c r="M58" s="121">
        <v>42.049589999999995</v>
      </c>
      <c r="N58" s="121">
        <v>50.578510000000001</v>
      </c>
      <c r="O58" s="121">
        <v>28.36364</v>
      </c>
      <c r="P58" s="121">
        <v>66.446280000000002</v>
      </c>
      <c r="Q58" s="121">
        <v>91.636359999999996</v>
      </c>
      <c r="R58" s="121">
        <v>39.272730000000003</v>
      </c>
      <c r="S58" s="121">
        <v>23.60284</v>
      </c>
      <c r="T58" s="121">
        <v>91.04083</v>
      </c>
      <c r="U58" s="121">
        <v>36.693379999999998</v>
      </c>
      <c r="V58" s="121">
        <v>68.607789999999994</v>
      </c>
      <c r="W58" s="121">
        <v>66.842500000000001</v>
      </c>
      <c r="X58" s="121">
        <v>41.057389999999998</v>
      </c>
      <c r="Y58" s="121">
        <v>44.429290000000002</v>
      </c>
      <c r="Z58" s="121">
        <v>41.851849999999999</v>
      </c>
      <c r="AA58" s="121">
        <v>40.265050000000002</v>
      </c>
      <c r="AB58" s="121">
        <v>38.876599999999996</v>
      </c>
      <c r="AC58" s="121">
        <v>29.55415</v>
      </c>
      <c r="AD58" s="121">
        <v>23.603649999999899</v>
      </c>
      <c r="AE58" s="121">
        <v>15.498979999999996</v>
      </c>
      <c r="AF58" s="121">
        <v>39.663323999999996</v>
      </c>
      <c r="AG58" s="121">
        <v>-27.475497999999998</v>
      </c>
      <c r="AH58" s="121">
        <v>-21.766008000000003</v>
      </c>
      <c r="AI58" s="10"/>
      <c r="AJ58" s="10"/>
      <c r="AK58" s="10"/>
      <c r="AL58" s="10"/>
      <c r="AM58" s="10"/>
      <c r="AN58" s="126"/>
      <c r="AO58" s="126"/>
      <c r="AP58" s="126"/>
      <c r="AQ58" s="126"/>
      <c r="AR58" s="126"/>
      <c r="AS58" s="126"/>
      <c r="AT58" s="126"/>
      <c r="AU58" s="126"/>
      <c r="AV58" s="126"/>
      <c r="AW58" s="126"/>
      <c r="AX58" s="126"/>
      <c r="AY58" s="126"/>
    </row>
    <row r="59" spans="1:1005" ht="15" x14ac:dyDescent="0.25">
      <c r="A59" s="189">
        <f>YampaRiverInflow.TotalOutflow!A59</f>
        <v>46266</v>
      </c>
      <c r="B59" s="302">
        <v>29.102</v>
      </c>
      <c r="C59" s="97">
        <v>29.102</v>
      </c>
      <c r="D59" s="301">
        <v>29.102</v>
      </c>
      <c r="E59" s="121">
        <v>14.515779999999999</v>
      </c>
      <c r="F59" s="121">
        <v>21.008659999999999</v>
      </c>
      <c r="G59" s="121">
        <v>59.246279999999999</v>
      </c>
      <c r="H59" s="121">
        <v>36.099170000000001</v>
      </c>
      <c r="I59" s="121">
        <v>49.190080000000002</v>
      </c>
      <c r="J59" s="121">
        <v>39.133879999999998</v>
      </c>
      <c r="K59" s="121">
        <v>48.456199999999995</v>
      </c>
      <c r="L59" s="121">
        <v>103.95372</v>
      </c>
      <c r="M59" s="121">
        <v>34.373550000000002</v>
      </c>
      <c r="N59" s="121">
        <v>57.381819999999998</v>
      </c>
      <c r="O59" s="121">
        <v>38.360330000000005</v>
      </c>
      <c r="P59" s="121">
        <v>50.87603</v>
      </c>
      <c r="Q59" s="121">
        <v>33.83802</v>
      </c>
      <c r="R59" s="121">
        <v>38.677690000000005</v>
      </c>
      <c r="S59" s="121">
        <v>28.363289999999999</v>
      </c>
      <c r="T59" s="121">
        <v>44.250949999999996</v>
      </c>
      <c r="U59" s="121">
        <v>41.255660000000006</v>
      </c>
      <c r="V59" s="121">
        <v>47.999720000000003</v>
      </c>
      <c r="W59" s="121">
        <v>78.703759999999988</v>
      </c>
      <c r="X59" s="121">
        <v>38.875680000000003</v>
      </c>
      <c r="Y59" s="121">
        <v>32.726860000000002</v>
      </c>
      <c r="Z59" s="121">
        <v>30.744250000000001</v>
      </c>
      <c r="AA59" s="121">
        <v>24.1193600000001</v>
      </c>
      <c r="AB59" s="121">
        <v>44.628749999999897</v>
      </c>
      <c r="AC59" s="121">
        <v>21.9771800000001</v>
      </c>
      <c r="AD59" s="121">
        <v>24.040019999999899</v>
      </c>
      <c r="AE59" s="121">
        <v>19.180725999999996</v>
      </c>
      <c r="AF59" s="121">
        <v>38.334448000000002</v>
      </c>
      <c r="AG59" s="121">
        <v>-11.254766</v>
      </c>
      <c r="AH59" s="121">
        <v>-1.109622000000003</v>
      </c>
      <c r="AI59" s="10"/>
      <c r="AJ59" s="10"/>
      <c r="AK59" s="10"/>
      <c r="AL59" s="10"/>
      <c r="AM59" s="10"/>
      <c r="AN59" s="126"/>
      <c r="AO59" s="126"/>
      <c r="AP59" s="126"/>
      <c r="AQ59" s="126"/>
      <c r="AR59" s="126"/>
      <c r="AS59" s="126"/>
      <c r="AT59" s="126"/>
      <c r="AU59" s="126"/>
      <c r="AV59" s="126"/>
      <c r="AW59" s="126"/>
      <c r="AX59" s="126"/>
      <c r="AY59" s="126"/>
    </row>
    <row r="60" spans="1:1005" ht="15" x14ac:dyDescent="0.25">
      <c r="A60" s="189">
        <f>YampaRiverInflow.TotalOutflow!A60</f>
        <v>46296</v>
      </c>
      <c r="B60" s="302">
        <v>33.393999999999998</v>
      </c>
      <c r="C60" s="97">
        <v>33.393999999999998</v>
      </c>
      <c r="D60" s="301">
        <v>33.393999999999998</v>
      </c>
      <c r="E60" s="121">
        <v>31.104225999999993</v>
      </c>
      <c r="F60" s="121">
        <v>32.409004000000003</v>
      </c>
      <c r="G60" s="121">
        <v>36.495870000000004</v>
      </c>
      <c r="H60" s="121">
        <v>22.413220000000003</v>
      </c>
      <c r="I60" s="121">
        <v>37.884300000000003</v>
      </c>
      <c r="J60" s="121">
        <v>47.385120000000001</v>
      </c>
      <c r="K60" s="121">
        <v>23.34545</v>
      </c>
      <c r="L60" s="121">
        <v>20.647929999999999</v>
      </c>
      <c r="M60" s="121">
        <v>30.664459999999998</v>
      </c>
      <c r="N60" s="121">
        <v>41.077690000000004</v>
      </c>
      <c r="O60" s="121">
        <v>31.060849999999999</v>
      </c>
      <c r="P60" s="121">
        <v>69.758679999999998</v>
      </c>
      <c r="Q60" s="121">
        <v>20.94511</v>
      </c>
      <c r="R60" s="121">
        <v>34.908660000000005</v>
      </c>
      <c r="S60" s="121">
        <v>24.793029999999998</v>
      </c>
      <c r="T60" s="121">
        <v>40.680699999999995</v>
      </c>
      <c r="U60" s="121">
        <v>34.511849999999995</v>
      </c>
      <c r="V60" s="121">
        <v>29.513770000000001</v>
      </c>
      <c r="W60" s="121">
        <v>19.080719999999999</v>
      </c>
      <c r="X60" s="121">
        <v>42.445929999999997</v>
      </c>
      <c r="Y60" s="121">
        <v>56.012860000000003</v>
      </c>
      <c r="Z60" s="121">
        <v>29.236789999999999</v>
      </c>
      <c r="AA60" s="121">
        <v>25.884679999999999</v>
      </c>
      <c r="AB60" s="121">
        <v>63.214149999999897</v>
      </c>
      <c r="AC60" s="121">
        <v>23.663159999999799</v>
      </c>
      <c r="AD60" s="121">
        <v>24.972269999999799</v>
      </c>
      <c r="AE60" s="121">
        <v>26.040343999999997</v>
      </c>
      <c r="AF60" s="121">
        <v>13.166246000000003</v>
      </c>
      <c r="AG60" s="121">
        <v>20.811032000000001</v>
      </c>
      <c r="AH60" s="121">
        <v>15.392737999999998</v>
      </c>
      <c r="AI60" s="10"/>
      <c r="AJ60" s="10"/>
      <c r="AK60" s="10"/>
      <c r="AL60" s="10"/>
      <c r="AM60" s="10"/>
      <c r="AN60" s="126"/>
      <c r="AO60" s="126"/>
      <c r="AP60" s="126"/>
      <c r="AQ60" s="126"/>
      <c r="AR60" s="126"/>
      <c r="AS60" s="126"/>
      <c r="AT60" s="126"/>
      <c r="AU60" s="126"/>
      <c r="AV60" s="126"/>
      <c r="AW60" s="126"/>
      <c r="AX60" s="126"/>
      <c r="AY60" s="126"/>
    </row>
    <row r="61" spans="1:1005" ht="15" x14ac:dyDescent="0.25">
      <c r="A61" s="189">
        <f>YampaRiverInflow.TotalOutflow!A61</f>
        <v>46327</v>
      </c>
      <c r="B61" s="302">
        <v>25.29</v>
      </c>
      <c r="C61" s="97">
        <v>25.29</v>
      </c>
      <c r="D61" s="301">
        <v>25.29</v>
      </c>
      <c r="E61" s="121">
        <v>28.013811999999998</v>
      </c>
      <c r="F61" s="121">
        <v>15.793877999999999</v>
      </c>
      <c r="G61" s="121">
        <v>24.595040000000001</v>
      </c>
      <c r="H61" s="121">
        <v>18.446279999999998</v>
      </c>
      <c r="I61" s="121">
        <v>36.495870000000004</v>
      </c>
      <c r="J61" s="121">
        <v>27.966939999999997</v>
      </c>
      <c r="K61" s="121">
        <v>25.487599999999997</v>
      </c>
      <c r="L61" s="121">
        <v>23.10744</v>
      </c>
      <c r="M61" s="121">
        <v>22.472729999999999</v>
      </c>
      <c r="N61" s="121">
        <v>35.166530000000002</v>
      </c>
      <c r="O61" s="121">
        <v>20.925319999999999</v>
      </c>
      <c r="P61" s="121">
        <v>16.066120000000002</v>
      </c>
      <c r="Q61" s="121">
        <v>25.54711</v>
      </c>
      <c r="R61" s="121">
        <v>41.950060000000001</v>
      </c>
      <c r="S61" s="121">
        <v>23.00787</v>
      </c>
      <c r="T61" s="121">
        <v>14.39954</v>
      </c>
      <c r="U61" s="121">
        <v>23.602700000000002</v>
      </c>
      <c r="V61" s="121">
        <v>28.581400000000002</v>
      </c>
      <c r="W61" s="121">
        <v>27.807869999999998</v>
      </c>
      <c r="X61" s="121">
        <v>24.69378</v>
      </c>
      <c r="Y61" s="121">
        <v>22.293890000000001</v>
      </c>
      <c r="Z61" s="121">
        <v>27.888010000000101</v>
      </c>
      <c r="AA61" s="121">
        <v>24.873090000000097</v>
      </c>
      <c r="AB61" s="121">
        <v>23.24662</v>
      </c>
      <c r="AC61" s="121">
        <v>25.646650000000101</v>
      </c>
      <c r="AD61" s="121">
        <v>24.793749999999999</v>
      </c>
      <c r="AE61" s="121">
        <v>17.507805999999995</v>
      </c>
      <c r="AF61" s="121">
        <v>8.8944699999999983</v>
      </c>
      <c r="AG61" s="121">
        <v>1.1222839999999996</v>
      </c>
      <c r="AH61" s="121">
        <v>9.8448719999999987</v>
      </c>
      <c r="AI61" s="10"/>
      <c r="AJ61" s="10"/>
      <c r="AK61" s="10"/>
      <c r="AL61" s="10"/>
      <c r="AM61" s="10"/>
      <c r="AN61" s="126"/>
      <c r="AO61" s="126"/>
      <c r="AP61" s="126"/>
      <c r="AQ61" s="126"/>
      <c r="AR61" s="126"/>
      <c r="AS61" s="126"/>
      <c r="AT61" s="126"/>
      <c r="AU61" s="126"/>
      <c r="AV61" s="126"/>
      <c r="AW61" s="126"/>
      <c r="AX61" s="126"/>
      <c r="AY61" s="126"/>
    </row>
    <row r="62" spans="1:1005" ht="15" x14ac:dyDescent="0.25">
      <c r="A62" s="189">
        <f>YampaRiverInflow.TotalOutflow!A62</f>
        <v>46357</v>
      </c>
      <c r="B62" s="302">
        <v>29.978999999999999</v>
      </c>
      <c r="C62" s="97">
        <v>29.978999999999999</v>
      </c>
      <c r="D62" s="301">
        <v>29.978999999999999</v>
      </c>
      <c r="E62" s="121">
        <v>44.223798000000002</v>
      </c>
      <c r="F62" s="121">
        <v>1.110544</v>
      </c>
      <c r="G62" s="121">
        <v>15.07438</v>
      </c>
      <c r="H62" s="121">
        <v>12.69421</v>
      </c>
      <c r="I62" s="121">
        <v>35.305790000000002</v>
      </c>
      <c r="J62" s="121">
        <v>29.355370000000001</v>
      </c>
      <c r="K62" s="121">
        <v>13.4876</v>
      </c>
      <c r="L62" s="121">
        <v>18.723970000000001</v>
      </c>
      <c r="M62" s="121">
        <v>15.471069999999999</v>
      </c>
      <c r="N62" s="121">
        <v>19.100490000000001</v>
      </c>
      <c r="O62" s="121">
        <v>3.9664899999999998</v>
      </c>
      <c r="P62" s="121">
        <v>23.801650000000002</v>
      </c>
      <c r="Q62" s="121">
        <v>57.520660000000007</v>
      </c>
      <c r="R62" s="121">
        <v>23.99954</v>
      </c>
      <c r="S62" s="121">
        <v>19.4375</v>
      </c>
      <c r="T62" s="121">
        <v>33.916870000000003</v>
      </c>
      <c r="U62" s="121">
        <v>31.734860000000001</v>
      </c>
      <c r="V62" s="121">
        <v>22.7103</v>
      </c>
      <c r="W62" s="121">
        <v>25.368259999999999</v>
      </c>
      <c r="X62" s="121">
        <v>31.6557</v>
      </c>
      <c r="Y62" s="121">
        <v>22.412740000000003</v>
      </c>
      <c r="Z62" s="121">
        <v>36.377389999999899</v>
      </c>
      <c r="AA62" s="121">
        <v>25.983849999999997</v>
      </c>
      <c r="AB62" s="121">
        <v>23.544150000000002</v>
      </c>
      <c r="AC62" s="121">
        <v>39.471650000000103</v>
      </c>
      <c r="AD62" s="121">
        <v>24.5160599999999</v>
      </c>
      <c r="AE62" s="121">
        <v>8.4644880000000011</v>
      </c>
      <c r="AF62" s="121">
        <v>2.3967059999999982</v>
      </c>
      <c r="AG62" s="121">
        <v>-6.7709719999999995</v>
      </c>
      <c r="AH62" s="121">
        <v>0.60159199999999691</v>
      </c>
      <c r="AI62" s="10"/>
      <c r="AJ62" s="10"/>
      <c r="AK62" s="10"/>
      <c r="AL62" s="10"/>
      <c r="AM62" s="10"/>
      <c r="AN62" s="126"/>
      <c r="AO62" s="126"/>
      <c r="AP62" s="126"/>
      <c r="AQ62" s="126"/>
      <c r="AR62" s="126"/>
      <c r="AS62" s="126"/>
      <c r="AT62" s="126"/>
      <c r="AU62" s="126"/>
      <c r="AV62" s="126"/>
      <c r="AW62" s="126"/>
      <c r="AX62" s="126"/>
      <c r="AY62" s="126"/>
    </row>
    <row r="63" spans="1:1005" ht="15" x14ac:dyDescent="0.25">
      <c r="A63" s="189">
        <f>YampaRiverInflow.TotalOutflow!A63</f>
        <v>46388</v>
      </c>
      <c r="B63" s="302">
        <v>34.83</v>
      </c>
      <c r="C63" s="97">
        <v>34.83</v>
      </c>
      <c r="D63" s="301">
        <v>34.83</v>
      </c>
      <c r="E63" s="121">
        <v>25.526097999999998</v>
      </c>
      <c r="F63" s="121">
        <v>1.3745679999999993</v>
      </c>
      <c r="G63" s="121">
        <v>21.421490000000002</v>
      </c>
      <c r="H63" s="121">
        <v>24.198349999999998</v>
      </c>
      <c r="I63" s="121">
        <v>42.049589999999995</v>
      </c>
      <c r="J63" s="121">
        <v>21.61983</v>
      </c>
      <c r="K63" s="121">
        <v>18.446279999999998</v>
      </c>
      <c r="L63" s="121">
        <v>23.206610000000001</v>
      </c>
      <c r="M63" s="121">
        <v>20.033060000000003</v>
      </c>
      <c r="N63" s="121">
        <v>101.09752</v>
      </c>
      <c r="O63" s="121">
        <v>22.61157</v>
      </c>
      <c r="P63" s="121">
        <v>23.206610000000001</v>
      </c>
      <c r="Q63" s="121">
        <v>42.247930000000004</v>
      </c>
      <c r="R63" s="121">
        <v>34.11524</v>
      </c>
      <c r="S63" s="121">
        <v>41.255679999999998</v>
      </c>
      <c r="T63" s="121">
        <v>24.792830000000002</v>
      </c>
      <c r="U63" s="121">
        <v>40.065640000000002</v>
      </c>
      <c r="V63" s="121">
        <v>37.883839999999999</v>
      </c>
      <c r="W63" s="121">
        <v>23.007810000000003</v>
      </c>
      <c r="X63" s="121">
        <v>30.743310000000001</v>
      </c>
      <c r="Y63" s="121">
        <v>36.496400000000001</v>
      </c>
      <c r="Z63" s="121">
        <v>45.025449999999999</v>
      </c>
      <c r="AA63" s="121">
        <v>23.802</v>
      </c>
      <c r="AB63" s="121">
        <v>42.050199999999904</v>
      </c>
      <c r="AC63" s="121">
        <v>26.777249999999999</v>
      </c>
      <c r="AD63" s="121">
        <v>29.809785999999992</v>
      </c>
      <c r="AE63" s="121">
        <v>0.14888199999999779</v>
      </c>
      <c r="AF63" s="121">
        <v>188.36769600000002</v>
      </c>
      <c r="AG63" s="121">
        <v>-19.261465999999999</v>
      </c>
      <c r="AH63" s="121">
        <v>-11.55139</v>
      </c>
      <c r="AI63" s="10"/>
      <c r="AJ63" s="10"/>
      <c r="AK63" s="10"/>
      <c r="AL63" s="10"/>
      <c r="AM63" s="10"/>
      <c r="AN63" s="126"/>
      <c r="AO63" s="126"/>
      <c r="AP63" s="126"/>
      <c r="AQ63" s="126"/>
      <c r="AR63" s="126"/>
      <c r="AS63" s="126"/>
      <c r="AT63" s="126"/>
      <c r="AU63" s="126"/>
      <c r="AV63" s="126"/>
      <c r="AW63" s="126"/>
      <c r="AX63" s="126"/>
      <c r="AY63" s="126"/>
    </row>
    <row r="64" spans="1:1005" ht="15" x14ac:dyDescent="0.25">
      <c r="A64" s="189">
        <f>YampaRiverInflow.TotalOutflow!A64</f>
        <v>46419</v>
      </c>
      <c r="B64" s="302">
        <v>47.231000000000002</v>
      </c>
      <c r="C64" s="97">
        <v>47.231000000000002</v>
      </c>
      <c r="D64" s="301">
        <v>47.231000000000002</v>
      </c>
      <c r="E64" s="121">
        <v>12.339405999999999</v>
      </c>
      <c r="F64" s="121">
        <v>23.60331</v>
      </c>
      <c r="G64" s="121">
        <v>17.2562</v>
      </c>
      <c r="H64" s="121">
        <v>16.066120000000002</v>
      </c>
      <c r="I64" s="121">
        <v>48.99174</v>
      </c>
      <c r="J64" s="121">
        <v>36.297519999999999</v>
      </c>
      <c r="K64" s="121">
        <v>25.745450000000002</v>
      </c>
      <c r="L64" s="121">
        <v>24.39669</v>
      </c>
      <c r="M64" s="121">
        <v>35.66281</v>
      </c>
      <c r="N64" s="121">
        <v>125.57355</v>
      </c>
      <c r="O64" s="121">
        <v>20.429749999999999</v>
      </c>
      <c r="P64" s="121">
        <v>29.355370000000001</v>
      </c>
      <c r="Q64" s="121">
        <v>90.644630000000006</v>
      </c>
      <c r="R64" s="121">
        <v>38.478989999999996</v>
      </c>
      <c r="S64" s="121">
        <v>35.16657</v>
      </c>
      <c r="T64" s="121">
        <v>33.321769999999994</v>
      </c>
      <c r="U64" s="121">
        <v>18.842610000000001</v>
      </c>
      <c r="V64" s="121">
        <v>38.875690000000006</v>
      </c>
      <c r="W64" s="121">
        <v>32.449240000000003</v>
      </c>
      <c r="X64" s="121">
        <v>39.450900000000004</v>
      </c>
      <c r="Y64" s="121">
        <v>41.375809999999994</v>
      </c>
      <c r="Z64" s="121">
        <v>62.678599999999996</v>
      </c>
      <c r="AA64" s="121">
        <v>22.2151999999999</v>
      </c>
      <c r="AB64" s="121">
        <v>72.001050000000006</v>
      </c>
      <c r="AC64" s="121">
        <v>37.884849999999894</v>
      </c>
      <c r="AD64" s="121">
        <v>19.033522000000001</v>
      </c>
      <c r="AE64" s="121">
        <v>7.0302340000000001</v>
      </c>
      <c r="AF64" s="121">
        <v>85.799055999999993</v>
      </c>
      <c r="AG64" s="121">
        <v>-9.7793939999999999</v>
      </c>
      <c r="AH64" s="121">
        <v>38.657699999999991</v>
      </c>
      <c r="AI64" s="10"/>
      <c r="AJ64" s="10"/>
      <c r="AK64" s="10"/>
      <c r="AL64" s="10"/>
      <c r="AM64" s="10"/>
      <c r="AN64" s="126"/>
      <c r="AO64" s="126"/>
      <c r="AP64" s="126"/>
      <c r="AQ64" s="126"/>
      <c r="AR64" s="126"/>
      <c r="AS64" s="126"/>
      <c r="AT64" s="126"/>
      <c r="AU64" s="126"/>
      <c r="AV64" s="126"/>
      <c r="AW64" s="126"/>
      <c r="AX64" s="126"/>
      <c r="AY64" s="126"/>
      <c r="ALQ64" t="e">
        <v>#N/A</v>
      </c>
    </row>
    <row r="65" spans="1:1005" ht="15" x14ac:dyDescent="0.25">
      <c r="A65" s="189">
        <f>YampaRiverInflow.TotalOutflow!A65</f>
        <v>46447</v>
      </c>
      <c r="B65" s="302">
        <v>64.412000000000006</v>
      </c>
      <c r="C65" s="97">
        <v>64.412000000000006</v>
      </c>
      <c r="D65" s="301">
        <v>64.412000000000006</v>
      </c>
      <c r="E65" s="121">
        <v>7.6782579999999996</v>
      </c>
      <c r="F65" s="121">
        <v>63.272730000000003</v>
      </c>
      <c r="G65" s="121">
        <v>48.99174</v>
      </c>
      <c r="H65" s="121">
        <v>19.834709999999998</v>
      </c>
      <c r="I65" s="121">
        <v>54.009920000000001</v>
      </c>
      <c r="J65" s="121">
        <v>55.160330000000002</v>
      </c>
      <c r="K65" s="121">
        <v>23.22645</v>
      </c>
      <c r="L65" s="121">
        <v>42.842980000000004</v>
      </c>
      <c r="M65" s="121">
        <v>27.59008</v>
      </c>
      <c r="N65" s="121">
        <v>69.104129999999998</v>
      </c>
      <c r="O65" s="121">
        <v>49.190080000000002</v>
      </c>
      <c r="P65" s="121">
        <v>44.628099999999996</v>
      </c>
      <c r="Q65" s="121">
        <v>82.373550000000009</v>
      </c>
      <c r="R65" s="121">
        <v>74.04258999999999</v>
      </c>
      <c r="S65" s="121">
        <v>59.404600000000002</v>
      </c>
      <c r="T65" s="121">
        <v>42.445689999999999</v>
      </c>
      <c r="U65" s="121">
        <v>22.21454</v>
      </c>
      <c r="V65" s="121">
        <v>58.769889999999997</v>
      </c>
      <c r="W65" s="121">
        <v>31.517060000000001</v>
      </c>
      <c r="X65" s="121">
        <v>41.176480000000005</v>
      </c>
      <c r="Y65" s="121">
        <v>36.615409999999905</v>
      </c>
      <c r="Z65" s="121">
        <v>63.888529999999896</v>
      </c>
      <c r="AA65" s="121">
        <v>26.578900000000001</v>
      </c>
      <c r="AB65" s="121">
        <v>124.9605</v>
      </c>
      <c r="AC65" s="121">
        <v>70.0175499999999</v>
      </c>
      <c r="AD65" s="121">
        <v>37.985829999999993</v>
      </c>
      <c r="AE65" s="121">
        <v>23.852601999999997</v>
      </c>
      <c r="AF65" s="121">
        <v>33.571293999999995</v>
      </c>
      <c r="AG65" s="121">
        <v>18.785719999999998</v>
      </c>
      <c r="AH65" s="121">
        <v>66.418819999999997</v>
      </c>
      <c r="AI65" s="10"/>
      <c r="AJ65" s="10"/>
      <c r="AK65" s="10"/>
      <c r="AL65" s="10"/>
      <c r="AM65" s="10"/>
      <c r="AN65" s="126"/>
      <c r="AO65" s="126"/>
      <c r="AP65" s="126"/>
      <c r="AQ65" s="126"/>
      <c r="AR65" s="126"/>
      <c r="AS65" s="126"/>
      <c r="AT65" s="126"/>
      <c r="AU65" s="126"/>
      <c r="AV65" s="126"/>
      <c r="AW65" s="126"/>
      <c r="AX65" s="126"/>
      <c r="AY65" s="126"/>
      <c r="ALQ65" t="e">
        <v>#N/A</v>
      </c>
    </row>
    <row r="66" spans="1:1005" ht="15" x14ac:dyDescent="0.25">
      <c r="A66" s="189">
        <f>YampaRiverInflow.TotalOutflow!A66</f>
        <v>46478</v>
      </c>
      <c r="B66" s="302">
        <v>35.889000000000003</v>
      </c>
      <c r="C66" s="97">
        <v>35.889000000000003</v>
      </c>
      <c r="D66" s="301">
        <v>35.889000000000003</v>
      </c>
      <c r="E66" s="121">
        <v>3.6764540000000014</v>
      </c>
      <c r="F66" s="121">
        <v>29.157019999999999</v>
      </c>
      <c r="G66" s="121">
        <v>70.294210000000007</v>
      </c>
      <c r="H66" s="121">
        <v>23.60331</v>
      </c>
      <c r="I66" s="121">
        <v>16.8</v>
      </c>
      <c r="J66" s="121">
        <v>35.028100000000002</v>
      </c>
      <c r="K66" s="121">
        <v>13.62645</v>
      </c>
      <c r="L66" s="121">
        <v>32.747109999999999</v>
      </c>
      <c r="M66" s="121">
        <v>39.133879999999998</v>
      </c>
      <c r="N66" s="121">
        <v>90.902479999999997</v>
      </c>
      <c r="O66" s="121">
        <v>33.758679999999998</v>
      </c>
      <c r="P66" s="121">
        <v>33.699169999999995</v>
      </c>
      <c r="Q66" s="121">
        <v>29.79214</v>
      </c>
      <c r="R66" s="121">
        <v>43.080640000000002</v>
      </c>
      <c r="S66" s="121">
        <v>88.700450000000004</v>
      </c>
      <c r="T66" s="121">
        <v>43.635820000000002</v>
      </c>
      <c r="U66" s="121">
        <v>17.01784</v>
      </c>
      <c r="V66" s="121">
        <v>26.498860000000001</v>
      </c>
      <c r="W66" s="121">
        <v>22.988139999999998</v>
      </c>
      <c r="X66" s="121">
        <v>25.348419999999997</v>
      </c>
      <c r="Y66" s="121">
        <v>31.934349999999899</v>
      </c>
      <c r="Z66" s="121">
        <v>40.2452100000001</v>
      </c>
      <c r="AA66" s="121">
        <v>24.198700000000002</v>
      </c>
      <c r="AB66" s="121">
        <v>43.240300000000097</v>
      </c>
      <c r="AC66" s="121">
        <v>39.828680000000105</v>
      </c>
      <c r="AD66" s="121">
        <v>41.938178000000001</v>
      </c>
      <c r="AE66" s="121">
        <v>40.074694000000001</v>
      </c>
      <c r="AF66" s="121">
        <v>1.3631199999999954</v>
      </c>
      <c r="AG66" s="121">
        <v>-2.5694920000000012</v>
      </c>
      <c r="AH66" s="121">
        <v>-26.212883999999999</v>
      </c>
      <c r="AI66" s="10"/>
      <c r="AJ66" s="10"/>
      <c r="AK66" s="10"/>
      <c r="AL66" s="10"/>
      <c r="AM66" s="10"/>
      <c r="AN66" s="126"/>
      <c r="AO66" s="126"/>
      <c r="AP66" s="126"/>
      <c r="AQ66" s="126"/>
      <c r="AR66" s="126"/>
      <c r="AS66" s="126"/>
      <c r="AT66" s="126"/>
      <c r="AU66" s="126"/>
      <c r="AV66" s="126"/>
      <c r="AW66" s="126"/>
      <c r="AX66" s="126"/>
      <c r="AY66" s="126"/>
      <c r="ALQ66" t="e">
        <v>#N/A</v>
      </c>
    </row>
    <row r="67" spans="1:1005" ht="15" x14ac:dyDescent="0.25">
      <c r="A67" s="189">
        <f>YampaRiverInflow.TotalOutflow!A67</f>
        <v>46508</v>
      </c>
      <c r="B67" s="302">
        <v>27.829000000000001</v>
      </c>
      <c r="C67" s="97">
        <v>27.829000000000001</v>
      </c>
      <c r="D67" s="301">
        <v>27.829000000000001</v>
      </c>
      <c r="E67" s="121">
        <v>7.738929999999999</v>
      </c>
      <c r="F67" s="121">
        <v>15.471069999999999</v>
      </c>
      <c r="G67" s="121">
        <v>41.137190000000004</v>
      </c>
      <c r="H67" s="121">
        <v>13.289260000000001</v>
      </c>
      <c r="I67" s="121">
        <v>27.570250000000001</v>
      </c>
      <c r="J67" s="121">
        <v>34.690910000000002</v>
      </c>
      <c r="K67" s="121">
        <v>21.163640000000001</v>
      </c>
      <c r="L67" s="121">
        <v>23.543800000000001</v>
      </c>
      <c r="M67" s="121">
        <v>34.333880000000001</v>
      </c>
      <c r="N67" s="121">
        <v>67.140500000000003</v>
      </c>
      <c r="O67" s="121">
        <v>34.274380000000001</v>
      </c>
      <c r="P67" s="121">
        <v>36.813220000000001</v>
      </c>
      <c r="Q67" s="121">
        <v>20.429749999999999</v>
      </c>
      <c r="R67" s="121">
        <v>51.173209999999997</v>
      </c>
      <c r="S67" s="121">
        <v>36.138489999999997</v>
      </c>
      <c r="T67" s="121">
        <v>21.024139999999999</v>
      </c>
      <c r="U67" s="121">
        <v>18.545120000000001</v>
      </c>
      <c r="V67" s="121">
        <v>27.252549999999999</v>
      </c>
      <c r="W67" s="121">
        <v>27.252610000000001</v>
      </c>
      <c r="X67" s="121">
        <v>28.958279999999998</v>
      </c>
      <c r="Y67" s="121">
        <v>32.1327</v>
      </c>
      <c r="Z67" s="121">
        <v>29.573979999999999</v>
      </c>
      <c r="AA67" s="121">
        <v>26.281370000000102</v>
      </c>
      <c r="AB67" s="121">
        <v>27.570650000000001</v>
      </c>
      <c r="AC67" s="121">
        <v>23.583810000000099</v>
      </c>
      <c r="AD67" s="121">
        <v>24.659790000000001</v>
      </c>
      <c r="AE67" s="121">
        <v>21.803582000000002</v>
      </c>
      <c r="AF67" s="121">
        <v>0.19014400000000023</v>
      </c>
      <c r="AG67" s="121">
        <v>-5.5054859999999994</v>
      </c>
      <c r="AH67" s="121">
        <v>-26.211384000000006</v>
      </c>
      <c r="AI67" s="10"/>
      <c r="AJ67" s="10"/>
      <c r="AK67" s="10"/>
      <c r="AL67" s="10"/>
      <c r="AM67" s="10"/>
      <c r="AN67" s="126"/>
      <c r="AO67" s="126"/>
      <c r="AP67" s="126"/>
      <c r="AQ67" s="126"/>
      <c r="AR67" s="126"/>
      <c r="AS67" s="126"/>
      <c r="AT67" s="126"/>
      <c r="AU67" s="126"/>
      <c r="AV67" s="126"/>
      <c r="AW67" s="126"/>
      <c r="AX67" s="126"/>
      <c r="AY67" s="126"/>
      <c r="ALQ67" t="e">
        <v>#N/A</v>
      </c>
    </row>
    <row r="68" spans="1:1005" ht="15" x14ac:dyDescent="0.25">
      <c r="A68" s="189">
        <f>YampaRiverInflow.TotalOutflow!A68</f>
        <v>46539</v>
      </c>
      <c r="B68" s="302">
        <v>25.254000000000001</v>
      </c>
      <c r="C68" s="97">
        <v>25.254000000000001</v>
      </c>
      <c r="D68" s="301">
        <v>25.254000000000001</v>
      </c>
      <c r="E68" s="121">
        <v>-1.3633040000000001</v>
      </c>
      <c r="F68" s="121">
        <v>31.73554</v>
      </c>
      <c r="G68" s="121">
        <v>15.272729999999999</v>
      </c>
      <c r="H68" s="121">
        <v>13.68595</v>
      </c>
      <c r="I68" s="121">
        <v>32.07273</v>
      </c>
      <c r="J68" s="121">
        <v>48.238019999999999</v>
      </c>
      <c r="K68" s="121">
        <v>6.5057900000000002</v>
      </c>
      <c r="L68" s="121">
        <v>14.280989999999999</v>
      </c>
      <c r="M68" s="121">
        <v>20.826450000000001</v>
      </c>
      <c r="N68" s="121">
        <v>11.9405</v>
      </c>
      <c r="O68" s="121">
        <v>14.67769</v>
      </c>
      <c r="P68" s="121">
        <v>31.73554</v>
      </c>
      <c r="Q68" s="121">
        <v>13.4876</v>
      </c>
      <c r="R68" s="121">
        <v>35.543419999999998</v>
      </c>
      <c r="S68" s="121">
        <v>23.741799999999998</v>
      </c>
      <c r="T68" s="121">
        <v>24.39593</v>
      </c>
      <c r="U68" s="121">
        <v>22.730180000000001</v>
      </c>
      <c r="V68" s="121">
        <v>25.189630000000001</v>
      </c>
      <c r="W68" s="121">
        <v>26.0823</v>
      </c>
      <c r="X68" s="121">
        <v>25.58633</v>
      </c>
      <c r="Y68" s="121">
        <v>28.562399999999901</v>
      </c>
      <c r="Z68" s="121">
        <v>24.3970500000001</v>
      </c>
      <c r="AA68" s="121">
        <v>26.578900000000001</v>
      </c>
      <c r="AB68" s="121">
        <v>24.000349999999901</v>
      </c>
      <c r="AC68" s="121">
        <v>22.730910000000101</v>
      </c>
      <c r="AD68" s="121">
        <v>3.4259199999999983</v>
      </c>
      <c r="AE68" s="121">
        <v>8.1729199999999995</v>
      </c>
      <c r="AF68" s="121">
        <v>12.473674000000001</v>
      </c>
      <c r="AG68" s="121">
        <v>1.061094</v>
      </c>
      <c r="AH68" s="121">
        <v>22.368065999999995</v>
      </c>
      <c r="AI68" s="10"/>
      <c r="AJ68" s="10"/>
      <c r="AK68" s="10"/>
      <c r="AL68" s="10"/>
      <c r="AM68" s="10"/>
      <c r="AN68" s="126"/>
      <c r="AO68" s="126"/>
      <c r="AP68" s="126"/>
      <c r="AQ68" s="126"/>
      <c r="AR68" s="126"/>
      <c r="AS68" s="126"/>
      <c r="AT68" s="126"/>
      <c r="AU68" s="126"/>
      <c r="AV68" s="126"/>
      <c r="AW68" s="126"/>
      <c r="AX68" s="126"/>
      <c r="AY68" s="126"/>
      <c r="ALQ68" t="e">
        <v>#N/A</v>
      </c>
    </row>
    <row r="69" spans="1:1005" ht="15" x14ac:dyDescent="0.25">
      <c r="A69" s="189">
        <f>YampaRiverInflow.TotalOutflow!A69</f>
        <v>46569</v>
      </c>
      <c r="B69" s="302">
        <v>30.704999999999998</v>
      </c>
      <c r="C69" s="97">
        <v>30.704999999999998</v>
      </c>
      <c r="D69" s="301">
        <v>30.704999999999998</v>
      </c>
      <c r="E69" s="121">
        <v>7.8308159999999951</v>
      </c>
      <c r="F69" s="121">
        <v>31.933880000000002</v>
      </c>
      <c r="G69" s="121">
        <v>33.12397</v>
      </c>
      <c r="H69" s="121">
        <v>30.347110000000001</v>
      </c>
      <c r="I69" s="121">
        <v>21.12397</v>
      </c>
      <c r="J69" s="121">
        <v>19.953720000000001</v>
      </c>
      <c r="K69" s="121">
        <v>10.1157</v>
      </c>
      <c r="L69" s="121">
        <v>17.2562</v>
      </c>
      <c r="M69" s="121">
        <v>39.272730000000003</v>
      </c>
      <c r="N69" s="121">
        <v>21.024789999999999</v>
      </c>
      <c r="O69" s="121">
        <v>21.223140000000001</v>
      </c>
      <c r="P69" s="121">
        <v>45.421489999999999</v>
      </c>
      <c r="Q69" s="121">
        <v>28.760330000000003</v>
      </c>
      <c r="R69" s="121">
        <v>28.164830000000002</v>
      </c>
      <c r="S69" s="121">
        <v>29.156560000000002</v>
      </c>
      <c r="T69" s="121">
        <v>31.536360000000002</v>
      </c>
      <c r="U69" s="121">
        <v>26.379669999999997</v>
      </c>
      <c r="V69" s="121">
        <v>61.685449999999996</v>
      </c>
      <c r="W69" s="121">
        <v>29.156569999999999</v>
      </c>
      <c r="X69" s="121">
        <v>33.520060000000001</v>
      </c>
      <c r="Y69" s="121">
        <v>26.182200000000002</v>
      </c>
      <c r="Z69" s="121">
        <v>32.1327</v>
      </c>
      <c r="AA69" s="121">
        <v>49.587499999999999</v>
      </c>
      <c r="AB69" s="121">
        <v>22.016849999999998</v>
      </c>
      <c r="AC69" s="121">
        <v>23.603650000000101</v>
      </c>
      <c r="AD69" s="121">
        <v>-0.52760200000000035</v>
      </c>
      <c r="AE69" s="121">
        <v>14.445949999999996</v>
      </c>
      <c r="AF69" s="121">
        <v>-5.4029160000000003</v>
      </c>
      <c r="AG69" s="121">
        <v>-9.1989860000000014</v>
      </c>
      <c r="AH69" s="121">
        <v>30.872809999999998</v>
      </c>
      <c r="AI69" s="10"/>
      <c r="AJ69" s="10"/>
      <c r="AK69" s="10"/>
      <c r="AL69" s="10"/>
      <c r="AM69" s="10"/>
      <c r="AN69" s="126"/>
      <c r="AO69" s="126"/>
      <c r="AP69" s="126"/>
      <c r="AQ69" s="126"/>
      <c r="AR69" s="126"/>
      <c r="AS69" s="126"/>
      <c r="AT69" s="126"/>
      <c r="AU69" s="126"/>
      <c r="AV69" s="126"/>
      <c r="AW69" s="126"/>
      <c r="AX69" s="126"/>
      <c r="AY69" s="126"/>
      <c r="ALQ69" t="e">
        <v>#N/A</v>
      </c>
    </row>
    <row r="70" spans="1:1005" ht="15" x14ac:dyDescent="0.25">
      <c r="A70" s="189">
        <f>YampaRiverInflow.TotalOutflow!A70</f>
        <v>46600</v>
      </c>
      <c r="B70" s="302">
        <v>34.83</v>
      </c>
      <c r="C70" s="97">
        <v>34.83</v>
      </c>
      <c r="D70" s="301">
        <v>34.83</v>
      </c>
      <c r="E70" s="121">
        <v>25.019824</v>
      </c>
      <c r="F70" s="121">
        <v>50.280989999999996</v>
      </c>
      <c r="G70" s="121">
        <v>20.826450000000001</v>
      </c>
      <c r="H70" s="121">
        <v>44.033059999999999</v>
      </c>
      <c r="I70" s="121">
        <v>23.404959999999999</v>
      </c>
      <c r="J70" s="121">
        <v>52.066120000000005</v>
      </c>
      <c r="K70" s="121">
        <v>17.851240000000001</v>
      </c>
      <c r="L70" s="121">
        <v>42.049589999999995</v>
      </c>
      <c r="M70" s="121">
        <v>50.578510000000001</v>
      </c>
      <c r="N70" s="121">
        <v>28.36364</v>
      </c>
      <c r="O70" s="121">
        <v>66.446280000000002</v>
      </c>
      <c r="P70" s="121">
        <v>91.636359999999996</v>
      </c>
      <c r="Q70" s="121">
        <v>39.272730000000003</v>
      </c>
      <c r="R70" s="121">
        <v>23.60284</v>
      </c>
      <c r="S70" s="121">
        <v>91.04083</v>
      </c>
      <c r="T70" s="121">
        <v>36.693379999999998</v>
      </c>
      <c r="U70" s="121">
        <v>68.607789999999994</v>
      </c>
      <c r="V70" s="121">
        <v>66.842500000000001</v>
      </c>
      <c r="W70" s="121">
        <v>41.057389999999998</v>
      </c>
      <c r="X70" s="121">
        <v>44.429290000000002</v>
      </c>
      <c r="Y70" s="121">
        <v>41.851849999999999</v>
      </c>
      <c r="Z70" s="121">
        <v>40.265050000000002</v>
      </c>
      <c r="AA70" s="121">
        <v>38.876599999999996</v>
      </c>
      <c r="AB70" s="121">
        <v>29.55415</v>
      </c>
      <c r="AC70" s="121">
        <v>23.603649999999899</v>
      </c>
      <c r="AD70" s="121">
        <v>15.498979999999996</v>
      </c>
      <c r="AE70" s="121">
        <v>39.663323999999996</v>
      </c>
      <c r="AF70" s="121">
        <v>-27.475497999999998</v>
      </c>
      <c r="AG70" s="121">
        <v>-21.766008000000003</v>
      </c>
      <c r="AH70" s="121">
        <v>29.917686</v>
      </c>
      <c r="AI70" s="10"/>
      <c r="AJ70" s="10"/>
      <c r="AK70" s="10"/>
      <c r="AL70" s="10"/>
      <c r="AM70" s="10"/>
      <c r="AN70" s="126"/>
      <c r="AO70" s="126"/>
      <c r="AP70" s="126"/>
      <c r="AQ70" s="126"/>
      <c r="AR70" s="126"/>
      <c r="AS70" s="126"/>
      <c r="AT70" s="126"/>
      <c r="AU70" s="126"/>
      <c r="AV70" s="126"/>
      <c r="AW70" s="126"/>
      <c r="AX70" s="126"/>
      <c r="AY70" s="126"/>
      <c r="ALQ70" t="e">
        <v>#N/A</v>
      </c>
    </row>
    <row r="71" spans="1:1005" ht="15" x14ac:dyDescent="0.25">
      <c r="A71" s="189">
        <f>YampaRiverInflow.TotalOutflow!A71</f>
        <v>46631</v>
      </c>
      <c r="B71" s="302">
        <v>29.102</v>
      </c>
      <c r="C71" s="97">
        <v>29.102</v>
      </c>
      <c r="D71" s="301">
        <v>29.102</v>
      </c>
      <c r="E71" s="121">
        <v>21.008659999999999</v>
      </c>
      <c r="F71" s="121">
        <v>59.246279999999999</v>
      </c>
      <c r="G71" s="121">
        <v>36.099170000000001</v>
      </c>
      <c r="H71" s="121">
        <v>49.190080000000002</v>
      </c>
      <c r="I71" s="121">
        <v>39.133879999999998</v>
      </c>
      <c r="J71" s="121">
        <v>48.456199999999995</v>
      </c>
      <c r="K71" s="121">
        <v>103.95372</v>
      </c>
      <c r="L71" s="121">
        <v>34.373550000000002</v>
      </c>
      <c r="M71" s="121">
        <v>57.381819999999998</v>
      </c>
      <c r="N71" s="121">
        <v>38.360330000000005</v>
      </c>
      <c r="O71" s="121">
        <v>50.87603</v>
      </c>
      <c r="P71" s="121">
        <v>33.83802</v>
      </c>
      <c r="Q71" s="121">
        <v>38.677690000000005</v>
      </c>
      <c r="R71" s="121">
        <v>28.363289999999999</v>
      </c>
      <c r="S71" s="121">
        <v>44.250949999999996</v>
      </c>
      <c r="T71" s="121">
        <v>41.255660000000006</v>
      </c>
      <c r="U71" s="121">
        <v>47.999720000000003</v>
      </c>
      <c r="V71" s="121">
        <v>78.703759999999988</v>
      </c>
      <c r="W71" s="121">
        <v>38.875680000000003</v>
      </c>
      <c r="X71" s="121">
        <v>32.726860000000002</v>
      </c>
      <c r="Y71" s="121">
        <v>30.744250000000001</v>
      </c>
      <c r="Z71" s="121">
        <v>24.1193600000001</v>
      </c>
      <c r="AA71" s="121">
        <v>44.628749999999897</v>
      </c>
      <c r="AB71" s="121">
        <v>21.9771800000001</v>
      </c>
      <c r="AC71" s="121">
        <v>24.040019999999899</v>
      </c>
      <c r="AD71" s="121">
        <v>19.180725999999996</v>
      </c>
      <c r="AE71" s="121">
        <v>38.334448000000002</v>
      </c>
      <c r="AF71" s="121">
        <v>-11.254766</v>
      </c>
      <c r="AG71" s="121">
        <v>-1.109622000000003</v>
      </c>
      <c r="AH71" s="121">
        <v>14.515779999999999</v>
      </c>
      <c r="AI71" s="10"/>
      <c r="AJ71" s="10"/>
      <c r="AK71" s="10"/>
      <c r="AL71" s="10"/>
      <c r="AM71" s="10"/>
      <c r="AN71" s="126"/>
      <c r="AO71" s="126"/>
      <c r="AP71" s="126"/>
      <c r="AQ71" s="126"/>
      <c r="AR71" s="126"/>
      <c r="AS71" s="126"/>
      <c r="AT71" s="126"/>
      <c r="AU71" s="126"/>
      <c r="AV71" s="126"/>
      <c r="AW71" s="126"/>
      <c r="AX71" s="126"/>
      <c r="AY71" s="126"/>
      <c r="ALQ71" t="e">
        <v>#N/A</v>
      </c>
    </row>
    <row r="72" spans="1:1005" ht="12.75" customHeight="1" x14ac:dyDescent="0.25">
      <c r="A72" s="147"/>
      <c r="B72" s="302"/>
      <c r="C72" s="97"/>
      <c r="D72" s="301"/>
      <c r="ALQ72" t="e">
        <v>#N/A</v>
      </c>
    </row>
    <row r="73" spans="1:1005" ht="12.75" customHeight="1" x14ac:dyDescent="0.25">
      <c r="A73" s="147"/>
      <c r="B73" s="302"/>
      <c r="C73" s="97"/>
      <c r="D73" s="301"/>
    </row>
    <row r="74" spans="1:1005" ht="12.75" customHeight="1" x14ac:dyDescent="0.25">
      <c r="A74" s="147"/>
      <c r="B74" s="302"/>
      <c r="C74" s="97"/>
      <c r="D74" s="301"/>
    </row>
    <row r="75" spans="1:1005" ht="12.75" customHeight="1" x14ac:dyDescent="0.25">
      <c r="A75" s="147"/>
      <c r="B75" s="302"/>
      <c r="C75" s="97"/>
      <c r="D75" s="301"/>
    </row>
    <row r="76" spans="1:1005" ht="12.75" customHeight="1" x14ac:dyDescent="0.25">
      <c r="A76" s="147"/>
      <c r="B76" s="302"/>
      <c r="C76" s="97"/>
      <c r="D76" s="301"/>
    </row>
    <row r="77" spans="1:1005" ht="12.75" customHeight="1" x14ac:dyDescent="0.25">
      <c r="A77" s="147"/>
      <c r="B77" s="302"/>
      <c r="C77" s="97"/>
      <c r="D77" s="301"/>
    </row>
    <row r="78" spans="1:1005" ht="12.75" customHeight="1" x14ac:dyDescent="0.25">
      <c r="A78" s="147"/>
      <c r="B78" s="302"/>
      <c r="C78" s="97"/>
      <c r="D78" s="301"/>
    </row>
    <row r="79" spans="1:1005" ht="12.75" customHeight="1" x14ac:dyDescent="0.25">
      <c r="A79" s="147"/>
      <c r="B79" s="302"/>
      <c r="C79" s="97"/>
      <c r="D79" s="301"/>
    </row>
    <row r="80" spans="1:1005" ht="12.75" customHeight="1" x14ac:dyDescent="0.25">
      <c r="A80" s="147"/>
      <c r="B80" s="302"/>
      <c r="C80" s="97"/>
      <c r="D80" s="301"/>
    </row>
    <row r="81" spans="1:4" ht="12.75" customHeight="1" x14ac:dyDescent="0.25">
      <c r="A81" s="147"/>
      <c r="B81" s="302"/>
      <c r="C81" s="97"/>
      <c r="D81" s="301"/>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84"/>
  <sheetViews>
    <sheetView workbookViewId="0">
      <selection activeCell="B4" sqref="B4"/>
    </sheetView>
  </sheetViews>
  <sheetFormatPr defaultColWidth="18.7109375" defaultRowHeight="12.75" customHeight="1" x14ac:dyDescent="0.25"/>
  <cols>
    <col min="1" max="34" width="9.140625" style="172" customWidth="1"/>
    <col min="35" max="39" width="9.140625" style="190" customWidth="1"/>
    <col min="40" max="54" width="9.140625" style="172" customWidth="1"/>
    <col min="55" max="16384" width="18.7109375" style="172"/>
  </cols>
  <sheetData>
    <row r="1" spans="1:51" ht="15" x14ac:dyDescent="0.25">
      <c r="A1" s="81"/>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162"/>
      <c r="AJ1" s="162"/>
      <c r="AK1" s="162"/>
      <c r="AL1" s="162"/>
      <c r="AM1" s="162"/>
    </row>
    <row r="2" spans="1:51" ht="15" x14ac:dyDescent="0.25">
      <c r="A2" s="81"/>
      <c r="B2" s="157" t="s">
        <v>45</v>
      </c>
      <c r="C2" s="157" t="s">
        <v>46</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c r="AT2" s="162"/>
      <c r="AU2" s="162"/>
    </row>
    <row r="3" spans="1:51" ht="15" x14ac:dyDescent="0.25">
      <c r="A3" s="82"/>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c r="AS3" s="162"/>
      <c r="AT3" s="162"/>
      <c r="AU3" s="162"/>
    </row>
    <row r="4" spans="1:51" ht="15" x14ac:dyDescent="0.25">
      <c r="A4" s="147">
        <f>YampaRiverInflow.TotalOutflow!A4</f>
        <v>44593</v>
      </c>
      <c r="B4" s="292">
        <v>27.247</v>
      </c>
      <c r="C4" s="293">
        <v>36.488999999999997</v>
      </c>
      <c r="D4" s="303">
        <v>38.591999999999999</v>
      </c>
      <c r="E4" s="190">
        <f ca="1">INDEX(INDIRECT("GainsAboveHoover"&amp;E$2+YEAR($A4)-YEAR($A$4)),MONTH($A4))</f>
        <v>58.670389999999998</v>
      </c>
      <c r="F4" s="190">
        <f t="shared" ref="F4:AH12" ca="1" si="0">INDEX(INDIRECT("GainsAboveHoover"&amp;F$2+YEAR($A4)-YEAR($A$4)),MONTH($A4))</f>
        <v>103.05712</v>
      </c>
      <c r="G4" s="190">
        <f t="shared" ca="1" si="0"/>
        <v>217.21960000000001</v>
      </c>
      <c r="H4" s="190">
        <f t="shared" ca="1" si="0"/>
        <v>68.652330000000006</v>
      </c>
      <c r="I4" s="190">
        <f t="shared" ca="1" si="0"/>
        <v>95.266850000000005</v>
      </c>
      <c r="J4" s="190">
        <f t="shared" ca="1" si="0"/>
        <v>30.53435</v>
      </c>
      <c r="K4" s="190">
        <f t="shared" ca="1" si="0"/>
        <v>0.87429999999999997</v>
      </c>
      <c r="L4" s="190">
        <f t="shared" ca="1" si="0"/>
        <v>79.516630000000006</v>
      </c>
      <c r="M4" s="190">
        <f t="shared" ca="1" si="0"/>
        <v>42.740839999999999</v>
      </c>
      <c r="N4" s="190">
        <f t="shared" ca="1" si="0"/>
        <v>27.866959999999999</v>
      </c>
      <c r="O4" s="190">
        <f t="shared" ca="1" si="0"/>
        <v>42.402940000000001</v>
      </c>
      <c r="P4" s="190">
        <f t="shared" ca="1" si="0"/>
        <v>9.2639599999999991</v>
      </c>
      <c r="Q4" s="190">
        <f t="shared" ca="1" si="0"/>
        <v>42.885899999999999</v>
      </c>
      <c r="R4" s="190">
        <f t="shared" ca="1" si="0"/>
        <v>23.858460000000001</v>
      </c>
      <c r="S4" s="190">
        <f t="shared" ca="1" si="0"/>
        <v>198.39957999999999</v>
      </c>
      <c r="T4" s="190">
        <f t="shared" ca="1" si="0"/>
        <v>14.859780000000001</v>
      </c>
      <c r="U4" s="190">
        <f t="shared" ca="1" si="0"/>
        <v>22.055709999999998</v>
      </c>
      <c r="V4" s="190">
        <f t="shared" ca="1" si="0"/>
        <v>46.185139999999997</v>
      </c>
      <c r="W4" s="190">
        <f t="shared" ca="1" si="0"/>
        <v>33.257949999999994</v>
      </c>
      <c r="X4" s="190">
        <f t="shared" ca="1" si="0"/>
        <v>61.041400000000003</v>
      </c>
      <c r="Y4" s="190">
        <f t="shared" ca="1" si="0"/>
        <v>40.438339999999997</v>
      </c>
      <c r="Z4" s="190">
        <f t="shared" ca="1" si="0"/>
        <v>24.008119999999998</v>
      </c>
      <c r="AA4" s="190">
        <f t="shared" ca="1" si="0"/>
        <v>33.928449999999998</v>
      </c>
      <c r="AB4" s="190">
        <f t="shared" ca="1" si="0"/>
        <v>39.258580000000002</v>
      </c>
      <c r="AC4" s="190">
        <f t="shared" ca="1" si="0"/>
        <v>44.198879999999996</v>
      </c>
      <c r="AD4" s="190">
        <f t="shared" ca="1" si="0"/>
        <v>35.349551400680902</v>
      </c>
      <c r="AE4" s="190">
        <f t="shared" ca="1" si="0"/>
        <v>77.859741410212891</v>
      </c>
      <c r="AF4" s="190">
        <f t="shared" ca="1" si="0"/>
        <v>18.291819659966801</v>
      </c>
      <c r="AG4" s="190">
        <f t="shared" ca="1" si="0"/>
        <v>43.039843716909196</v>
      </c>
      <c r="AH4" s="190">
        <f t="shared" ca="1" si="0"/>
        <v>18.419189169532498</v>
      </c>
      <c r="AN4" s="167"/>
      <c r="AO4" s="167"/>
      <c r="AP4" s="167"/>
      <c r="AQ4" s="167"/>
      <c r="AR4" s="167"/>
      <c r="AS4" s="167"/>
      <c r="AT4" s="167"/>
      <c r="AU4" s="167"/>
      <c r="AV4" s="167"/>
      <c r="AW4" s="167"/>
      <c r="AX4" s="167"/>
      <c r="AY4" s="167"/>
    </row>
    <row r="5" spans="1:51" ht="15" x14ac:dyDescent="0.25">
      <c r="A5" s="147">
        <f>YampaRiverInflow.TotalOutflow!A5</f>
        <v>44621</v>
      </c>
      <c r="B5" s="280">
        <v>19.989999999999998</v>
      </c>
      <c r="C5" s="270">
        <v>47.463999999999999</v>
      </c>
      <c r="D5" s="285">
        <v>30.327000000000002</v>
      </c>
      <c r="E5" s="190">
        <v>69.191539999999989</v>
      </c>
      <c r="F5" s="190">
        <v>135.81139999999999</v>
      </c>
      <c r="G5" s="190">
        <v>231.93197000000001</v>
      </c>
      <c r="H5" s="190">
        <v>51.73753</v>
      </c>
      <c r="I5" s="190">
        <v>184.00505999999999</v>
      </c>
      <c r="J5" s="190">
        <v>-49.657410000000006</v>
      </c>
      <c r="K5" s="190">
        <v>44.784990000000001</v>
      </c>
      <c r="L5" s="190">
        <v>91.549779999999998</v>
      </c>
      <c r="M5" s="190">
        <v>-1.9535199999999999</v>
      </c>
      <c r="N5" s="190">
        <v>-1.3108900000000001</v>
      </c>
      <c r="O5" s="190">
        <v>38.696649999999998</v>
      </c>
      <c r="P5" s="190">
        <v>-25.373279999999998</v>
      </c>
      <c r="Q5" s="190">
        <v>13.9216</v>
      </c>
      <c r="R5" s="190">
        <v>0.71389999999999998</v>
      </c>
      <c r="S5" s="190">
        <v>113.0411</v>
      </c>
      <c r="T5" s="190">
        <v>23.902099999999997</v>
      </c>
      <c r="U5" s="190">
        <v>-3.2670700000000004</v>
      </c>
      <c r="V5" s="190">
        <v>14.70945</v>
      </c>
      <c r="W5" s="190">
        <v>-18.02298</v>
      </c>
      <c r="X5" s="190">
        <v>19.158650000000002</v>
      </c>
      <c r="Y5" s="190">
        <v>22.104689999999998</v>
      </c>
      <c r="Z5" s="190">
        <v>14.295219999999999</v>
      </c>
      <c r="AA5" s="190">
        <v>17.065750000000001</v>
      </c>
      <c r="AB5" s="190">
        <v>-8.489469999999999</v>
      </c>
      <c r="AC5" s="190">
        <v>9.3208599999999997</v>
      </c>
      <c r="AD5" s="190">
        <v>-18.663905040371198</v>
      </c>
      <c r="AE5" s="190">
        <v>25.6416749250713</v>
      </c>
      <c r="AF5" s="190">
        <v>8.2656864228800497</v>
      </c>
      <c r="AG5" s="190">
        <v>68.8481217740337</v>
      </c>
      <c r="AH5" s="190">
        <v>67.541981944188905</v>
      </c>
      <c r="AI5" s="203"/>
      <c r="AJ5" s="203"/>
      <c r="AK5" s="203"/>
      <c r="AL5" s="203"/>
      <c r="AM5" s="203"/>
      <c r="AN5" s="167"/>
      <c r="AO5" s="167"/>
      <c r="AP5" s="167"/>
      <c r="AQ5" s="167"/>
      <c r="AR5" s="167"/>
      <c r="AS5" s="167"/>
      <c r="AT5" s="167"/>
      <c r="AU5" s="167"/>
      <c r="AV5" s="167"/>
      <c r="AW5" s="167"/>
      <c r="AX5" s="167"/>
      <c r="AY5" s="167"/>
    </row>
    <row r="6" spans="1:51" ht="15" x14ac:dyDescent="0.25">
      <c r="A6" s="147">
        <f>YampaRiverInflow.TotalOutflow!A6</f>
        <v>44652</v>
      </c>
      <c r="B6" s="280">
        <v>22.709</v>
      </c>
      <c r="C6" s="270">
        <v>27.9</v>
      </c>
      <c r="D6" s="285">
        <v>26.501999999999999</v>
      </c>
      <c r="E6" s="190">
        <v>31.657869999999999</v>
      </c>
      <c r="F6" s="190">
        <v>78.978619999999992</v>
      </c>
      <c r="G6" s="190">
        <v>163.68356</v>
      </c>
      <c r="H6" s="190">
        <v>33.634209999999996</v>
      </c>
      <c r="I6" s="190">
        <v>85.047899999999998</v>
      </c>
      <c r="J6" s="190">
        <v>90.867329999999995</v>
      </c>
      <c r="K6" s="190">
        <v>42.873559999999998</v>
      </c>
      <c r="L6" s="190">
        <v>92.717320000000001</v>
      </c>
      <c r="M6" s="190">
        <v>-50.942349999999998</v>
      </c>
      <c r="N6" s="190">
        <v>-20.665459999999999</v>
      </c>
      <c r="O6" s="190">
        <v>-6.8614199999999999</v>
      </c>
      <c r="P6" s="190">
        <v>-36.738260000000004</v>
      </c>
      <c r="Q6" s="190">
        <v>-5.1315900000000001</v>
      </c>
      <c r="R6" s="190">
        <v>8.6379099999999998</v>
      </c>
      <c r="S6" s="190">
        <v>92.931869999999989</v>
      </c>
      <c r="T6" s="190">
        <v>8.7707999999999995</v>
      </c>
      <c r="U6" s="190">
        <v>-11.025589999999999</v>
      </c>
      <c r="V6" s="190">
        <v>-2.8896199999999999</v>
      </c>
      <c r="W6" s="190">
        <v>-12.4717</v>
      </c>
      <c r="X6" s="190">
        <v>37.547419999999995</v>
      </c>
      <c r="Y6" s="190">
        <v>73.938360000000003</v>
      </c>
      <c r="Z6" s="190">
        <v>23.613019999999999</v>
      </c>
      <c r="AA6" s="190">
        <v>12.379110000000001</v>
      </c>
      <c r="AB6" s="190">
        <v>-15.7683</v>
      </c>
      <c r="AC6" s="190">
        <v>-8.9777900000000006</v>
      </c>
      <c r="AD6" s="190">
        <v>19.947137546719098</v>
      </c>
      <c r="AE6" s="190">
        <v>44.750324173417297</v>
      </c>
      <c r="AF6" s="190">
        <v>-14.0936744107537</v>
      </c>
      <c r="AG6" s="190">
        <v>60.470162649058096</v>
      </c>
      <c r="AH6" s="190">
        <v>21.433885838186601</v>
      </c>
      <c r="AI6" s="203"/>
      <c r="AJ6" s="203"/>
      <c r="AK6" s="203"/>
      <c r="AL6" s="203"/>
      <c r="AM6" s="203"/>
      <c r="AN6" s="167"/>
      <c r="AO6" s="167"/>
      <c r="AP6" s="167"/>
      <c r="AQ6" s="167"/>
      <c r="AR6" s="167"/>
      <c r="AS6" s="167"/>
      <c r="AT6" s="167"/>
      <c r="AU6" s="167"/>
      <c r="AV6" s="167"/>
      <c r="AW6" s="167"/>
      <c r="AX6" s="167"/>
      <c r="AY6" s="167"/>
    </row>
    <row r="7" spans="1:51" ht="15" x14ac:dyDescent="0.25">
      <c r="A7" s="147">
        <f>YampaRiverInflow.TotalOutflow!A7</f>
        <v>44682</v>
      </c>
      <c r="B7" s="280">
        <v>11.257</v>
      </c>
      <c r="C7" s="270">
        <v>21.942</v>
      </c>
      <c r="D7" s="285">
        <v>3.5939999999999999</v>
      </c>
      <c r="E7" s="190">
        <v>12.60849</v>
      </c>
      <c r="F7" s="190">
        <v>48.945730000000005</v>
      </c>
      <c r="G7" s="190">
        <v>120.83439999999999</v>
      </c>
      <c r="H7" s="190">
        <v>43.791910000000001</v>
      </c>
      <c r="I7" s="190">
        <v>143.51311999999999</v>
      </c>
      <c r="J7" s="190">
        <v>14.462389999999999</v>
      </c>
      <c r="K7" s="190">
        <v>25.07938</v>
      </c>
      <c r="L7" s="190">
        <v>110.48378</v>
      </c>
      <c r="M7" s="190">
        <v>4.4198699999999995</v>
      </c>
      <c r="N7" s="190">
        <v>-9.4710400000000003</v>
      </c>
      <c r="O7" s="190">
        <v>-11.55878</v>
      </c>
      <c r="P7" s="190">
        <v>-20.12107</v>
      </c>
      <c r="Q7" s="190">
        <v>-6.2686999999999999</v>
      </c>
      <c r="R7" s="190">
        <v>3.8273699999999997</v>
      </c>
      <c r="S7" s="190">
        <v>135.48492000000002</v>
      </c>
      <c r="T7" s="190">
        <v>-18.09918</v>
      </c>
      <c r="U7" s="190">
        <v>-26.76895</v>
      </c>
      <c r="V7" s="190">
        <v>12.218399999999999</v>
      </c>
      <c r="W7" s="190">
        <v>8.8367199999999997</v>
      </c>
      <c r="X7" s="190">
        <v>40.216769999999997</v>
      </c>
      <c r="Y7" s="190">
        <v>62.942929999999997</v>
      </c>
      <c r="Z7" s="190">
        <v>-7.97098</v>
      </c>
      <c r="AA7" s="190">
        <v>-0.19831000000000001</v>
      </c>
      <c r="AB7" s="190">
        <v>-19.161000000000001</v>
      </c>
      <c r="AC7" s="190">
        <v>-13.035030000000001</v>
      </c>
      <c r="AD7" s="190">
        <v>8.2653484379942199</v>
      </c>
      <c r="AE7" s="190">
        <v>4.2873656506078595</v>
      </c>
      <c r="AF7" s="190">
        <v>-29.935719716067098</v>
      </c>
      <c r="AG7" s="190">
        <v>47.827346689029696</v>
      </c>
      <c r="AH7" s="190">
        <v>-12.475156381123799</v>
      </c>
      <c r="AI7" s="203"/>
      <c r="AJ7" s="203"/>
      <c r="AK7" s="203"/>
      <c r="AL7" s="203"/>
      <c r="AM7" s="203"/>
      <c r="AN7" s="167"/>
      <c r="AO7" s="167"/>
      <c r="AP7" s="167"/>
      <c r="AQ7" s="167"/>
      <c r="AR7" s="167"/>
      <c r="AS7" s="167"/>
      <c r="AT7" s="167"/>
      <c r="AU7" s="167"/>
      <c r="AV7" s="167"/>
      <c r="AW7" s="167"/>
      <c r="AX7" s="167"/>
      <c r="AY7" s="167"/>
    </row>
    <row r="8" spans="1:51" ht="15" x14ac:dyDescent="0.25">
      <c r="A8" s="147">
        <f>YampaRiverInflow.TotalOutflow!A8</f>
        <v>44713</v>
      </c>
      <c r="B8" s="280">
        <v>6.5659999999999998</v>
      </c>
      <c r="C8" s="270">
        <v>13.444000000000001</v>
      </c>
      <c r="D8" s="285">
        <v>-15.656000000000001</v>
      </c>
      <c r="E8" s="190">
        <v>74.744810000000001</v>
      </c>
      <c r="F8" s="190">
        <v>-3.0993200000000001</v>
      </c>
      <c r="G8" s="190">
        <v>7.29115</v>
      </c>
      <c r="H8" s="190">
        <v>-5.7815200000000004</v>
      </c>
      <c r="I8" s="190">
        <v>44.457190000000004</v>
      </c>
      <c r="J8" s="190">
        <v>6.8165200000000006</v>
      </c>
      <c r="K8" s="190">
        <v>-20.784119999999998</v>
      </c>
      <c r="L8" s="190">
        <v>54.98883</v>
      </c>
      <c r="M8" s="190">
        <v>15.635149999999999</v>
      </c>
      <c r="N8" s="190">
        <v>-4.4930099999999999</v>
      </c>
      <c r="O8" s="190">
        <v>-44.942190000000004</v>
      </c>
      <c r="P8" s="190">
        <v>-28.13184</v>
      </c>
      <c r="Q8" s="190">
        <v>-44.289410000000004</v>
      </c>
      <c r="R8" s="190">
        <v>-35.671800000000005</v>
      </c>
      <c r="S8" s="190">
        <v>27.88485</v>
      </c>
      <c r="T8" s="190">
        <v>-19.299349999999997</v>
      </c>
      <c r="U8" s="190">
        <v>-31.8673</v>
      </c>
      <c r="V8" s="190">
        <v>12.303469999999999</v>
      </c>
      <c r="W8" s="190">
        <v>-30.751990000000003</v>
      </c>
      <c r="X8" s="190">
        <v>-8.8943600000000007</v>
      </c>
      <c r="Y8" s="190">
        <v>32.357529999999997</v>
      </c>
      <c r="Z8" s="190">
        <v>-19.29664</v>
      </c>
      <c r="AA8" s="190">
        <v>-30.338090000000001</v>
      </c>
      <c r="AB8" s="190">
        <v>-26.509810000000002</v>
      </c>
      <c r="AC8" s="190">
        <v>-10.61144</v>
      </c>
      <c r="AD8" s="190">
        <v>-21.178334575244097</v>
      </c>
      <c r="AE8" s="190">
        <v>-21.376234696614798</v>
      </c>
      <c r="AF8" s="190">
        <v>-21.243505287278303</v>
      </c>
      <c r="AG8" s="190">
        <v>2.38614452311056</v>
      </c>
      <c r="AH8" s="190">
        <v>-16.867312551955099</v>
      </c>
      <c r="AI8" s="203"/>
      <c r="AJ8" s="203"/>
      <c r="AK8" s="203"/>
      <c r="AL8" s="203"/>
      <c r="AM8" s="203"/>
      <c r="AN8" s="167"/>
      <c r="AO8" s="167"/>
      <c r="AP8" s="167"/>
      <c r="AQ8" s="167"/>
      <c r="AR8" s="167"/>
      <c r="AS8" s="167"/>
      <c r="AT8" s="167"/>
      <c r="AU8" s="167"/>
      <c r="AV8" s="167"/>
      <c r="AW8" s="167"/>
      <c r="AX8" s="167"/>
      <c r="AY8" s="167"/>
    </row>
    <row r="9" spans="1:51" ht="15" x14ac:dyDescent="0.25">
      <c r="A9" s="147">
        <f>YampaRiverInflow.TotalOutflow!A9</f>
        <v>44743</v>
      </c>
      <c r="B9" s="280">
        <v>11.224</v>
      </c>
      <c r="C9" s="270">
        <v>25.803999999999998</v>
      </c>
      <c r="D9" s="285">
        <v>9.9030000000000005</v>
      </c>
      <c r="E9" s="190">
        <v>14.53885</v>
      </c>
      <c r="F9" s="190">
        <v>48.365290000000002</v>
      </c>
      <c r="G9" s="190">
        <v>13.52698</v>
      </c>
      <c r="H9" s="190">
        <v>41.234610000000004</v>
      </c>
      <c r="I9" s="190">
        <v>51.91695</v>
      </c>
      <c r="J9" s="190">
        <v>63.193040000000003</v>
      </c>
      <c r="K9" s="190">
        <v>38.002940000000002</v>
      </c>
      <c r="L9" s="190">
        <v>100.30158999999999</v>
      </c>
      <c r="M9" s="190">
        <v>89.86345</v>
      </c>
      <c r="N9" s="190">
        <v>-26.052589999999999</v>
      </c>
      <c r="O9" s="190">
        <v>-16.813580000000002</v>
      </c>
      <c r="P9" s="190">
        <v>9.49343</v>
      </c>
      <c r="Q9" s="190">
        <v>3.8433299999999999</v>
      </c>
      <c r="R9" s="190">
        <v>-10.612440000000001</v>
      </c>
      <c r="S9" s="190">
        <v>41.559800000000003</v>
      </c>
      <c r="T9" s="190">
        <v>2.9969000000000001</v>
      </c>
      <c r="U9" s="190">
        <v>6.9309099999999999</v>
      </c>
      <c r="V9" s="190">
        <v>11.99058</v>
      </c>
      <c r="W9" s="190">
        <v>-16.260439999999999</v>
      </c>
      <c r="X9" s="190">
        <v>-22.835750000000001</v>
      </c>
      <c r="Y9" s="190">
        <v>21.93834</v>
      </c>
      <c r="Z9" s="190">
        <v>36.23865</v>
      </c>
      <c r="AA9" s="190">
        <v>36.61777</v>
      </c>
      <c r="AB9" s="190">
        <v>9.9708400000000008</v>
      </c>
      <c r="AC9" s="190">
        <v>18.92069</v>
      </c>
      <c r="AD9" s="190">
        <v>31.1883431604058</v>
      </c>
      <c r="AE9" s="190">
        <v>31.719793966807</v>
      </c>
      <c r="AF9" s="190">
        <v>39.809958435756805</v>
      </c>
      <c r="AG9" s="190">
        <v>-41.281152951185405</v>
      </c>
      <c r="AH9" s="190">
        <v>-11.922165912292799</v>
      </c>
      <c r="AI9" s="203"/>
      <c r="AJ9" s="203"/>
      <c r="AK9" s="203"/>
      <c r="AL9" s="203"/>
      <c r="AM9" s="203"/>
      <c r="AN9" s="167"/>
      <c r="AO9" s="167"/>
      <c r="AP9" s="167"/>
      <c r="AQ9" s="167"/>
      <c r="AR9" s="167"/>
      <c r="AS9" s="167"/>
      <c r="AT9" s="167"/>
      <c r="AU9" s="167"/>
      <c r="AV9" s="167"/>
      <c r="AW9" s="167"/>
      <c r="AX9" s="167"/>
      <c r="AY9" s="167"/>
    </row>
    <row r="10" spans="1:51" ht="15" x14ac:dyDescent="0.25">
      <c r="A10" s="147">
        <f>YampaRiverInflow.TotalOutflow!A10</f>
        <v>44774</v>
      </c>
      <c r="B10" s="280">
        <v>28.277999999999999</v>
      </c>
      <c r="C10" s="270">
        <v>26.434000000000001</v>
      </c>
      <c r="D10" s="285">
        <v>22.715</v>
      </c>
      <c r="E10" s="190">
        <v>72.455490000000012</v>
      </c>
      <c r="F10" s="190">
        <v>75.402380000000008</v>
      </c>
      <c r="G10" s="190">
        <v>106.43533000000001</v>
      </c>
      <c r="H10" s="190">
        <v>67.57383999999999</v>
      </c>
      <c r="I10" s="190">
        <v>52.7256</v>
      </c>
      <c r="J10" s="190">
        <v>30.167000000000002</v>
      </c>
      <c r="K10" s="190">
        <v>95.579899999999995</v>
      </c>
      <c r="L10" s="190">
        <v>79.560249999999996</v>
      </c>
      <c r="M10" s="190">
        <v>70.709090000000003</v>
      </c>
      <c r="N10" s="190">
        <v>34.237900000000003</v>
      </c>
      <c r="O10" s="190">
        <v>44.544559999999997</v>
      </c>
      <c r="P10" s="190">
        <v>14.0466</v>
      </c>
      <c r="Q10" s="190">
        <v>56.732959999999999</v>
      </c>
      <c r="R10" s="190">
        <v>22.905419999999999</v>
      </c>
      <c r="S10" s="190">
        <v>62.430010000000003</v>
      </c>
      <c r="T10" s="190">
        <v>21.733169999999998</v>
      </c>
      <c r="U10" s="190">
        <v>32.04927</v>
      </c>
      <c r="V10" s="190">
        <v>31.077919999999999</v>
      </c>
      <c r="W10" s="190">
        <v>9.1049699999999998</v>
      </c>
      <c r="X10" s="190">
        <v>11.513950000000001</v>
      </c>
      <c r="Y10" s="190">
        <v>35.979999999999997</v>
      </c>
      <c r="Z10" s="190">
        <v>89.903379999999999</v>
      </c>
      <c r="AA10" s="190">
        <v>51.304139999999997</v>
      </c>
      <c r="AB10" s="190">
        <v>54.512869999999999</v>
      </c>
      <c r="AC10" s="190">
        <v>55.313870000000001</v>
      </c>
      <c r="AD10" s="190">
        <v>50.125755384757298</v>
      </c>
      <c r="AE10" s="190">
        <v>24.686926240794097</v>
      </c>
      <c r="AF10" s="190">
        <v>24.172470755354201</v>
      </c>
      <c r="AG10" s="190">
        <v>1.68366715713129</v>
      </c>
      <c r="AH10" s="190">
        <v>12.9039318228622</v>
      </c>
      <c r="AI10" s="203"/>
      <c r="AJ10" s="203"/>
      <c r="AK10" s="203"/>
      <c r="AL10" s="203"/>
      <c r="AM10" s="203"/>
      <c r="AN10" s="167"/>
      <c r="AO10" s="167"/>
      <c r="AP10" s="167"/>
      <c r="AQ10" s="167"/>
      <c r="AR10" s="167"/>
      <c r="AS10" s="167"/>
      <c r="AT10" s="167"/>
      <c r="AU10" s="167"/>
      <c r="AV10" s="167"/>
      <c r="AW10" s="167"/>
      <c r="AX10" s="167"/>
      <c r="AY10" s="167"/>
    </row>
    <row r="11" spans="1:51" ht="15" x14ac:dyDescent="0.25">
      <c r="A11" s="147">
        <f>YampaRiverInflow.TotalOutflow!A11</f>
        <v>44805</v>
      </c>
      <c r="B11" s="280">
        <v>24.521000000000001</v>
      </c>
      <c r="C11" s="270">
        <v>22.446000000000002</v>
      </c>
      <c r="D11" s="285">
        <v>25.504999999999999</v>
      </c>
      <c r="E11" s="190">
        <v>66.820329999999998</v>
      </c>
      <c r="F11" s="190">
        <v>67.131079999999997</v>
      </c>
      <c r="G11" s="190">
        <v>74.204390000000004</v>
      </c>
      <c r="H11" s="190">
        <v>60.767949999999999</v>
      </c>
      <c r="I11" s="190">
        <v>44.842580000000005</v>
      </c>
      <c r="J11" s="190">
        <v>21.581499999999998</v>
      </c>
      <c r="K11" s="190">
        <v>40.702069999999999</v>
      </c>
      <c r="L11" s="190">
        <v>105.37634</v>
      </c>
      <c r="M11" s="190">
        <v>66.257890000000003</v>
      </c>
      <c r="N11" s="190">
        <v>1.6861700000000002</v>
      </c>
      <c r="O11" s="190">
        <v>30.615169999999999</v>
      </c>
      <c r="P11" s="190">
        <v>57.502429999999997</v>
      </c>
      <c r="Q11" s="190">
        <v>34.311339999999994</v>
      </c>
      <c r="R11" s="190">
        <v>33.011309999999995</v>
      </c>
      <c r="S11" s="190">
        <v>31.35323</v>
      </c>
      <c r="T11" s="190">
        <v>-3.86361</v>
      </c>
      <c r="U11" s="190">
        <v>15.656870000000001</v>
      </c>
      <c r="V11" s="190">
        <v>22.814970000000002</v>
      </c>
      <c r="W11" s="190">
        <v>11.3721</v>
      </c>
      <c r="X11" s="190">
        <v>27.015340000000002</v>
      </c>
      <c r="Y11" s="190">
        <v>19.485970000000002</v>
      </c>
      <c r="Z11" s="190">
        <v>51.889110000000002</v>
      </c>
      <c r="AA11" s="190">
        <v>69.938880000000012</v>
      </c>
      <c r="AB11" s="190">
        <v>85.735799999999998</v>
      </c>
      <c r="AC11" s="190">
        <v>28.291240000000002</v>
      </c>
      <c r="AD11" s="190">
        <v>43.797341882627904</v>
      </c>
      <c r="AE11" s="190">
        <v>37.812317731203002</v>
      </c>
      <c r="AF11" s="190">
        <v>19.8023040881579</v>
      </c>
      <c r="AG11" s="190">
        <v>19.5395903540301</v>
      </c>
      <c r="AH11" s="190">
        <v>6.5750803459774394</v>
      </c>
      <c r="AI11" s="203"/>
      <c r="AJ11" s="203"/>
      <c r="AK11" s="203"/>
      <c r="AL11" s="203"/>
      <c r="AM11" s="203"/>
      <c r="AN11" s="167"/>
      <c r="AO11" s="167"/>
      <c r="AP11" s="167"/>
      <c r="AQ11" s="167"/>
      <c r="AR11" s="167"/>
      <c r="AS11" s="167"/>
      <c r="AT11" s="167"/>
      <c r="AU11" s="167"/>
      <c r="AV11" s="167"/>
      <c r="AW11" s="167"/>
      <c r="AX11" s="167"/>
      <c r="AY11" s="167"/>
    </row>
    <row r="12" spans="1:51" ht="15" x14ac:dyDescent="0.25">
      <c r="A12" s="147">
        <f>YampaRiverInflow.TotalOutflow!A12</f>
        <v>44835</v>
      </c>
      <c r="B12" s="280">
        <v>13.513999999999999</v>
      </c>
      <c r="C12" s="270">
        <v>21.305</v>
      </c>
      <c r="D12" s="285">
        <v>12.432</v>
      </c>
      <c r="E12" s="190">
        <v>8.4032400000000003</v>
      </c>
      <c r="F12" s="190">
        <v>58.572089999999996</v>
      </c>
      <c r="G12" s="190">
        <v>26.536560000000001</v>
      </c>
      <c r="H12" s="190">
        <v>30.619790000000002</v>
      </c>
      <c r="I12" s="190">
        <v>17.437549999999998</v>
      </c>
      <c r="J12" s="190">
        <v>-6.8582700000000001</v>
      </c>
      <c r="K12" s="190">
        <v>-5.2950000000000004E-2</v>
      </c>
      <c r="L12" s="190">
        <v>34.554230000000004</v>
      </c>
      <c r="M12" s="190">
        <v>-2.5649999999999999</v>
      </c>
      <c r="N12" s="190">
        <v>14.550549999999999</v>
      </c>
      <c r="O12" s="190">
        <v>-9.9389500000000002</v>
      </c>
      <c r="P12" s="190">
        <v>23.19021</v>
      </c>
      <c r="Q12" s="190">
        <v>-14.36961</v>
      </c>
      <c r="R12" s="190">
        <v>71.068789999999993</v>
      </c>
      <c r="S12" s="190">
        <v>6.2742899999999997</v>
      </c>
      <c r="T12" s="190">
        <v>27.342230000000001</v>
      </c>
      <c r="U12" s="190">
        <v>-0.23946999999999999</v>
      </c>
      <c r="V12" s="190">
        <v>-2.2455599999999998</v>
      </c>
      <c r="W12" s="190">
        <v>-16.214659999999999</v>
      </c>
      <c r="X12" s="190">
        <v>31.133290000000002</v>
      </c>
      <c r="Y12" s="190">
        <v>10.062709999999999</v>
      </c>
      <c r="Z12" s="190">
        <v>26.87743</v>
      </c>
      <c r="AA12" s="190">
        <v>16.168790000000001</v>
      </c>
      <c r="AB12" s="190">
        <v>10.55016</v>
      </c>
      <c r="AC12" s="190">
        <v>53.043779999999998</v>
      </c>
      <c r="AD12" s="190">
        <v>39.960992656520503</v>
      </c>
      <c r="AE12" s="190">
        <v>24.632981871599199</v>
      </c>
      <c r="AF12" s="190">
        <v>11.9550180894154</v>
      </c>
      <c r="AG12" s="190">
        <v>2.41356842460663</v>
      </c>
      <c r="AH12" s="190">
        <v>-16.8015901687995</v>
      </c>
      <c r="AI12" s="203"/>
      <c r="AJ12" s="203"/>
      <c r="AK12" s="203"/>
      <c r="AL12" s="203"/>
      <c r="AM12" s="203"/>
      <c r="AN12" s="167"/>
      <c r="AO12" s="167"/>
      <c r="AP12" s="167"/>
      <c r="AQ12" s="167"/>
      <c r="AR12" s="167"/>
      <c r="AS12" s="167"/>
      <c r="AT12" s="167"/>
      <c r="AU12" s="167"/>
      <c r="AV12" s="167"/>
      <c r="AW12" s="167"/>
      <c r="AX12" s="167"/>
      <c r="AY12" s="167"/>
    </row>
    <row r="13" spans="1:51" ht="15" x14ac:dyDescent="0.25">
      <c r="A13" s="147">
        <f>YampaRiverInflow.TotalOutflow!A13</f>
        <v>44866</v>
      </c>
      <c r="B13" s="280">
        <v>21.606999999999999</v>
      </c>
      <c r="C13" s="270">
        <v>21.053000000000001</v>
      </c>
      <c r="D13" s="285">
        <v>43.332999999999998</v>
      </c>
      <c r="E13" s="190">
        <v>18.457650000000001</v>
      </c>
      <c r="F13" s="190">
        <v>34.945860000000003</v>
      </c>
      <c r="G13" s="190">
        <v>47.466260000000005</v>
      </c>
      <c r="H13" s="190">
        <v>4.8053999999999997</v>
      </c>
      <c r="I13" s="190">
        <v>35.269769999999994</v>
      </c>
      <c r="J13" s="190">
        <v>42.339680000000001</v>
      </c>
      <c r="K13" s="190">
        <v>55.028739999999999</v>
      </c>
      <c r="L13" s="190">
        <v>49.55097</v>
      </c>
      <c r="M13" s="190">
        <v>12.85075</v>
      </c>
      <c r="N13" s="190">
        <v>-5.0983599999999996</v>
      </c>
      <c r="O13" s="190">
        <v>3.7396100000000003</v>
      </c>
      <c r="P13" s="190">
        <v>5.9197799999999994</v>
      </c>
      <c r="Q13" s="190">
        <v>13.224440000000001</v>
      </c>
      <c r="R13" s="190">
        <v>88.19019999999999</v>
      </c>
      <c r="S13" s="190">
        <v>3.3384200000000002</v>
      </c>
      <c r="T13" s="190">
        <v>9.6611499999999992</v>
      </c>
      <c r="U13" s="190">
        <v>28.934830000000002</v>
      </c>
      <c r="V13" s="190">
        <v>23.146419999999999</v>
      </c>
      <c r="W13" s="190">
        <v>6.9311699999999998</v>
      </c>
      <c r="X13" s="190">
        <v>-18.565669999999997</v>
      </c>
      <c r="Y13" s="190">
        <v>6.0730000000000004</v>
      </c>
      <c r="Z13" s="190">
        <v>25.847069999999999</v>
      </c>
      <c r="AA13" s="190">
        <v>73.871279999999999</v>
      </c>
      <c r="AB13" s="190">
        <v>16.733310000000003</v>
      </c>
      <c r="AC13" s="190">
        <v>13.000729999999999</v>
      </c>
      <c r="AD13" s="190">
        <v>45.476885385315903</v>
      </c>
      <c r="AE13" s="190">
        <v>26.207131916800201</v>
      </c>
      <c r="AF13" s="190">
        <v>37.823289527871502</v>
      </c>
      <c r="AG13" s="190">
        <v>86.096589749184602</v>
      </c>
      <c r="AH13" s="190">
        <v>21.060904634018399</v>
      </c>
      <c r="AI13" s="203"/>
      <c r="AJ13" s="203"/>
      <c r="AK13" s="203"/>
      <c r="AL13" s="203"/>
      <c r="AM13" s="203"/>
      <c r="AN13" s="167"/>
      <c r="AO13" s="167"/>
      <c r="AP13" s="167"/>
      <c r="AQ13" s="167"/>
      <c r="AR13" s="167"/>
      <c r="AS13" s="167"/>
      <c r="AT13" s="167"/>
      <c r="AU13" s="167"/>
      <c r="AV13" s="167"/>
      <c r="AW13" s="167"/>
      <c r="AX13" s="167"/>
      <c r="AY13" s="167"/>
    </row>
    <row r="14" spans="1:51" ht="15" x14ac:dyDescent="0.25">
      <c r="A14" s="147">
        <f>YampaRiverInflow.TotalOutflow!A14</f>
        <v>44896</v>
      </c>
      <c r="B14" s="280">
        <v>19.992999999999999</v>
      </c>
      <c r="C14" s="270">
        <v>17.440000000000001</v>
      </c>
      <c r="D14" s="285">
        <v>34.058999999999997</v>
      </c>
      <c r="E14" s="190">
        <v>57.803160000000005</v>
      </c>
      <c r="F14" s="190">
        <v>92.029710000000009</v>
      </c>
      <c r="G14" s="190">
        <v>54.482939999999999</v>
      </c>
      <c r="H14" s="190">
        <v>74.188720000000004</v>
      </c>
      <c r="I14" s="190">
        <v>20.86449</v>
      </c>
      <c r="J14" s="190">
        <v>23.802630000000001</v>
      </c>
      <c r="K14" s="190">
        <v>17.31991</v>
      </c>
      <c r="L14" s="190">
        <v>3.7025900000000003</v>
      </c>
      <c r="M14" s="190">
        <v>4.0086300000000001</v>
      </c>
      <c r="N14" s="190">
        <v>16.006059999999998</v>
      </c>
      <c r="O14" s="190">
        <v>32.989669999999997</v>
      </c>
      <c r="P14" s="190">
        <v>24.059549999999998</v>
      </c>
      <c r="Q14" s="190">
        <v>18.055310000000002</v>
      </c>
      <c r="R14" s="190">
        <v>72.941210000000012</v>
      </c>
      <c r="S14" s="190">
        <v>9.4193499999999997</v>
      </c>
      <c r="T14" s="190">
        <v>-6.6252899999999997</v>
      </c>
      <c r="U14" s="190">
        <v>25.260439999999999</v>
      </c>
      <c r="V14" s="190">
        <v>20.1906</v>
      </c>
      <c r="W14" s="190">
        <v>8.2487399999999997</v>
      </c>
      <c r="X14" s="190">
        <v>198.80347</v>
      </c>
      <c r="Y14" s="190">
        <v>47.475259999999999</v>
      </c>
      <c r="Z14" s="190">
        <v>29.025639999999999</v>
      </c>
      <c r="AA14" s="190">
        <v>23.17662</v>
      </c>
      <c r="AB14" s="190">
        <v>8.44069</v>
      </c>
      <c r="AC14" s="190">
        <v>14.2028</v>
      </c>
      <c r="AD14" s="190">
        <v>13.033432162678</v>
      </c>
      <c r="AE14" s="190">
        <v>23.0953675273411</v>
      </c>
      <c r="AF14" s="190">
        <v>24.330826893066998</v>
      </c>
      <c r="AG14" s="190">
        <v>72.249431566744903</v>
      </c>
      <c r="AH14" s="190">
        <v>37.587746646398102</v>
      </c>
      <c r="AI14" s="203"/>
      <c r="AJ14" s="203"/>
      <c r="AK14" s="203"/>
      <c r="AL14" s="203"/>
      <c r="AM14" s="203"/>
      <c r="AN14" s="167"/>
      <c r="AO14" s="167"/>
      <c r="AP14" s="167"/>
      <c r="AQ14" s="167"/>
      <c r="AR14" s="167"/>
      <c r="AS14" s="167"/>
      <c r="AT14" s="167"/>
      <c r="AU14" s="167"/>
      <c r="AV14" s="167"/>
      <c r="AW14" s="167"/>
      <c r="AX14" s="167"/>
      <c r="AY14" s="167"/>
    </row>
    <row r="15" spans="1:51" ht="15" x14ac:dyDescent="0.25">
      <c r="A15" s="147">
        <f>YampaRiverInflow.TotalOutflow!A15</f>
        <v>44927</v>
      </c>
      <c r="B15" s="280">
        <v>30.038</v>
      </c>
      <c r="C15" s="270">
        <v>28.861999999999998</v>
      </c>
      <c r="D15" s="285">
        <v>51.106999999999999</v>
      </c>
      <c r="E15" s="190">
        <v>73.120070000000013</v>
      </c>
      <c r="F15" s="190">
        <v>216.50864000000001</v>
      </c>
      <c r="G15" s="190">
        <v>75.599890000000002</v>
      </c>
      <c r="H15" s="190">
        <v>153.67762999999999</v>
      </c>
      <c r="I15" s="190">
        <v>19.93974</v>
      </c>
      <c r="J15" s="190">
        <v>50.25112</v>
      </c>
      <c r="K15" s="190">
        <v>51.307099999999998</v>
      </c>
      <c r="L15" s="190">
        <v>48.592469999999999</v>
      </c>
      <c r="M15" s="190">
        <v>21.595279999999999</v>
      </c>
      <c r="N15" s="190">
        <v>50.7896</v>
      </c>
      <c r="O15" s="190">
        <v>15.387979999999999</v>
      </c>
      <c r="P15" s="190">
        <v>33.643239999999999</v>
      </c>
      <c r="Q15" s="190">
        <v>8.7414400000000008</v>
      </c>
      <c r="R15" s="190">
        <v>308.55319000000003</v>
      </c>
      <c r="S15" s="190">
        <v>17.535499999999999</v>
      </c>
      <c r="T15" s="190">
        <v>-4.3097500000000002</v>
      </c>
      <c r="U15" s="190">
        <v>33.658019999999993</v>
      </c>
      <c r="V15" s="190">
        <v>9.6820599999999999</v>
      </c>
      <c r="W15" s="190">
        <v>57.667650000000002</v>
      </c>
      <c r="X15" s="190">
        <v>40.798379999999995</v>
      </c>
      <c r="Y15" s="190">
        <v>20.18862</v>
      </c>
      <c r="Z15" s="190">
        <v>17.98648</v>
      </c>
      <c r="AA15" s="190">
        <v>11.416129999999999</v>
      </c>
      <c r="AB15" s="190">
        <v>26.265250000000002</v>
      </c>
      <c r="AC15" s="190">
        <v>45.404477156378</v>
      </c>
      <c r="AD15" s="190">
        <v>63.063900607480498</v>
      </c>
      <c r="AE15" s="190">
        <v>53.7418003109428</v>
      </c>
      <c r="AF15" s="190">
        <v>52.842887293822798</v>
      </c>
      <c r="AG15" s="190">
        <v>40.479980984048701</v>
      </c>
      <c r="AH15" s="190">
        <v>35.41386</v>
      </c>
      <c r="AI15" s="203"/>
      <c r="AJ15" s="203"/>
      <c r="AK15" s="203"/>
      <c r="AL15" s="203"/>
      <c r="AM15" s="203"/>
      <c r="AN15" s="167"/>
      <c r="AO15" s="167"/>
      <c r="AP15" s="167"/>
      <c r="AQ15" s="167"/>
      <c r="AR15" s="167"/>
      <c r="AS15" s="167"/>
      <c r="AT15" s="167"/>
      <c r="AU15" s="167"/>
      <c r="AV15" s="167"/>
      <c r="AW15" s="167"/>
      <c r="AX15" s="167"/>
      <c r="AY15" s="167"/>
    </row>
    <row r="16" spans="1:51" ht="15" x14ac:dyDescent="0.25">
      <c r="A16" s="147">
        <f>YampaRiverInflow.TotalOutflow!A16</f>
        <v>44958</v>
      </c>
      <c r="B16" s="280">
        <v>26.204000000000001</v>
      </c>
      <c r="C16" s="270">
        <v>34.320999999999998</v>
      </c>
      <c r="D16" s="285">
        <v>38.591999999999999</v>
      </c>
      <c r="E16" s="190">
        <v>103.05712</v>
      </c>
      <c r="F16" s="190">
        <v>217.21960000000001</v>
      </c>
      <c r="G16" s="190">
        <v>68.652330000000006</v>
      </c>
      <c r="H16" s="190">
        <v>95.266850000000005</v>
      </c>
      <c r="I16" s="190">
        <v>30.53435</v>
      </c>
      <c r="J16" s="190">
        <v>0.87429999999999997</v>
      </c>
      <c r="K16" s="190">
        <v>79.516630000000006</v>
      </c>
      <c r="L16" s="190">
        <v>42.740839999999999</v>
      </c>
      <c r="M16" s="190">
        <v>27.866959999999999</v>
      </c>
      <c r="N16" s="190">
        <v>42.402940000000001</v>
      </c>
      <c r="O16" s="190">
        <v>9.2639599999999991</v>
      </c>
      <c r="P16" s="190">
        <v>42.885899999999999</v>
      </c>
      <c r="Q16" s="190">
        <v>23.858460000000001</v>
      </c>
      <c r="R16" s="190">
        <v>198.39957999999999</v>
      </c>
      <c r="S16" s="190">
        <v>14.859780000000001</v>
      </c>
      <c r="T16" s="190">
        <v>22.055709999999998</v>
      </c>
      <c r="U16" s="190">
        <v>46.185139999999997</v>
      </c>
      <c r="V16" s="190">
        <v>33.257949999999994</v>
      </c>
      <c r="W16" s="190">
        <v>61.041400000000003</v>
      </c>
      <c r="X16" s="190">
        <v>40.438339999999997</v>
      </c>
      <c r="Y16" s="190">
        <v>24.008119999999998</v>
      </c>
      <c r="Z16" s="190">
        <v>33.928449999999998</v>
      </c>
      <c r="AA16" s="190">
        <v>39.258580000000002</v>
      </c>
      <c r="AB16" s="190">
        <v>44.198879999999996</v>
      </c>
      <c r="AC16" s="190">
        <v>35.349551400680902</v>
      </c>
      <c r="AD16" s="190">
        <v>77.859741410212891</v>
      </c>
      <c r="AE16" s="190">
        <v>18.291819659966801</v>
      </c>
      <c r="AF16" s="190">
        <v>43.039843716909196</v>
      </c>
      <c r="AG16" s="190">
        <v>18.419189169532498</v>
      </c>
      <c r="AH16" s="190">
        <v>58.670389999999998</v>
      </c>
      <c r="AI16" s="203"/>
      <c r="AJ16" s="203"/>
      <c r="AK16" s="203"/>
      <c r="AL16" s="203"/>
      <c r="AM16" s="203"/>
      <c r="AN16" s="167"/>
      <c r="AO16" s="167"/>
      <c r="AP16" s="167"/>
      <c r="AQ16" s="167"/>
      <c r="AR16" s="167"/>
      <c r="AS16" s="167"/>
      <c r="AT16" s="167"/>
      <c r="AU16" s="167"/>
      <c r="AV16" s="167"/>
      <c r="AW16" s="167"/>
      <c r="AX16" s="167"/>
      <c r="AY16" s="167"/>
    </row>
    <row r="17" spans="1:51" ht="15" x14ac:dyDescent="0.25">
      <c r="A17" s="147">
        <f>YampaRiverInflow.TotalOutflow!A17</f>
        <v>44986</v>
      </c>
      <c r="B17" s="280">
        <v>26.974</v>
      </c>
      <c r="C17" s="270">
        <v>42.537999999999997</v>
      </c>
      <c r="D17" s="285">
        <v>30.327000000000002</v>
      </c>
      <c r="E17" s="190">
        <v>135.81139999999999</v>
      </c>
      <c r="F17" s="190">
        <v>231.93197000000001</v>
      </c>
      <c r="G17" s="190">
        <v>51.73753</v>
      </c>
      <c r="H17" s="190">
        <v>184.00505999999999</v>
      </c>
      <c r="I17" s="190">
        <v>-49.657410000000006</v>
      </c>
      <c r="J17" s="190">
        <v>44.784990000000001</v>
      </c>
      <c r="K17" s="190">
        <v>91.549779999999998</v>
      </c>
      <c r="L17" s="190">
        <v>-1.9535199999999999</v>
      </c>
      <c r="M17" s="190">
        <v>-1.3108900000000001</v>
      </c>
      <c r="N17" s="190">
        <v>38.696649999999998</v>
      </c>
      <c r="O17" s="190">
        <v>-25.373279999999998</v>
      </c>
      <c r="P17" s="190">
        <v>13.9216</v>
      </c>
      <c r="Q17" s="190">
        <v>0.71389999999999998</v>
      </c>
      <c r="R17" s="190">
        <v>113.0411</v>
      </c>
      <c r="S17" s="190">
        <v>23.902099999999997</v>
      </c>
      <c r="T17" s="190">
        <v>-3.2670700000000004</v>
      </c>
      <c r="U17" s="190">
        <v>14.70945</v>
      </c>
      <c r="V17" s="190">
        <v>-18.02298</v>
      </c>
      <c r="W17" s="190">
        <v>19.158650000000002</v>
      </c>
      <c r="X17" s="190">
        <v>22.104689999999998</v>
      </c>
      <c r="Y17" s="190">
        <v>14.295219999999999</v>
      </c>
      <c r="Z17" s="190">
        <v>17.065750000000001</v>
      </c>
      <c r="AA17" s="190">
        <v>-8.489469999999999</v>
      </c>
      <c r="AB17" s="190">
        <v>9.3208599999999997</v>
      </c>
      <c r="AC17" s="190">
        <v>-18.663905040371198</v>
      </c>
      <c r="AD17" s="190">
        <v>25.6416749250713</v>
      </c>
      <c r="AE17" s="190">
        <v>8.2656864228800497</v>
      </c>
      <c r="AF17" s="190">
        <v>68.8481217740337</v>
      </c>
      <c r="AG17" s="190">
        <v>67.541981944188905</v>
      </c>
      <c r="AH17" s="190">
        <v>69.191539999999989</v>
      </c>
      <c r="AI17" s="203"/>
      <c r="AJ17" s="203"/>
      <c r="AK17" s="203"/>
      <c r="AL17" s="203"/>
      <c r="AM17" s="203"/>
      <c r="AN17" s="167"/>
      <c r="AO17" s="167"/>
      <c r="AP17" s="167"/>
      <c r="AQ17" s="167"/>
      <c r="AR17" s="167"/>
      <c r="AS17" s="167"/>
      <c r="AT17" s="167"/>
      <c r="AU17" s="167"/>
      <c r="AV17" s="167"/>
      <c r="AW17" s="167"/>
      <c r="AX17" s="167"/>
      <c r="AY17" s="167"/>
    </row>
    <row r="18" spans="1:51" ht="15" x14ac:dyDescent="0.25">
      <c r="A18" s="147">
        <f>YampaRiverInflow.TotalOutflow!A18</f>
        <v>45017</v>
      </c>
      <c r="B18" s="280">
        <v>26.08</v>
      </c>
      <c r="C18" s="270">
        <v>24.928999999999998</v>
      </c>
      <c r="D18" s="285">
        <v>26.501999999999999</v>
      </c>
      <c r="E18" s="190">
        <v>78.978619999999992</v>
      </c>
      <c r="F18" s="190">
        <v>163.68356</v>
      </c>
      <c r="G18" s="190">
        <v>33.634209999999996</v>
      </c>
      <c r="H18" s="190">
        <v>85.047899999999998</v>
      </c>
      <c r="I18" s="190">
        <v>90.867329999999995</v>
      </c>
      <c r="J18" s="190">
        <v>42.873559999999998</v>
      </c>
      <c r="K18" s="190">
        <v>92.717320000000001</v>
      </c>
      <c r="L18" s="190">
        <v>-50.942349999999998</v>
      </c>
      <c r="M18" s="190">
        <v>-20.665459999999999</v>
      </c>
      <c r="N18" s="190">
        <v>-6.8614199999999999</v>
      </c>
      <c r="O18" s="190">
        <v>-36.738260000000004</v>
      </c>
      <c r="P18" s="190">
        <v>-5.1315900000000001</v>
      </c>
      <c r="Q18" s="190">
        <v>8.6379099999999998</v>
      </c>
      <c r="R18" s="190">
        <v>92.931869999999989</v>
      </c>
      <c r="S18" s="190">
        <v>8.7707999999999995</v>
      </c>
      <c r="T18" s="190">
        <v>-11.025589999999999</v>
      </c>
      <c r="U18" s="190">
        <v>-2.8896199999999999</v>
      </c>
      <c r="V18" s="190">
        <v>-12.4717</v>
      </c>
      <c r="W18" s="190">
        <v>37.547419999999995</v>
      </c>
      <c r="X18" s="190">
        <v>73.938360000000003</v>
      </c>
      <c r="Y18" s="190">
        <v>23.613019999999999</v>
      </c>
      <c r="Z18" s="190">
        <v>12.379110000000001</v>
      </c>
      <c r="AA18" s="190">
        <v>-15.7683</v>
      </c>
      <c r="AB18" s="190">
        <v>-8.9777900000000006</v>
      </c>
      <c r="AC18" s="190">
        <v>19.947137546719098</v>
      </c>
      <c r="AD18" s="190">
        <v>44.750324173417297</v>
      </c>
      <c r="AE18" s="190">
        <v>-14.0936744107537</v>
      </c>
      <c r="AF18" s="190">
        <v>60.470162649058096</v>
      </c>
      <c r="AG18" s="190">
        <v>21.433885838186601</v>
      </c>
      <c r="AH18" s="190">
        <v>31.657869999999999</v>
      </c>
      <c r="AI18" s="203"/>
      <c r="AJ18" s="203"/>
      <c r="AK18" s="203"/>
      <c r="AL18" s="203"/>
      <c r="AM18" s="203"/>
      <c r="AN18" s="167"/>
      <c r="AO18" s="167"/>
      <c r="AP18" s="167"/>
      <c r="AQ18" s="167"/>
      <c r="AR18" s="167"/>
      <c r="AS18" s="167"/>
      <c r="AT18" s="167"/>
      <c r="AU18" s="167"/>
      <c r="AV18" s="167"/>
      <c r="AW18" s="167"/>
      <c r="AX18" s="167"/>
      <c r="AY18" s="167"/>
    </row>
    <row r="19" spans="1:51" ht="15" x14ac:dyDescent="0.25">
      <c r="A19" s="147">
        <f>YampaRiverInflow.TotalOutflow!A19</f>
        <v>45047</v>
      </c>
      <c r="B19" s="280">
        <v>12.827999999999999</v>
      </c>
      <c r="C19" s="270">
        <v>13.513</v>
      </c>
      <c r="D19" s="285">
        <v>3.5939999999999999</v>
      </c>
      <c r="E19" s="190">
        <v>48.945730000000005</v>
      </c>
      <c r="F19" s="190">
        <v>120.83439999999999</v>
      </c>
      <c r="G19" s="190">
        <v>43.791910000000001</v>
      </c>
      <c r="H19" s="190">
        <v>143.51311999999999</v>
      </c>
      <c r="I19" s="190">
        <v>14.462389999999999</v>
      </c>
      <c r="J19" s="190">
        <v>25.07938</v>
      </c>
      <c r="K19" s="190">
        <v>110.48378</v>
      </c>
      <c r="L19" s="190">
        <v>4.4198699999999995</v>
      </c>
      <c r="M19" s="190">
        <v>-9.4710400000000003</v>
      </c>
      <c r="N19" s="190">
        <v>-11.55878</v>
      </c>
      <c r="O19" s="190">
        <v>-20.12107</v>
      </c>
      <c r="P19" s="190">
        <v>-6.2686999999999999</v>
      </c>
      <c r="Q19" s="190">
        <v>3.8273699999999997</v>
      </c>
      <c r="R19" s="190">
        <v>135.48492000000002</v>
      </c>
      <c r="S19" s="190">
        <v>-18.09918</v>
      </c>
      <c r="T19" s="190">
        <v>-26.76895</v>
      </c>
      <c r="U19" s="190">
        <v>12.218399999999999</v>
      </c>
      <c r="V19" s="190">
        <v>8.8367199999999997</v>
      </c>
      <c r="W19" s="190">
        <v>40.216769999999997</v>
      </c>
      <c r="X19" s="190">
        <v>62.942929999999997</v>
      </c>
      <c r="Y19" s="190">
        <v>-7.97098</v>
      </c>
      <c r="Z19" s="190">
        <v>-0.19831000000000001</v>
      </c>
      <c r="AA19" s="190">
        <v>-19.161000000000001</v>
      </c>
      <c r="AB19" s="190">
        <v>-13.035030000000001</v>
      </c>
      <c r="AC19" s="190">
        <v>8.2653484379942199</v>
      </c>
      <c r="AD19" s="190">
        <v>4.2873656506078595</v>
      </c>
      <c r="AE19" s="190">
        <v>-29.935719716067098</v>
      </c>
      <c r="AF19" s="190">
        <v>47.827346689029696</v>
      </c>
      <c r="AG19" s="190">
        <v>-12.475156381123799</v>
      </c>
      <c r="AH19" s="190">
        <v>12.60849</v>
      </c>
      <c r="AI19" s="203"/>
      <c r="AJ19" s="203"/>
      <c r="AK19" s="203"/>
      <c r="AL19" s="203"/>
      <c r="AM19" s="203"/>
      <c r="AN19" s="167"/>
      <c r="AO19" s="167"/>
      <c r="AP19" s="167"/>
      <c r="AQ19" s="167"/>
      <c r="AR19" s="167"/>
      <c r="AS19" s="167"/>
      <c r="AT19" s="167"/>
      <c r="AU19" s="167"/>
      <c r="AV19" s="167"/>
      <c r="AW19" s="167"/>
      <c r="AX19" s="167"/>
      <c r="AY19" s="167"/>
    </row>
    <row r="20" spans="1:51" ht="15" x14ac:dyDescent="0.25">
      <c r="A20" s="147">
        <f>YampaRiverInflow.TotalOutflow!A20</f>
        <v>45078</v>
      </c>
      <c r="B20" s="280">
        <v>6.4219999999999997</v>
      </c>
      <c r="C20" s="270">
        <v>7.2060000000000004</v>
      </c>
      <c r="D20" s="285">
        <v>-15.656000000000001</v>
      </c>
      <c r="E20" s="190">
        <v>-3.0993200000000001</v>
      </c>
      <c r="F20" s="190">
        <v>7.29115</v>
      </c>
      <c r="G20" s="190">
        <v>-5.7815200000000004</v>
      </c>
      <c r="H20" s="190">
        <v>44.457190000000004</v>
      </c>
      <c r="I20" s="190">
        <v>6.8165200000000006</v>
      </c>
      <c r="J20" s="190">
        <v>-20.784119999999998</v>
      </c>
      <c r="K20" s="190">
        <v>54.98883</v>
      </c>
      <c r="L20" s="190">
        <v>15.635149999999999</v>
      </c>
      <c r="M20" s="190">
        <v>-4.4930099999999999</v>
      </c>
      <c r="N20" s="190">
        <v>-44.942190000000004</v>
      </c>
      <c r="O20" s="190">
        <v>-28.13184</v>
      </c>
      <c r="P20" s="190">
        <v>-44.289410000000004</v>
      </c>
      <c r="Q20" s="190">
        <v>-35.671800000000005</v>
      </c>
      <c r="R20" s="190">
        <v>27.88485</v>
      </c>
      <c r="S20" s="190">
        <v>-19.299349999999997</v>
      </c>
      <c r="T20" s="190">
        <v>-31.8673</v>
      </c>
      <c r="U20" s="190">
        <v>12.303469999999999</v>
      </c>
      <c r="V20" s="190">
        <v>-30.751990000000003</v>
      </c>
      <c r="W20" s="190">
        <v>-8.8943600000000007</v>
      </c>
      <c r="X20" s="190">
        <v>32.357529999999997</v>
      </c>
      <c r="Y20" s="190">
        <v>-19.29664</v>
      </c>
      <c r="Z20" s="190">
        <v>-30.338090000000001</v>
      </c>
      <c r="AA20" s="190">
        <v>-26.509810000000002</v>
      </c>
      <c r="AB20" s="190">
        <v>-10.61144</v>
      </c>
      <c r="AC20" s="190">
        <v>-21.178334575244097</v>
      </c>
      <c r="AD20" s="190">
        <v>-21.376234696614798</v>
      </c>
      <c r="AE20" s="190">
        <v>-21.243505287278303</v>
      </c>
      <c r="AF20" s="190">
        <v>2.38614452311056</v>
      </c>
      <c r="AG20" s="190">
        <v>-16.867312551955099</v>
      </c>
      <c r="AH20" s="190">
        <v>74.744810000000001</v>
      </c>
      <c r="AI20" s="203"/>
      <c r="AJ20" s="203"/>
      <c r="AK20" s="203"/>
      <c r="AL20" s="203"/>
      <c r="AM20" s="203"/>
      <c r="AN20" s="167"/>
      <c r="AO20" s="167"/>
      <c r="AP20" s="167"/>
      <c r="AQ20" s="167"/>
      <c r="AR20" s="167"/>
      <c r="AS20" s="167"/>
      <c r="AT20" s="167"/>
      <c r="AU20" s="167"/>
      <c r="AV20" s="167"/>
      <c r="AW20" s="167"/>
      <c r="AX20" s="167"/>
      <c r="AY20" s="167"/>
    </row>
    <row r="21" spans="1:51" ht="15" x14ac:dyDescent="0.25">
      <c r="A21" s="147">
        <f>YampaRiverInflow.TotalOutflow!A21</f>
        <v>45108</v>
      </c>
      <c r="B21" s="280">
        <v>13.656000000000001</v>
      </c>
      <c r="C21" s="270">
        <v>24.122</v>
      </c>
      <c r="D21" s="285">
        <v>9.9030000000000005</v>
      </c>
      <c r="E21" s="190">
        <v>48.365290000000002</v>
      </c>
      <c r="F21" s="190">
        <v>13.52698</v>
      </c>
      <c r="G21" s="190">
        <v>41.234610000000004</v>
      </c>
      <c r="H21" s="190">
        <v>51.91695</v>
      </c>
      <c r="I21" s="190">
        <v>63.193040000000003</v>
      </c>
      <c r="J21" s="190">
        <v>38.002940000000002</v>
      </c>
      <c r="K21" s="190">
        <v>100.30158999999999</v>
      </c>
      <c r="L21" s="190">
        <v>89.86345</v>
      </c>
      <c r="M21" s="190">
        <v>-26.052589999999999</v>
      </c>
      <c r="N21" s="190">
        <v>-16.813580000000002</v>
      </c>
      <c r="O21" s="190">
        <v>9.49343</v>
      </c>
      <c r="P21" s="190">
        <v>3.8433299999999999</v>
      </c>
      <c r="Q21" s="190">
        <v>-10.612440000000001</v>
      </c>
      <c r="R21" s="190">
        <v>41.559800000000003</v>
      </c>
      <c r="S21" s="190">
        <v>2.9969000000000001</v>
      </c>
      <c r="T21" s="190">
        <v>6.9309099999999999</v>
      </c>
      <c r="U21" s="190">
        <v>11.99058</v>
      </c>
      <c r="V21" s="190">
        <v>-16.260439999999999</v>
      </c>
      <c r="W21" s="190">
        <v>-22.835750000000001</v>
      </c>
      <c r="X21" s="190">
        <v>21.93834</v>
      </c>
      <c r="Y21" s="190">
        <v>36.23865</v>
      </c>
      <c r="Z21" s="190">
        <v>36.61777</v>
      </c>
      <c r="AA21" s="190">
        <v>9.9708400000000008</v>
      </c>
      <c r="AB21" s="190">
        <v>18.92069</v>
      </c>
      <c r="AC21" s="190">
        <v>31.1883431604058</v>
      </c>
      <c r="AD21" s="190">
        <v>31.719793966807</v>
      </c>
      <c r="AE21" s="190">
        <v>39.809958435756805</v>
      </c>
      <c r="AF21" s="190">
        <v>-41.281152951185405</v>
      </c>
      <c r="AG21" s="190">
        <v>-11.922165912292799</v>
      </c>
      <c r="AH21" s="190">
        <v>14.53885</v>
      </c>
      <c r="AI21" s="203"/>
      <c r="AJ21" s="203"/>
      <c r="AK21" s="203"/>
      <c r="AL21" s="203"/>
      <c r="AM21" s="203"/>
      <c r="AN21" s="167"/>
      <c r="AO21" s="167"/>
      <c r="AP21" s="167"/>
      <c r="AQ21" s="167"/>
      <c r="AR21" s="167"/>
      <c r="AS21" s="167"/>
      <c r="AT21" s="167"/>
      <c r="AU21" s="167"/>
      <c r="AV21" s="167"/>
      <c r="AW21" s="167"/>
      <c r="AX21" s="167"/>
      <c r="AY21" s="167"/>
    </row>
    <row r="22" spans="1:51" ht="15" x14ac:dyDescent="0.25">
      <c r="A22" s="147">
        <f>YampaRiverInflow.TotalOutflow!A22</f>
        <v>45139</v>
      </c>
      <c r="B22" s="280">
        <v>26.542999999999999</v>
      </c>
      <c r="C22" s="270">
        <v>25.664999999999999</v>
      </c>
      <c r="D22" s="285">
        <v>22.715</v>
      </c>
      <c r="E22" s="190">
        <v>75.402380000000008</v>
      </c>
      <c r="F22" s="190">
        <v>106.43533000000001</v>
      </c>
      <c r="G22" s="190">
        <v>67.57383999999999</v>
      </c>
      <c r="H22" s="190">
        <v>52.7256</v>
      </c>
      <c r="I22" s="190">
        <v>30.167000000000002</v>
      </c>
      <c r="J22" s="190">
        <v>95.579899999999995</v>
      </c>
      <c r="K22" s="190">
        <v>79.560249999999996</v>
      </c>
      <c r="L22" s="190">
        <v>70.709090000000003</v>
      </c>
      <c r="M22" s="190">
        <v>34.237900000000003</v>
      </c>
      <c r="N22" s="190">
        <v>44.544559999999997</v>
      </c>
      <c r="O22" s="190">
        <v>14.0466</v>
      </c>
      <c r="P22" s="190">
        <v>56.732959999999999</v>
      </c>
      <c r="Q22" s="190">
        <v>22.905419999999999</v>
      </c>
      <c r="R22" s="190">
        <v>62.430010000000003</v>
      </c>
      <c r="S22" s="190">
        <v>21.733169999999998</v>
      </c>
      <c r="T22" s="190">
        <v>32.04927</v>
      </c>
      <c r="U22" s="190">
        <v>31.077919999999999</v>
      </c>
      <c r="V22" s="190">
        <v>9.1049699999999998</v>
      </c>
      <c r="W22" s="190">
        <v>11.513950000000001</v>
      </c>
      <c r="X22" s="190">
        <v>35.979999999999997</v>
      </c>
      <c r="Y22" s="190">
        <v>89.903379999999999</v>
      </c>
      <c r="Z22" s="190">
        <v>51.304139999999997</v>
      </c>
      <c r="AA22" s="190">
        <v>54.512869999999999</v>
      </c>
      <c r="AB22" s="190">
        <v>55.313870000000001</v>
      </c>
      <c r="AC22" s="190">
        <v>50.125755384757298</v>
      </c>
      <c r="AD22" s="190">
        <v>24.686926240794097</v>
      </c>
      <c r="AE22" s="190">
        <v>24.172470755354201</v>
      </c>
      <c r="AF22" s="190">
        <v>1.68366715713129</v>
      </c>
      <c r="AG22" s="190">
        <v>12.9039318228622</v>
      </c>
      <c r="AH22" s="190">
        <v>72.455490000000012</v>
      </c>
      <c r="AI22" s="203"/>
      <c r="AJ22" s="203"/>
      <c r="AK22" s="203"/>
      <c r="AL22" s="203"/>
      <c r="AM22" s="203"/>
      <c r="AN22" s="167"/>
      <c r="AO22" s="167"/>
      <c r="AP22" s="167"/>
      <c r="AQ22" s="167"/>
      <c r="AR22" s="167"/>
      <c r="AS22" s="167"/>
      <c r="AT22" s="167"/>
      <c r="AU22" s="167"/>
      <c r="AV22" s="167"/>
      <c r="AW22" s="167"/>
      <c r="AX22" s="167"/>
      <c r="AY22" s="167"/>
    </row>
    <row r="23" spans="1:51" ht="15" x14ac:dyDescent="0.25">
      <c r="A23" s="147">
        <f>YampaRiverInflow.TotalOutflow!A23</f>
        <v>45170</v>
      </c>
      <c r="B23" s="280">
        <v>22.349</v>
      </c>
      <c r="C23" s="270">
        <v>22.933</v>
      </c>
      <c r="D23" s="285">
        <v>25.504999999999999</v>
      </c>
      <c r="E23" s="190">
        <v>67.131079999999997</v>
      </c>
      <c r="F23" s="190">
        <v>74.204390000000004</v>
      </c>
      <c r="G23" s="190">
        <v>60.767949999999999</v>
      </c>
      <c r="H23" s="190">
        <v>44.842580000000005</v>
      </c>
      <c r="I23" s="190">
        <v>21.581499999999998</v>
      </c>
      <c r="J23" s="190">
        <v>40.702069999999999</v>
      </c>
      <c r="K23" s="190">
        <v>105.37634</v>
      </c>
      <c r="L23" s="190">
        <v>66.257890000000003</v>
      </c>
      <c r="M23" s="190">
        <v>1.6861700000000002</v>
      </c>
      <c r="N23" s="190">
        <v>30.615169999999999</v>
      </c>
      <c r="O23" s="190">
        <v>57.502429999999997</v>
      </c>
      <c r="P23" s="190">
        <v>34.311339999999994</v>
      </c>
      <c r="Q23" s="190">
        <v>33.011309999999995</v>
      </c>
      <c r="R23" s="190">
        <v>31.35323</v>
      </c>
      <c r="S23" s="190">
        <v>-3.86361</v>
      </c>
      <c r="T23" s="190">
        <v>15.656870000000001</v>
      </c>
      <c r="U23" s="190">
        <v>22.814970000000002</v>
      </c>
      <c r="V23" s="190">
        <v>11.3721</v>
      </c>
      <c r="W23" s="190">
        <v>27.015340000000002</v>
      </c>
      <c r="X23" s="190">
        <v>19.485970000000002</v>
      </c>
      <c r="Y23" s="190">
        <v>51.889110000000002</v>
      </c>
      <c r="Z23" s="190">
        <v>69.938880000000012</v>
      </c>
      <c r="AA23" s="190">
        <v>85.735799999999998</v>
      </c>
      <c r="AB23" s="190">
        <v>28.291240000000002</v>
      </c>
      <c r="AC23" s="190">
        <v>43.797341882627904</v>
      </c>
      <c r="AD23" s="190">
        <v>37.812317731203002</v>
      </c>
      <c r="AE23" s="190">
        <v>19.8023040881579</v>
      </c>
      <c r="AF23" s="190">
        <v>19.5395903540301</v>
      </c>
      <c r="AG23" s="190">
        <v>6.5750803459774394</v>
      </c>
      <c r="AH23" s="190">
        <v>66.820329999999998</v>
      </c>
      <c r="AI23" s="203"/>
      <c r="AJ23" s="203"/>
      <c r="AK23" s="203"/>
      <c r="AL23" s="203"/>
      <c r="AM23" s="203"/>
      <c r="AN23" s="167"/>
      <c r="AO23" s="167"/>
      <c r="AP23" s="167"/>
      <c r="AQ23" s="167"/>
      <c r="AR23" s="167"/>
      <c r="AS23" s="167"/>
      <c r="AT23" s="167"/>
      <c r="AU23" s="167"/>
      <c r="AV23" s="167"/>
      <c r="AW23" s="167"/>
      <c r="AX23" s="167"/>
      <c r="AY23" s="167"/>
    </row>
    <row r="24" spans="1:51" ht="15" x14ac:dyDescent="0.25">
      <c r="A24" s="147">
        <f>YampaRiverInflow.TotalOutflow!A24</f>
        <v>45200</v>
      </c>
      <c r="B24" s="280">
        <v>12.432</v>
      </c>
      <c r="C24" s="270">
        <v>12.432</v>
      </c>
      <c r="D24" s="285">
        <v>12.432</v>
      </c>
      <c r="E24" s="190">
        <v>58.572089999999996</v>
      </c>
      <c r="F24" s="190">
        <v>26.536560000000001</v>
      </c>
      <c r="G24" s="190">
        <v>30.619790000000002</v>
      </c>
      <c r="H24" s="190">
        <v>17.437549999999998</v>
      </c>
      <c r="I24" s="190">
        <v>-6.8582700000000001</v>
      </c>
      <c r="J24" s="190">
        <v>-5.2950000000000004E-2</v>
      </c>
      <c r="K24" s="190">
        <v>34.554230000000004</v>
      </c>
      <c r="L24" s="190">
        <v>-2.5649999999999999</v>
      </c>
      <c r="M24" s="190">
        <v>14.550549999999999</v>
      </c>
      <c r="N24" s="190">
        <v>-9.9389500000000002</v>
      </c>
      <c r="O24" s="190">
        <v>23.19021</v>
      </c>
      <c r="P24" s="190">
        <v>-14.36961</v>
      </c>
      <c r="Q24" s="190">
        <v>71.068789999999993</v>
      </c>
      <c r="R24" s="190">
        <v>6.2742899999999997</v>
      </c>
      <c r="S24" s="190">
        <v>27.342230000000001</v>
      </c>
      <c r="T24" s="190">
        <v>-0.23946999999999999</v>
      </c>
      <c r="U24" s="190">
        <v>-2.2455599999999998</v>
      </c>
      <c r="V24" s="190">
        <v>-16.214659999999999</v>
      </c>
      <c r="W24" s="190">
        <v>31.133290000000002</v>
      </c>
      <c r="X24" s="190">
        <v>10.062709999999999</v>
      </c>
      <c r="Y24" s="190">
        <v>26.87743</v>
      </c>
      <c r="Z24" s="190">
        <v>16.168790000000001</v>
      </c>
      <c r="AA24" s="190">
        <v>10.55016</v>
      </c>
      <c r="AB24" s="190">
        <v>53.043779999999998</v>
      </c>
      <c r="AC24" s="190">
        <v>39.960992656520503</v>
      </c>
      <c r="AD24" s="190">
        <v>24.632981871599199</v>
      </c>
      <c r="AE24" s="190">
        <v>11.9550180894154</v>
      </c>
      <c r="AF24" s="190">
        <v>2.41356842460663</v>
      </c>
      <c r="AG24" s="190">
        <v>-16.8015901687995</v>
      </c>
      <c r="AH24" s="190">
        <v>8.4032400000000003</v>
      </c>
      <c r="AI24" s="203"/>
      <c r="AJ24" s="203"/>
      <c r="AK24" s="203"/>
      <c r="AL24" s="203"/>
      <c r="AM24" s="203"/>
      <c r="AN24" s="167"/>
      <c r="AO24" s="167"/>
      <c r="AP24" s="167"/>
      <c r="AQ24" s="167"/>
      <c r="AR24" s="167"/>
      <c r="AS24" s="167"/>
      <c r="AT24" s="167"/>
      <c r="AU24" s="167"/>
      <c r="AV24" s="167"/>
      <c r="AW24" s="167"/>
      <c r="AX24" s="167"/>
      <c r="AY24" s="167"/>
    </row>
    <row r="25" spans="1:51" ht="15" x14ac:dyDescent="0.25">
      <c r="A25" s="147">
        <f>YampaRiverInflow.TotalOutflow!A25</f>
        <v>45231</v>
      </c>
      <c r="B25" s="280">
        <v>43.332999999999998</v>
      </c>
      <c r="C25" s="270">
        <v>43.332999999999998</v>
      </c>
      <c r="D25" s="285">
        <v>43.332999999999998</v>
      </c>
      <c r="E25" s="190">
        <v>34.945860000000003</v>
      </c>
      <c r="F25" s="190">
        <v>47.466260000000005</v>
      </c>
      <c r="G25" s="190">
        <v>4.8053999999999997</v>
      </c>
      <c r="H25" s="190">
        <v>35.269769999999994</v>
      </c>
      <c r="I25" s="190">
        <v>42.339680000000001</v>
      </c>
      <c r="J25" s="190">
        <v>55.028739999999999</v>
      </c>
      <c r="K25" s="190">
        <v>49.55097</v>
      </c>
      <c r="L25" s="190">
        <v>12.85075</v>
      </c>
      <c r="M25" s="190">
        <v>-5.0983599999999996</v>
      </c>
      <c r="N25" s="190">
        <v>3.7396100000000003</v>
      </c>
      <c r="O25" s="190">
        <v>5.9197799999999994</v>
      </c>
      <c r="P25" s="190">
        <v>13.224440000000001</v>
      </c>
      <c r="Q25" s="190">
        <v>88.19019999999999</v>
      </c>
      <c r="R25" s="190">
        <v>3.3384200000000002</v>
      </c>
      <c r="S25" s="190">
        <v>9.6611499999999992</v>
      </c>
      <c r="T25" s="190">
        <v>28.934830000000002</v>
      </c>
      <c r="U25" s="190">
        <v>23.146419999999999</v>
      </c>
      <c r="V25" s="190">
        <v>6.9311699999999998</v>
      </c>
      <c r="W25" s="190">
        <v>-18.565669999999997</v>
      </c>
      <c r="X25" s="190">
        <v>6.0730000000000004</v>
      </c>
      <c r="Y25" s="190">
        <v>25.847069999999999</v>
      </c>
      <c r="Z25" s="190">
        <v>73.871279999999999</v>
      </c>
      <c r="AA25" s="190">
        <v>16.733310000000003</v>
      </c>
      <c r="AB25" s="190">
        <v>13.000729999999999</v>
      </c>
      <c r="AC25" s="190">
        <v>45.476885385315903</v>
      </c>
      <c r="AD25" s="190">
        <v>26.207131916800201</v>
      </c>
      <c r="AE25" s="190">
        <v>37.823289527871502</v>
      </c>
      <c r="AF25" s="190">
        <v>86.096589749184602</v>
      </c>
      <c r="AG25" s="190">
        <v>21.060904634018399</v>
      </c>
      <c r="AH25" s="190">
        <v>18.457650000000001</v>
      </c>
      <c r="AI25" s="203"/>
      <c r="AJ25" s="203"/>
      <c r="AK25" s="203"/>
      <c r="AL25" s="203"/>
      <c r="AM25" s="203"/>
      <c r="AN25" s="167"/>
      <c r="AO25" s="167"/>
      <c r="AP25" s="167"/>
      <c r="AQ25" s="167"/>
      <c r="AR25" s="167"/>
      <c r="AS25" s="167"/>
      <c r="AT25" s="167"/>
      <c r="AU25" s="167"/>
      <c r="AV25" s="167"/>
      <c r="AW25" s="167"/>
      <c r="AX25" s="167"/>
      <c r="AY25" s="167"/>
    </row>
    <row r="26" spans="1:51" ht="15" x14ac:dyDescent="0.25">
      <c r="A26" s="147">
        <f>YampaRiverInflow.TotalOutflow!A26</f>
        <v>45261</v>
      </c>
      <c r="B26" s="280">
        <v>34.058999999999997</v>
      </c>
      <c r="C26" s="270">
        <v>34.058999999999997</v>
      </c>
      <c r="D26" s="285">
        <v>34.058999999999997</v>
      </c>
      <c r="E26" s="190">
        <v>92.029710000000009</v>
      </c>
      <c r="F26" s="190">
        <v>54.482939999999999</v>
      </c>
      <c r="G26" s="190">
        <v>74.188720000000004</v>
      </c>
      <c r="H26" s="190">
        <v>20.86449</v>
      </c>
      <c r="I26" s="190">
        <v>23.802630000000001</v>
      </c>
      <c r="J26" s="190">
        <v>17.31991</v>
      </c>
      <c r="K26" s="190">
        <v>3.7025900000000003</v>
      </c>
      <c r="L26" s="190">
        <v>4.0086300000000001</v>
      </c>
      <c r="M26" s="190">
        <v>16.006059999999998</v>
      </c>
      <c r="N26" s="190">
        <v>32.989669999999997</v>
      </c>
      <c r="O26" s="190">
        <v>24.059549999999998</v>
      </c>
      <c r="P26" s="190">
        <v>18.055310000000002</v>
      </c>
      <c r="Q26" s="190">
        <v>72.941210000000012</v>
      </c>
      <c r="R26" s="190">
        <v>9.4193499999999997</v>
      </c>
      <c r="S26" s="190">
        <v>-6.6252899999999997</v>
      </c>
      <c r="T26" s="190">
        <v>25.260439999999999</v>
      </c>
      <c r="U26" s="190">
        <v>20.1906</v>
      </c>
      <c r="V26" s="190">
        <v>8.2487399999999997</v>
      </c>
      <c r="W26" s="190">
        <v>198.80347</v>
      </c>
      <c r="X26" s="190">
        <v>47.475259999999999</v>
      </c>
      <c r="Y26" s="190">
        <v>29.025639999999999</v>
      </c>
      <c r="Z26" s="190">
        <v>23.17662</v>
      </c>
      <c r="AA26" s="190">
        <v>8.44069</v>
      </c>
      <c r="AB26" s="190">
        <v>14.2028</v>
      </c>
      <c r="AC26" s="190">
        <v>13.033432162678</v>
      </c>
      <c r="AD26" s="190">
        <v>23.0953675273411</v>
      </c>
      <c r="AE26" s="190">
        <v>24.330826893066998</v>
      </c>
      <c r="AF26" s="190">
        <v>72.249431566744903</v>
      </c>
      <c r="AG26" s="190">
        <v>37.587746646398102</v>
      </c>
      <c r="AH26" s="190">
        <v>57.803160000000005</v>
      </c>
      <c r="AI26" s="203"/>
      <c r="AJ26" s="203"/>
      <c r="AK26" s="203"/>
      <c r="AL26" s="203"/>
      <c r="AM26" s="203"/>
      <c r="AN26" s="167"/>
      <c r="AO26" s="167"/>
      <c r="AP26" s="167"/>
      <c r="AQ26" s="167"/>
      <c r="AR26" s="167"/>
      <c r="AS26" s="167"/>
      <c r="AT26" s="167"/>
      <c r="AU26" s="167"/>
      <c r="AV26" s="167"/>
      <c r="AW26" s="167"/>
      <c r="AX26" s="167"/>
      <c r="AY26" s="167"/>
    </row>
    <row r="27" spans="1:51" ht="15" x14ac:dyDescent="0.25">
      <c r="A27" s="147">
        <f>YampaRiverInflow.TotalOutflow!A27</f>
        <v>45292</v>
      </c>
      <c r="B27" s="280">
        <v>51.106999999999999</v>
      </c>
      <c r="C27" s="270">
        <v>51.106999999999999</v>
      </c>
      <c r="D27" s="285">
        <v>51.106999999999999</v>
      </c>
      <c r="E27" s="190">
        <v>216.50864000000001</v>
      </c>
      <c r="F27" s="190">
        <v>75.599890000000002</v>
      </c>
      <c r="G27" s="190">
        <v>153.67762999999999</v>
      </c>
      <c r="H27" s="190">
        <v>19.93974</v>
      </c>
      <c r="I27" s="190">
        <v>50.25112</v>
      </c>
      <c r="J27" s="190">
        <v>51.307099999999998</v>
      </c>
      <c r="K27" s="190">
        <v>48.592469999999999</v>
      </c>
      <c r="L27" s="190">
        <v>21.595279999999999</v>
      </c>
      <c r="M27" s="190">
        <v>50.7896</v>
      </c>
      <c r="N27" s="190">
        <v>15.387979999999999</v>
      </c>
      <c r="O27" s="190">
        <v>33.643239999999999</v>
      </c>
      <c r="P27" s="190">
        <v>8.7414400000000008</v>
      </c>
      <c r="Q27" s="190">
        <v>308.55319000000003</v>
      </c>
      <c r="R27" s="190">
        <v>17.535499999999999</v>
      </c>
      <c r="S27" s="190">
        <v>-4.3097500000000002</v>
      </c>
      <c r="T27" s="190">
        <v>33.658019999999993</v>
      </c>
      <c r="U27" s="190">
        <v>9.6820599999999999</v>
      </c>
      <c r="V27" s="190">
        <v>57.667650000000002</v>
      </c>
      <c r="W27" s="190">
        <v>40.798379999999995</v>
      </c>
      <c r="X27" s="190">
        <v>20.18862</v>
      </c>
      <c r="Y27" s="190">
        <v>17.98648</v>
      </c>
      <c r="Z27" s="190">
        <v>11.416129999999999</v>
      </c>
      <c r="AA27" s="190">
        <v>26.265250000000002</v>
      </c>
      <c r="AB27" s="190">
        <v>45.404477156378</v>
      </c>
      <c r="AC27" s="190">
        <v>63.063900607480498</v>
      </c>
      <c r="AD27" s="190">
        <v>53.7418003109428</v>
      </c>
      <c r="AE27" s="190">
        <v>52.842887293822798</v>
      </c>
      <c r="AF27" s="190">
        <v>40.479980984048701</v>
      </c>
      <c r="AG27" s="190">
        <v>35.41386</v>
      </c>
      <c r="AH27" s="190">
        <v>73.120070000000013</v>
      </c>
      <c r="AI27" s="203"/>
      <c r="AJ27" s="203"/>
      <c r="AK27" s="203"/>
      <c r="AL27" s="203"/>
      <c r="AM27" s="203"/>
      <c r="AN27" s="167"/>
      <c r="AO27" s="167"/>
      <c r="AP27" s="167"/>
      <c r="AQ27" s="167"/>
      <c r="AR27" s="167"/>
      <c r="AS27" s="167"/>
      <c r="AT27" s="167"/>
      <c r="AU27" s="167"/>
      <c r="AV27" s="167"/>
      <c r="AW27" s="167"/>
      <c r="AX27" s="167"/>
      <c r="AY27" s="167"/>
    </row>
    <row r="28" spans="1:51" ht="15" x14ac:dyDescent="0.25">
      <c r="A28" s="147">
        <f>YampaRiverInflow.TotalOutflow!A28</f>
        <v>45323</v>
      </c>
      <c r="B28" s="280">
        <v>38.591999999999999</v>
      </c>
      <c r="C28" s="270">
        <v>38.591999999999999</v>
      </c>
      <c r="D28" s="285">
        <v>38.591999999999999</v>
      </c>
      <c r="E28" s="190">
        <v>217.21960000000001</v>
      </c>
      <c r="F28" s="190">
        <v>68.652330000000006</v>
      </c>
      <c r="G28" s="190">
        <v>95.266850000000005</v>
      </c>
      <c r="H28" s="190">
        <v>30.53435</v>
      </c>
      <c r="I28" s="190">
        <v>0.87429999999999997</v>
      </c>
      <c r="J28" s="190">
        <v>79.516630000000006</v>
      </c>
      <c r="K28" s="190">
        <v>42.740839999999999</v>
      </c>
      <c r="L28" s="190">
        <v>27.866959999999999</v>
      </c>
      <c r="M28" s="190">
        <v>42.402940000000001</v>
      </c>
      <c r="N28" s="190">
        <v>9.2639599999999991</v>
      </c>
      <c r="O28" s="190">
        <v>42.885899999999999</v>
      </c>
      <c r="P28" s="190">
        <v>23.858460000000001</v>
      </c>
      <c r="Q28" s="190">
        <v>198.39957999999999</v>
      </c>
      <c r="R28" s="190">
        <v>14.859780000000001</v>
      </c>
      <c r="S28" s="190">
        <v>22.055709999999998</v>
      </c>
      <c r="T28" s="190">
        <v>46.185139999999997</v>
      </c>
      <c r="U28" s="190">
        <v>33.257949999999994</v>
      </c>
      <c r="V28" s="190">
        <v>61.041400000000003</v>
      </c>
      <c r="W28" s="190">
        <v>40.438339999999997</v>
      </c>
      <c r="X28" s="190">
        <v>24.008119999999998</v>
      </c>
      <c r="Y28" s="190">
        <v>33.928449999999998</v>
      </c>
      <c r="Z28" s="190">
        <v>39.258580000000002</v>
      </c>
      <c r="AA28" s="190">
        <v>44.198879999999996</v>
      </c>
      <c r="AB28" s="190">
        <v>35.349551400680902</v>
      </c>
      <c r="AC28" s="190">
        <v>77.859741410212891</v>
      </c>
      <c r="AD28" s="190">
        <v>18.291819659966801</v>
      </c>
      <c r="AE28" s="190">
        <v>43.039843716909196</v>
      </c>
      <c r="AF28" s="190">
        <v>18.419189169532498</v>
      </c>
      <c r="AG28" s="190">
        <v>58.670389999999998</v>
      </c>
      <c r="AH28" s="190">
        <v>103.05712</v>
      </c>
      <c r="AI28" s="203"/>
      <c r="AJ28" s="203"/>
      <c r="AK28" s="203"/>
      <c r="AL28" s="203"/>
      <c r="AM28" s="203"/>
      <c r="AN28" s="167"/>
      <c r="AO28" s="167"/>
      <c r="AP28" s="167"/>
      <c r="AQ28" s="167"/>
      <c r="AR28" s="167"/>
      <c r="AS28" s="167"/>
      <c r="AT28" s="167"/>
      <c r="AU28" s="167"/>
      <c r="AV28" s="167"/>
      <c r="AW28" s="167"/>
      <c r="AX28" s="167"/>
      <c r="AY28" s="167"/>
    </row>
    <row r="29" spans="1:51" ht="15" x14ac:dyDescent="0.25">
      <c r="A29" s="147">
        <f>YampaRiverInflow.TotalOutflow!A29</f>
        <v>45352</v>
      </c>
      <c r="B29" s="280">
        <v>30.327000000000002</v>
      </c>
      <c r="C29" s="270">
        <v>30.327000000000002</v>
      </c>
      <c r="D29" s="285">
        <v>30.327000000000002</v>
      </c>
      <c r="E29" s="190">
        <v>231.93197000000001</v>
      </c>
      <c r="F29" s="190">
        <v>51.73753</v>
      </c>
      <c r="G29" s="190">
        <v>184.00505999999999</v>
      </c>
      <c r="H29" s="190">
        <v>-49.657410000000006</v>
      </c>
      <c r="I29" s="190">
        <v>44.784990000000001</v>
      </c>
      <c r="J29" s="190">
        <v>91.549779999999998</v>
      </c>
      <c r="K29" s="190">
        <v>-1.9535199999999999</v>
      </c>
      <c r="L29" s="190">
        <v>-1.3108900000000001</v>
      </c>
      <c r="M29" s="190">
        <v>38.696649999999998</v>
      </c>
      <c r="N29" s="190">
        <v>-25.373279999999998</v>
      </c>
      <c r="O29" s="190">
        <v>13.9216</v>
      </c>
      <c r="P29" s="190">
        <v>0.71389999999999998</v>
      </c>
      <c r="Q29" s="190">
        <v>113.0411</v>
      </c>
      <c r="R29" s="190">
        <v>23.902099999999997</v>
      </c>
      <c r="S29" s="190">
        <v>-3.2670700000000004</v>
      </c>
      <c r="T29" s="190">
        <v>14.70945</v>
      </c>
      <c r="U29" s="190">
        <v>-18.02298</v>
      </c>
      <c r="V29" s="190">
        <v>19.158650000000002</v>
      </c>
      <c r="W29" s="190">
        <v>22.104689999999998</v>
      </c>
      <c r="X29" s="190">
        <v>14.295219999999999</v>
      </c>
      <c r="Y29" s="190">
        <v>17.065750000000001</v>
      </c>
      <c r="Z29" s="190">
        <v>-8.489469999999999</v>
      </c>
      <c r="AA29" s="190">
        <v>9.3208599999999997</v>
      </c>
      <c r="AB29" s="190">
        <v>-18.663905040371198</v>
      </c>
      <c r="AC29" s="190">
        <v>25.6416749250713</v>
      </c>
      <c r="AD29" s="190">
        <v>8.2656864228800497</v>
      </c>
      <c r="AE29" s="190">
        <v>68.8481217740337</v>
      </c>
      <c r="AF29" s="190">
        <v>67.541981944188905</v>
      </c>
      <c r="AG29" s="190">
        <v>69.191539999999989</v>
      </c>
      <c r="AH29" s="190">
        <v>135.81139999999999</v>
      </c>
      <c r="AI29" s="203"/>
      <c r="AJ29" s="203"/>
      <c r="AK29" s="203"/>
      <c r="AL29" s="203"/>
      <c r="AM29" s="203"/>
      <c r="AN29" s="167"/>
      <c r="AO29" s="167"/>
      <c r="AP29" s="167"/>
      <c r="AQ29" s="167"/>
      <c r="AR29" s="167"/>
      <c r="AS29" s="167"/>
      <c r="AT29" s="167"/>
      <c r="AU29" s="167"/>
      <c r="AV29" s="167"/>
      <c r="AW29" s="167"/>
      <c r="AX29" s="167"/>
      <c r="AY29" s="167"/>
    </row>
    <row r="30" spans="1:51" ht="15" x14ac:dyDescent="0.25">
      <c r="A30" s="147">
        <f>YampaRiverInflow.TotalOutflow!A30</f>
        <v>45383</v>
      </c>
      <c r="B30" s="280">
        <v>26.501999999999999</v>
      </c>
      <c r="C30" s="270">
        <v>26.501999999999999</v>
      </c>
      <c r="D30" s="285">
        <v>26.501999999999999</v>
      </c>
      <c r="E30" s="190">
        <v>163.68356</v>
      </c>
      <c r="F30" s="190">
        <v>33.634209999999996</v>
      </c>
      <c r="G30" s="190">
        <v>85.047899999999998</v>
      </c>
      <c r="H30" s="190">
        <v>90.867329999999995</v>
      </c>
      <c r="I30" s="190">
        <v>42.873559999999998</v>
      </c>
      <c r="J30" s="190">
        <v>92.717320000000001</v>
      </c>
      <c r="K30" s="190">
        <v>-50.942349999999998</v>
      </c>
      <c r="L30" s="190">
        <v>-20.665459999999999</v>
      </c>
      <c r="M30" s="190">
        <v>-6.8614199999999999</v>
      </c>
      <c r="N30" s="190">
        <v>-36.738260000000004</v>
      </c>
      <c r="O30" s="190">
        <v>-5.1315900000000001</v>
      </c>
      <c r="P30" s="190">
        <v>8.6379099999999998</v>
      </c>
      <c r="Q30" s="190">
        <v>92.931869999999989</v>
      </c>
      <c r="R30" s="190">
        <v>8.7707999999999995</v>
      </c>
      <c r="S30" s="190">
        <v>-11.025589999999999</v>
      </c>
      <c r="T30" s="190">
        <v>-2.8896199999999999</v>
      </c>
      <c r="U30" s="190">
        <v>-12.4717</v>
      </c>
      <c r="V30" s="190">
        <v>37.547419999999995</v>
      </c>
      <c r="W30" s="190">
        <v>73.938360000000003</v>
      </c>
      <c r="X30" s="190">
        <v>23.613019999999999</v>
      </c>
      <c r="Y30" s="190">
        <v>12.379110000000001</v>
      </c>
      <c r="Z30" s="190">
        <v>-15.7683</v>
      </c>
      <c r="AA30" s="190">
        <v>-8.9777900000000006</v>
      </c>
      <c r="AB30" s="190">
        <v>19.947137546719098</v>
      </c>
      <c r="AC30" s="190">
        <v>44.750324173417297</v>
      </c>
      <c r="AD30" s="190">
        <v>-14.0936744107537</v>
      </c>
      <c r="AE30" s="190">
        <v>60.470162649058096</v>
      </c>
      <c r="AF30" s="190">
        <v>21.433885838186601</v>
      </c>
      <c r="AG30" s="190">
        <v>31.657869999999999</v>
      </c>
      <c r="AH30" s="190">
        <v>78.978619999999992</v>
      </c>
      <c r="AI30" s="203"/>
      <c r="AJ30" s="203"/>
      <c r="AK30" s="203"/>
      <c r="AL30" s="203"/>
      <c r="AM30" s="203"/>
      <c r="AN30" s="167"/>
      <c r="AO30" s="167"/>
      <c r="AP30" s="167"/>
      <c r="AQ30" s="167"/>
      <c r="AR30" s="167"/>
      <c r="AS30" s="167"/>
      <c r="AT30" s="167"/>
      <c r="AU30" s="167"/>
      <c r="AV30" s="167"/>
      <c r="AW30" s="167"/>
      <c r="AX30" s="167"/>
      <c r="AY30" s="167"/>
    </row>
    <row r="31" spans="1:51" ht="15" x14ac:dyDescent="0.25">
      <c r="A31" s="147">
        <f>YampaRiverInflow.TotalOutflow!A31</f>
        <v>45413</v>
      </c>
      <c r="B31" s="280">
        <v>3.5939999999999999</v>
      </c>
      <c r="C31" s="270">
        <v>3.5939999999999999</v>
      </c>
      <c r="D31" s="285">
        <v>3.5939999999999999</v>
      </c>
      <c r="E31" s="190">
        <v>120.83439999999999</v>
      </c>
      <c r="F31" s="190">
        <v>43.791910000000001</v>
      </c>
      <c r="G31" s="190">
        <v>143.51311999999999</v>
      </c>
      <c r="H31" s="190">
        <v>14.462389999999999</v>
      </c>
      <c r="I31" s="190">
        <v>25.07938</v>
      </c>
      <c r="J31" s="190">
        <v>110.48378</v>
      </c>
      <c r="K31" s="190">
        <v>4.4198699999999995</v>
      </c>
      <c r="L31" s="190">
        <v>-9.4710400000000003</v>
      </c>
      <c r="M31" s="190">
        <v>-11.55878</v>
      </c>
      <c r="N31" s="190">
        <v>-20.12107</v>
      </c>
      <c r="O31" s="190">
        <v>-6.2686999999999999</v>
      </c>
      <c r="P31" s="190">
        <v>3.8273699999999997</v>
      </c>
      <c r="Q31" s="190">
        <v>135.48492000000002</v>
      </c>
      <c r="R31" s="190">
        <v>-18.09918</v>
      </c>
      <c r="S31" s="190">
        <v>-26.76895</v>
      </c>
      <c r="T31" s="190">
        <v>12.218399999999999</v>
      </c>
      <c r="U31" s="190">
        <v>8.8367199999999997</v>
      </c>
      <c r="V31" s="190">
        <v>40.216769999999997</v>
      </c>
      <c r="W31" s="190">
        <v>62.942929999999997</v>
      </c>
      <c r="X31" s="190">
        <v>-7.97098</v>
      </c>
      <c r="Y31" s="190">
        <v>-0.19831000000000001</v>
      </c>
      <c r="Z31" s="190">
        <v>-19.161000000000001</v>
      </c>
      <c r="AA31" s="190">
        <v>-13.035030000000001</v>
      </c>
      <c r="AB31" s="190">
        <v>8.2653484379942199</v>
      </c>
      <c r="AC31" s="190">
        <v>4.2873656506078595</v>
      </c>
      <c r="AD31" s="190">
        <v>-29.935719716067098</v>
      </c>
      <c r="AE31" s="190">
        <v>47.827346689029696</v>
      </c>
      <c r="AF31" s="190">
        <v>-12.475156381123799</v>
      </c>
      <c r="AG31" s="190">
        <v>12.60849</v>
      </c>
      <c r="AH31" s="190">
        <v>48.945730000000005</v>
      </c>
      <c r="AI31" s="203"/>
      <c r="AJ31" s="203"/>
      <c r="AK31" s="203"/>
      <c r="AL31" s="203"/>
      <c r="AM31" s="203"/>
      <c r="AN31" s="167"/>
      <c r="AO31" s="167"/>
      <c r="AP31" s="167"/>
      <c r="AQ31" s="167"/>
      <c r="AR31" s="167"/>
      <c r="AS31" s="167"/>
      <c r="AT31" s="167"/>
      <c r="AU31" s="167"/>
      <c r="AV31" s="167"/>
      <c r="AW31" s="167"/>
      <c r="AX31" s="167"/>
      <c r="AY31" s="167"/>
    </row>
    <row r="32" spans="1:51" ht="15" x14ac:dyDescent="0.25">
      <c r="A32" s="147">
        <f>YampaRiverInflow.TotalOutflow!A32</f>
        <v>45444</v>
      </c>
      <c r="B32" s="280">
        <v>-15.656000000000001</v>
      </c>
      <c r="C32" s="270">
        <v>-15.656000000000001</v>
      </c>
      <c r="D32" s="285">
        <v>-15.656000000000001</v>
      </c>
      <c r="E32" s="190">
        <v>7.29115</v>
      </c>
      <c r="F32" s="190">
        <v>-5.7815200000000004</v>
      </c>
      <c r="G32" s="190">
        <v>44.457190000000004</v>
      </c>
      <c r="H32" s="190">
        <v>6.8165200000000006</v>
      </c>
      <c r="I32" s="190">
        <v>-20.784119999999998</v>
      </c>
      <c r="J32" s="190">
        <v>54.98883</v>
      </c>
      <c r="K32" s="190">
        <v>15.635149999999999</v>
      </c>
      <c r="L32" s="190">
        <v>-4.4930099999999999</v>
      </c>
      <c r="M32" s="190">
        <v>-44.942190000000004</v>
      </c>
      <c r="N32" s="190">
        <v>-28.13184</v>
      </c>
      <c r="O32" s="190">
        <v>-44.289410000000004</v>
      </c>
      <c r="P32" s="190">
        <v>-35.671800000000005</v>
      </c>
      <c r="Q32" s="190">
        <v>27.88485</v>
      </c>
      <c r="R32" s="190">
        <v>-19.299349999999997</v>
      </c>
      <c r="S32" s="190">
        <v>-31.8673</v>
      </c>
      <c r="T32" s="190">
        <v>12.303469999999999</v>
      </c>
      <c r="U32" s="190">
        <v>-30.751990000000003</v>
      </c>
      <c r="V32" s="190">
        <v>-8.8943600000000007</v>
      </c>
      <c r="W32" s="190">
        <v>32.357529999999997</v>
      </c>
      <c r="X32" s="190">
        <v>-19.29664</v>
      </c>
      <c r="Y32" s="190">
        <v>-30.338090000000001</v>
      </c>
      <c r="Z32" s="190">
        <v>-26.509810000000002</v>
      </c>
      <c r="AA32" s="190">
        <v>-10.61144</v>
      </c>
      <c r="AB32" s="190">
        <v>-21.178334575244097</v>
      </c>
      <c r="AC32" s="190">
        <v>-21.376234696614798</v>
      </c>
      <c r="AD32" s="190">
        <v>-21.243505287278303</v>
      </c>
      <c r="AE32" s="190">
        <v>2.38614452311056</v>
      </c>
      <c r="AF32" s="190">
        <v>-16.867312551955099</v>
      </c>
      <c r="AG32" s="190">
        <v>74.744810000000001</v>
      </c>
      <c r="AH32" s="190">
        <v>-3.0993200000000001</v>
      </c>
      <c r="AI32" s="203"/>
      <c r="AJ32" s="203"/>
      <c r="AK32" s="203"/>
      <c r="AL32" s="203"/>
      <c r="AM32" s="203"/>
      <c r="AN32" s="167"/>
      <c r="AO32" s="167"/>
      <c r="AP32" s="167"/>
      <c r="AQ32" s="167"/>
      <c r="AR32" s="167"/>
      <c r="AS32" s="167"/>
      <c r="AT32" s="167"/>
      <c r="AU32" s="167"/>
      <c r="AV32" s="167"/>
      <c r="AW32" s="167"/>
      <c r="AX32" s="167"/>
      <c r="AY32" s="167"/>
    </row>
    <row r="33" spans="1:51" ht="15" x14ac:dyDescent="0.25">
      <c r="A33" s="147">
        <f>YampaRiverInflow.TotalOutflow!A33</f>
        <v>45474</v>
      </c>
      <c r="B33" s="280">
        <v>9.9030000000000005</v>
      </c>
      <c r="C33" s="270">
        <v>9.9030000000000005</v>
      </c>
      <c r="D33" s="285">
        <v>9.9030000000000005</v>
      </c>
      <c r="E33" s="190">
        <v>13.52698</v>
      </c>
      <c r="F33" s="190">
        <v>41.234610000000004</v>
      </c>
      <c r="G33" s="190">
        <v>51.91695</v>
      </c>
      <c r="H33" s="190">
        <v>63.193040000000003</v>
      </c>
      <c r="I33" s="190">
        <v>38.002940000000002</v>
      </c>
      <c r="J33" s="190">
        <v>100.30158999999999</v>
      </c>
      <c r="K33" s="190">
        <v>89.86345</v>
      </c>
      <c r="L33" s="190">
        <v>-26.052589999999999</v>
      </c>
      <c r="M33" s="190">
        <v>-16.813580000000002</v>
      </c>
      <c r="N33" s="190">
        <v>9.49343</v>
      </c>
      <c r="O33" s="190">
        <v>3.8433299999999999</v>
      </c>
      <c r="P33" s="190">
        <v>-10.612440000000001</v>
      </c>
      <c r="Q33" s="190">
        <v>41.559800000000003</v>
      </c>
      <c r="R33" s="190">
        <v>2.9969000000000001</v>
      </c>
      <c r="S33" s="190">
        <v>6.9309099999999999</v>
      </c>
      <c r="T33" s="190">
        <v>11.99058</v>
      </c>
      <c r="U33" s="190">
        <v>-16.260439999999999</v>
      </c>
      <c r="V33" s="190">
        <v>-22.835750000000001</v>
      </c>
      <c r="W33" s="190">
        <v>21.93834</v>
      </c>
      <c r="X33" s="190">
        <v>36.23865</v>
      </c>
      <c r="Y33" s="190">
        <v>36.61777</v>
      </c>
      <c r="Z33" s="190">
        <v>9.9708400000000008</v>
      </c>
      <c r="AA33" s="190">
        <v>18.92069</v>
      </c>
      <c r="AB33" s="190">
        <v>31.1883431604058</v>
      </c>
      <c r="AC33" s="190">
        <v>31.719793966807</v>
      </c>
      <c r="AD33" s="190">
        <v>39.809958435756805</v>
      </c>
      <c r="AE33" s="190">
        <v>-41.281152951185405</v>
      </c>
      <c r="AF33" s="190">
        <v>-11.922165912292799</v>
      </c>
      <c r="AG33" s="190">
        <v>14.53885</v>
      </c>
      <c r="AH33" s="190">
        <v>48.365290000000002</v>
      </c>
      <c r="AI33" s="203"/>
      <c r="AJ33" s="203"/>
      <c r="AK33" s="203"/>
      <c r="AL33" s="203"/>
      <c r="AM33" s="203"/>
      <c r="AN33" s="167"/>
      <c r="AO33" s="167"/>
      <c r="AP33" s="167"/>
      <c r="AQ33" s="167"/>
      <c r="AR33" s="167"/>
      <c r="AS33" s="167"/>
      <c r="AT33" s="167"/>
      <c r="AU33" s="167"/>
      <c r="AV33" s="167"/>
      <c r="AW33" s="167"/>
      <c r="AX33" s="167"/>
      <c r="AY33" s="167"/>
    </row>
    <row r="34" spans="1:51" ht="15" x14ac:dyDescent="0.25">
      <c r="A34" s="147">
        <f>YampaRiverInflow.TotalOutflow!A34</f>
        <v>45505</v>
      </c>
      <c r="B34" s="280">
        <v>22.715</v>
      </c>
      <c r="C34" s="270">
        <v>22.715</v>
      </c>
      <c r="D34" s="285">
        <v>22.715</v>
      </c>
      <c r="E34" s="190">
        <v>106.43533000000001</v>
      </c>
      <c r="F34" s="190">
        <v>67.57383999999999</v>
      </c>
      <c r="G34" s="190">
        <v>52.7256</v>
      </c>
      <c r="H34" s="190">
        <v>30.167000000000002</v>
      </c>
      <c r="I34" s="190">
        <v>95.579899999999995</v>
      </c>
      <c r="J34" s="190">
        <v>79.560249999999996</v>
      </c>
      <c r="K34" s="190">
        <v>70.709090000000003</v>
      </c>
      <c r="L34" s="190">
        <v>34.237900000000003</v>
      </c>
      <c r="M34" s="190">
        <v>44.544559999999997</v>
      </c>
      <c r="N34" s="190">
        <v>14.0466</v>
      </c>
      <c r="O34" s="190">
        <v>56.732959999999999</v>
      </c>
      <c r="P34" s="190">
        <v>22.905419999999999</v>
      </c>
      <c r="Q34" s="190">
        <v>62.430010000000003</v>
      </c>
      <c r="R34" s="190">
        <v>21.733169999999998</v>
      </c>
      <c r="S34" s="190">
        <v>32.04927</v>
      </c>
      <c r="T34" s="190">
        <v>31.077919999999999</v>
      </c>
      <c r="U34" s="190">
        <v>9.1049699999999998</v>
      </c>
      <c r="V34" s="190">
        <v>11.513950000000001</v>
      </c>
      <c r="W34" s="190">
        <v>35.979999999999997</v>
      </c>
      <c r="X34" s="190">
        <v>89.903379999999999</v>
      </c>
      <c r="Y34" s="190">
        <v>51.304139999999997</v>
      </c>
      <c r="Z34" s="190">
        <v>54.512869999999999</v>
      </c>
      <c r="AA34" s="190">
        <v>55.313870000000001</v>
      </c>
      <c r="AB34" s="190">
        <v>50.125755384757298</v>
      </c>
      <c r="AC34" s="190">
        <v>24.686926240794097</v>
      </c>
      <c r="AD34" s="190">
        <v>24.172470755354201</v>
      </c>
      <c r="AE34" s="190">
        <v>1.68366715713129</v>
      </c>
      <c r="AF34" s="190">
        <v>12.9039318228622</v>
      </c>
      <c r="AG34" s="190">
        <v>72.455490000000012</v>
      </c>
      <c r="AH34" s="190">
        <v>75.402380000000008</v>
      </c>
      <c r="AI34" s="203"/>
      <c r="AJ34" s="203"/>
      <c r="AK34" s="203"/>
      <c r="AL34" s="203"/>
      <c r="AM34" s="203"/>
      <c r="AN34" s="167"/>
      <c r="AO34" s="167"/>
      <c r="AP34" s="167"/>
      <c r="AQ34" s="167"/>
      <c r="AR34" s="167"/>
      <c r="AS34" s="167"/>
      <c r="AT34" s="167"/>
      <c r="AU34" s="167"/>
      <c r="AV34" s="167"/>
      <c r="AW34" s="167"/>
      <c r="AX34" s="167"/>
      <c r="AY34" s="167"/>
    </row>
    <row r="35" spans="1:51" ht="15" x14ac:dyDescent="0.25">
      <c r="A35" s="147">
        <f>YampaRiverInflow.TotalOutflow!A35</f>
        <v>45536</v>
      </c>
      <c r="B35" s="280">
        <v>25.504999999999999</v>
      </c>
      <c r="C35" s="270">
        <v>25.504999999999999</v>
      </c>
      <c r="D35" s="285">
        <v>25.504999999999999</v>
      </c>
      <c r="E35" s="190">
        <v>74.204390000000004</v>
      </c>
      <c r="F35" s="190">
        <v>60.767949999999999</v>
      </c>
      <c r="G35" s="190">
        <v>44.842580000000005</v>
      </c>
      <c r="H35" s="190">
        <v>21.581499999999998</v>
      </c>
      <c r="I35" s="190">
        <v>40.702069999999999</v>
      </c>
      <c r="J35" s="190">
        <v>105.37634</v>
      </c>
      <c r="K35" s="190">
        <v>66.257890000000003</v>
      </c>
      <c r="L35" s="190">
        <v>1.6861700000000002</v>
      </c>
      <c r="M35" s="190">
        <v>30.615169999999999</v>
      </c>
      <c r="N35" s="190">
        <v>57.502429999999997</v>
      </c>
      <c r="O35" s="190">
        <v>34.311339999999994</v>
      </c>
      <c r="P35" s="190">
        <v>33.011309999999995</v>
      </c>
      <c r="Q35" s="190">
        <v>31.35323</v>
      </c>
      <c r="R35" s="190">
        <v>-3.86361</v>
      </c>
      <c r="S35" s="190">
        <v>15.656870000000001</v>
      </c>
      <c r="T35" s="190">
        <v>22.814970000000002</v>
      </c>
      <c r="U35" s="190">
        <v>11.3721</v>
      </c>
      <c r="V35" s="190">
        <v>27.015340000000002</v>
      </c>
      <c r="W35" s="190">
        <v>19.485970000000002</v>
      </c>
      <c r="X35" s="190">
        <v>51.889110000000002</v>
      </c>
      <c r="Y35" s="190">
        <v>69.938880000000012</v>
      </c>
      <c r="Z35" s="190">
        <v>85.735799999999998</v>
      </c>
      <c r="AA35" s="190">
        <v>28.291240000000002</v>
      </c>
      <c r="AB35" s="190">
        <v>43.797341882627904</v>
      </c>
      <c r="AC35" s="190">
        <v>37.812317731203002</v>
      </c>
      <c r="AD35" s="190">
        <v>19.8023040881579</v>
      </c>
      <c r="AE35" s="190">
        <v>19.5395903540301</v>
      </c>
      <c r="AF35" s="190">
        <v>6.5750803459774394</v>
      </c>
      <c r="AG35" s="190">
        <v>66.820329999999998</v>
      </c>
      <c r="AH35" s="190">
        <v>67.131079999999997</v>
      </c>
      <c r="AI35" s="203"/>
      <c r="AJ35" s="203"/>
      <c r="AK35" s="203"/>
      <c r="AL35" s="203"/>
      <c r="AM35" s="203"/>
      <c r="AN35" s="167"/>
      <c r="AO35" s="167"/>
      <c r="AP35" s="167"/>
      <c r="AQ35" s="167"/>
      <c r="AR35" s="167"/>
      <c r="AS35" s="167"/>
      <c r="AT35" s="167"/>
      <c r="AU35" s="167"/>
      <c r="AV35" s="167"/>
      <c r="AW35" s="167"/>
      <c r="AX35" s="167"/>
      <c r="AY35" s="167"/>
    </row>
    <row r="36" spans="1:51" ht="15" x14ac:dyDescent="0.25">
      <c r="A36" s="147">
        <f>YampaRiverInflow.TotalOutflow!A36</f>
        <v>45566</v>
      </c>
      <c r="B36" s="280">
        <v>12.432</v>
      </c>
      <c r="C36" s="270">
        <v>12.432</v>
      </c>
      <c r="D36" s="285">
        <v>12.432</v>
      </c>
      <c r="E36" s="190">
        <v>26.536560000000001</v>
      </c>
      <c r="F36" s="190">
        <v>30.619790000000002</v>
      </c>
      <c r="G36" s="190">
        <v>17.437549999999998</v>
      </c>
      <c r="H36" s="190">
        <v>-6.8582700000000001</v>
      </c>
      <c r="I36" s="190">
        <v>-5.2950000000000004E-2</v>
      </c>
      <c r="J36" s="190">
        <v>34.554230000000004</v>
      </c>
      <c r="K36" s="190">
        <v>-2.5649999999999999</v>
      </c>
      <c r="L36" s="190">
        <v>14.550549999999999</v>
      </c>
      <c r="M36" s="190">
        <v>-9.9389500000000002</v>
      </c>
      <c r="N36" s="190">
        <v>23.19021</v>
      </c>
      <c r="O36" s="190">
        <v>-14.36961</v>
      </c>
      <c r="P36" s="190">
        <v>71.068789999999993</v>
      </c>
      <c r="Q36" s="190">
        <v>6.2742899999999997</v>
      </c>
      <c r="R36" s="190">
        <v>27.342230000000001</v>
      </c>
      <c r="S36" s="190">
        <v>-0.23946999999999999</v>
      </c>
      <c r="T36" s="190">
        <v>-2.2455599999999998</v>
      </c>
      <c r="U36" s="190">
        <v>-16.214659999999999</v>
      </c>
      <c r="V36" s="190">
        <v>31.133290000000002</v>
      </c>
      <c r="W36" s="190">
        <v>10.062709999999999</v>
      </c>
      <c r="X36" s="190">
        <v>26.87743</v>
      </c>
      <c r="Y36" s="190">
        <v>16.168790000000001</v>
      </c>
      <c r="Z36" s="190">
        <v>10.55016</v>
      </c>
      <c r="AA36" s="190">
        <v>53.043779999999998</v>
      </c>
      <c r="AB36" s="190">
        <v>39.960992656520503</v>
      </c>
      <c r="AC36" s="190">
        <v>24.632981871599199</v>
      </c>
      <c r="AD36" s="190">
        <v>11.9550180894154</v>
      </c>
      <c r="AE36" s="190">
        <v>2.41356842460663</v>
      </c>
      <c r="AF36" s="190">
        <v>-16.8015901687995</v>
      </c>
      <c r="AG36" s="190">
        <v>8.4032400000000003</v>
      </c>
      <c r="AH36" s="190">
        <v>58.572089999999996</v>
      </c>
      <c r="AI36" s="203"/>
      <c r="AJ36" s="203"/>
      <c r="AK36" s="203"/>
      <c r="AL36" s="203"/>
      <c r="AM36" s="203"/>
      <c r="AN36" s="167"/>
      <c r="AO36" s="167"/>
      <c r="AP36" s="167"/>
      <c r="AQ36" s="167"/>
      <c r="AR36" s="167"/>
      <c r="AS36" s="167"/>
      <c r="AT36" s="167"/>
      <c r="AU36" s="167"/>
      <c r="AV36" s="167"/>
      <c r="AW36" s="167"/>
      <c r="AX36" s="167"/>
      <c r="AY36" s="167"/>
    </row>
    <row r="37" spans="1:51" ht="15" x14ac:dyDescent="0.25">
      <c r="A37" s="147">
        <f>YampaRiverInflow.TotalOutflow!A37</f>
        <v>45597</v>
      </c>
      <c r="B37" s="280">
        <v>43.332999999999998</v>
      </c>
      <c r="C37" s="270">
        <v>43.332999999999998</v>
      </c>
      <c r="D37" s="285">
        <v>43.332999999999998</v>
      </c>
      <c r="E37" s="190">
        <v>47.466260000000005</v>
      </c>
      <c r="F37" s="190">
        <v>4.8053999999999997</v>
      </c>
      <c r="G37" s="190">
        <v>35.269769999999994</v>
      </c>
      <c r="H37" s="190">
        <v>42.339680000000001</v>
      </c>
      <c r="I37" s="190">
        <v>55.028739999999999</v>
      </c>
      <c r="J37" s="190">
        <v>49.55097</v>
      </c>
      <c r="K37" s="190">
        <v>12.85075</v>
      </c>
      <c r="L37" s="190">
        <v>-5.0983599999999996</v>
      </c>
      <c r="M37" s="190">
        <v>3.7396100000000003</v>
      </c>
      <c r="N37" s="190">
        <v>5.9197799999999994</v>
      </c>
      <c r="O37" s="190">
        <v>13.224440000000001</v>
      </c>
      <c r="P37" s="190">
        <v>88.19019999999999</v>
      </c>
      <c r="Q37" s="190">
        <v>3.3384200000000002</v>
      </c>
      <c r="R37" s="190">
        <v>9.6611499999999992</v>
      </c>
      <c r="S37" s="190">
        <v>28.934830000000002</v>
      </c>
      <c r="T37" s="190">
        <v>23.146419999999999</v>
      </c>
      <c r="U37" s="190">
        <v>6.9311699999999998</v>
      </c>
      <c r="V37" s="190">
        <v>-18.565669999999997</v>
      </c>
      <c r="W37" s="190">
        <v>6.0730000000000004</v>
      </c>
      <c r="X37" s="190">
        <v>25.847069999999999</v>
      </c>
      <c r="Y37" s="190">
        <v>73.871279999999999</v>
      </c>
      <c r="Z37" s="190">
        <v>16.733310000000003</v>
      </c>
      <c r="AA37" s="190">
        <v>13.000729999999999</v>
      </c>
      <c r="AB37" s="190">
        <v>45.476885385315903</v>
      </c>
      <c r="AC37" s="190">
        <v>26.207131916800201</v>
      </c>
      <c r="AD37" s="190">
        <v>37.823289527871502</v>
      </c>
      <c r="AE37" s="190">
        <v>86.096589749184602</v>
      </c>
      <c r="AF37" s="190">
        <v>21.060904634018399</v>
      </c>
      <c r="AG37" s="190">
        <v>18.457650000000001</v>
      </c>
      <c r="AH37" s="190">
        <v>34.945860000000003</v>
      </c>
      <c r="AI37" s="203"/>
      <c r="AJ37" s="203"/>
      <c r="AK37" s="203"/>
      <c r="AL37" s="203"/>
      <c r="AM37" s="203"/>
      <c r="AN37" s="167"/>
      <c r="AO37" s="167"/>
      <c r="AP37" s="167"/>
      <c r="AQ37" s="167"/>
      <c r="AR37" s="167"/>
      <c r="AS37" s="167"/>
      <c r="AT37" s="167"/>
      <c r="AU37" s="167"/>
      <c r="AV37" s="167"/>
      <c r="AW37" s="167"/>
      <c r="AX37" s="167"/>
      <c r="AY37" s="167"/>
    </row>
    <row r="38" spans="1:51" ht="15" x14ac:dyDescent="0.25">
      <c r="A38" s="147">
        <f>YampaRiverInflow.TotalOutflow!A38</f>
        <v>45627</v>
      </c>
      <c r="B38" s="280">
        <v>34.058999999999997</v>
      </c>
      <c r="C38" s="270">
        <v>34.058999999999997</v>
      </c>
      <c r="D38" s="285">
        <v>34.058999999999997</v>
      </c>
      <c r="E38" s="190">
        <v>54.482939999999999</v>
      </c>
      <c r="F38" s="190">
        <v>74.188720000000004</v>
      </c>
      <c r="G38" s="190">
        <v>20.86449</v>
      </c>
      <c r="H38" s="190">
        <v>23.802630000000001</v>
      </c>
      <c r="I38" s="190">
        <v>17.31991</v>
      </c>
      <c r="J38" s="190">
        <v>3.7025900000000003</v>
      </c>
      <c r="K38" s="190">
        <v>4.0086300000000001</v>
      </c>
      <c r="L38" s="190">
        <v>16.006059999999998</v>
      </c>
      <c r="M38" s="190">
        <v>32.989669999999997</v>
      </c>
      <c r="N38" s="190">
        <v>24.059549999999998</v>
      </c>
      <c r="O38" s="190">
        <v>18.055310000000002</v>
      </c>
      <c r="P38" s="190">
        <v>72.941210000000012</v>
      </c>
      <c r="Q38" s="190">
        <v>9.4193499999999997</v>
      </c>
      <c r="R38" s="190">
        <v>-6.6252899999999997</v>
      </c>
      <c r="S38" s="190">
        <v>25.260439999999999</v>
      </c>
      <c r="T38" s="190">
        <v>20.1906</v>
      </c>
      <c r="U38" s="190">
        <v>8.2487399999999997</v>
      </c>
      <c r="V38" s="190">
        <v>198.80347</v>
      </c>
      <c r="W38" s="190">
        <v>47.475259999999999</v>
      </c>
      <c r="X38" s="190">
        <v>29.025639999999999</v>
      </c>
      <c r="Y38" s="190">
        <v>23.17662</v>
      </c>
      <c r="Z38" s="190">
        <v>8.44069</v>
      </c>
      <c r="AA38" s="190">
        <v>14.2028</v>
      </c>
      <c r="AB38" s="190">
        <v>13.033432162678</v>
      </c>
      <c r="AC38" s="190">
        <v>23.0953675273411</v>
      </c>
      <c r="AD38" s="190">
        <v>24.330826893066998</v>
      </c>
      <c r="AE38" s="190">
        <v>72.249431566744903</v>
      </c>
      <c r="AF38" s="190">
        <v>37.587746646398102</v>
      </c>
      <c r="AG38" s="190">
        <v>57.803160000000005</v>
      </c>
      <c r="AH38" s="190">
        <v>92.029710000000009</v>
      </c>
      <c r="AI38" s="203"/>
      <c r="AJ38" s="203"/>
      <c r="AK38" s="203"/>
      <c r="AL38" s="203"/>
      <c r="AM38" s="203"/>
      <c r="AN38" s="167"/>
      <c r="AO38" s="167"/>
      <c r="AP38" s="167"/>
      <c r="AQ38" s="167"/>
      <c r="AR38" s="167"/>
      <c r="AS38" s="167"/>
      <c r="AT38" s="167"/>
      <c r="AU38" s="167"/>
      <c r="AV38" s="167"/>
      <c r="AW38" s="167"/>
      <c r="AX38" s="167"/>
      <c r="AY38" s="167"/>
    </row>
    <row r="39" spans="1:51" ht="15" x14ac:dyDescent="0.25">
      <c r="A39" s="147">
        <f>YampaRiverInflow.TotalOutflow!A39</f>
        <v>45658</v>
      </c>
      <c r="B39" s="280">
        <v>51.106999999999999</v>
      </c>
      <c r="C39" s="270">
        <v>51.106999999999999</v>
      </c>
      <c r="D39" s="285">
        <v>51.106999999999999</v>
      </c>
      <c r="E39" s="190">
        <v>75.599890000000002</v>
      </c>
      <c r="F39" s="190">
        <v>153.67762999999999</v>
      </c>
      <c r="G39" s="190">
        <v>19.93974</v>
      </c>
      <c r="H39" s="190">
        <v>50.25112</v>
      </c>
      <c r="I39" s="190">
        <v>51.307099999999998</v>
      </c>
      <c r="J39" s="190">
        <v>48.592469999999999</v>
      </c>
      <c r="K39" s="190">
        <v>21.595279999999999</v>
      </c>
      <c r="L39" s="190">
        <v>50.7896</v>
      </c>
      <c r="M39" s="190">
        <v>15.387979999999999</v>
      </c>
      <c r="N39" s="190">
        <v>33.643239999999999</v>
      </c>
      <c r="O39" s="190">
        <v>8.7414400000000008</v>
      </c>
      <c r="P39" s="190">
        <v>308.55319000000003</v>
      </c>
      <c r="Q39" s="190">
        <v>17.535499999999999</v>
      </c>
      <c r="R39" s="190">
        <v>-4.3097500000000002</v>
      </c>
      <c r="S39" s="190">
        <v>33.658019999999993</v>
      </c>
      <c r="T39" s="190">
        <v>9.6820599999999999</v>
      </c>
      <c r="U39" s="190">
        <v>57.667650000000002</v>
      </c>
      <c r="V39" s="190">
        <v>40.798379999999995</v>
      </c>
      <c r="W39" s="190">
        <v>20.18862</v>
      </c>
      <c r="X39" s="190">
        <v>17.98648</v>
      </c>
      <c r="Y39" s="190">
        <v>11.416129999999999</v>
      </c>
      <c r="Z39" s="190">
        <v>26.265250000000002</v>
      </c>
      <c r="AA39" s="190">
        <v>45.404477156378</v>
      </c>
      <c r="AB39" s="190">
        <v>63.063900607480498</v>
      </c>
      <c r="AC39" s="190">
        <v>53.7418003109428</v>
      </c>
      <c r="AD39" s="190">
        <v>52.842887293822798</v>
      </c>
      <c r="AE39" s="190">
        <v>40.479980984048701</v>
      </c>
      <c r="AF39" s="190">
        <v>35.41386</v>
      </c>
      <c r="AG39" s="190">
        <v>73.120070000000013</v>
      </c>
      <c r="AH39" s="190">
        <v>216.50864000000001</v>
      </c>
      <c r="AI39" s="203"/>
      <c r="AJ39" s="203"/>
      <c r="AK39" s="203"/>
      <c r="AL39" s="203"/>
      <c r="AM39" s="203"/>
      <c r="AN39" s="167"/>
      <c r="AO39" s="167"/>
      <c r="AP39" s="167"/>
      <c r="AQ39" s="167"/>
      <c r="AR39" s="167"/>
      <c r="AS39" s="167"/>
      <c r="AT39" s="167"/>
      <c r="AU39" s="167"/>
      <c r="AV39" s="167"/>
      <c r="AW39" s="167"/>
      <c r="AX39" s="167"/>
      <c r="AY39" s="167"/>
    </row>
    <row r="40" spans="1:51" ht="15" x14ac:dyDescent="0.25">
      <c r="A40" s="147">
        <f>YampaRiverInflow.TotalOutflow!A40</f>
        <v>45689</v>
      </c>
      <c r="B40" s="280">
        <v>38.591999999999999</v>
      </c>
      <c r="C40" s="270">
        <v>38.591999999999999</v>
      </c>
      <c r="D40" s="285">
        <v>38.591999999999999</v>
      </c>
      <c r="E40" s="190">
        <v>68.652330000000006</v>
      </c>
      <c r="F40" s="190">
        <v>95.266850000000005</v>
      </c>
      <c r="G40" s="190">
        <v>30.53435</v>
      </c>
      <c r="H40" s="190">
        <v>0.87429999999999997</v>
      </c>
      <c r="I40" s="190">
        <v>79.516630000000006</v>
      </c>
      <c r="J40" s="190">
        <v>42.740839999999999</v>
      </c>
      <c r="K40" s="190">
        <v>27.866959999999999</v>
      </c>
      <c r="L40" s="190">
        <v>42.402940000000001</v>
      </c>
      <c r="M40" s="190">
        <v>9.2639599999999991</v>
      </c>
      <c r="N40" s="190">
        <v>42.885899999999999</v>
      </c>
      <c r="O40" s="190">
        <v>23.858460000000001</v>
      </c>
      <c r="P40" s="190">
        <v>198.39957999999999</v>
      </c>
      <c r="Q40" s="190">
        <v>14.859780000000001</v>
      </c>
      <c r="R40" s="190">
        <v>22.055709999999998</v>
      </c>
      <c r="S40" s="190">
        <v>46.185139999999997</v>
      </c>
      <c r="T40" s="190">
        <v>33.257949999999994</v>
      </c>
      <c r="U40" s="190">
        <v>61.041400000000003</v>
      </c>
      <c r="V40" s="190">
        <v>40.438339999999997</v>
      </c>
      <c r="W40" s="190">
        <v>24.008119999999998</v>
      </c>
      <c r="X40" s="190">
        <v>33.928449999999998</v>
      </c>
      <c r="Y40" s="190">
        <v>39.258580000000002</v>
      </c>
      <c r="Z40" s="190">
        <v>44.198879999999996</v>
      </c>
      <c r="AA40" s="190">
        <v>35.349551400680902</v>
      </c>
      <c r="AB40" s="190">
        <v>77.859741410212891</v>
      </c>
      <c r="AC40" s="190">
        <v>18.291819659966801</v>
      </c>
      <c r="AD40" s="190">
        <v>43.039843716909196</v>
      </c>
      <c r="AE40" s="190">
        <v>18.419189169532498</v>
      </c>
      <c r="AF40" s="190">
        <v>58.670389999999998</v>
      </c>
      <c r="AG40" s="190">
        <v>103.05712</v>
      </c>
      <c r="AH40" s="190">
        <v>217.21960000000001</v>
      </c>
      <c r="AI40" s="203"/>
      <c r="AJ40" s="203"/>
      <c r="AK40" s="203"/>
      <c r="AL40" s="203"/>
      <c r="AM40" s="203"/>
      <c r="AN40" s="167"/>
      <c r="AO40" s="167"/>
      <c r="AP40" s="167"/>
      <c r="AQ40" s="167"/>
      <c r="AR40" s="167"/>
      <c r="AS40" s="167"/>
      <c r="AT40" s="167"/>
      <c r="AU40" s="167"/>
      <c r="AV40" s="167"/>
      <c r="AW40" s="167"/>
      <c r="AX40" s="167"/>
      <c r="AY40" s="167"/>
    </row>
    <row r="41" spans="1:51" ht="15" x14ac:dyDescent="0.25">
      <c r="A41" s="147">
        <f>YampaRiverInflow.TotalOutflow!A41</f>
        <v>45717</v>
      </c>
      <c r="B41" s="280">
        <v>30.327000000000002</v>
      </c>
      <c r="C41" s="270">
        <v>30.327000000000002</v>
      </c>
      <c r="D41" s="285">
        <v>30.327000000000002</v>
      </c>
      <c r="E41" s="190">
        <v>51.73753</v>
      </c>
      <c r="F41" s="190">
        <v>184.00505999999999</v>
      </c>
      <c r="G41" s="190">
        <v>-49.657410000000006</v>
      </c>
      <c r="H41" s="190">
        <v>44.784990000000001</v>
      </c>
      <c r="I41" s="190">
        <v>91.549779999999998</v>
      </c>
      <c r="J41" s="190">
        <v>-1.9535199999999999</v>
      </c>
      <c r="K41" s="190">
        <v>-1.3108900000000001</v>
      </c>
      <c r="L41" s="190">
        <v>38.696649999999998</v>
      </c>
      <c r="M41" s="190">
        <v>-25.373279999999998</v>
      </c>
      <c r="N41" s="190">
        <v>13.9216</v>
      </c>
      <c r="O41" s="190">
        <v>0.71389999999999998</v>
      </c>
      <c r="P41" s="190">
        <v>113.0411</v>
      </c>
      <c r="Q41" s="190">
        <v>23.902099999999997</v>
      </c>
      <c r="R41" s="190">
        <v>-3.2670700000000004</v>
      </c>
      <c r="S41" s="190">
        <v>14.70945</v>
      </c>
      <c r="T41" s="190">
        <v>-18.02298</v>
      </c>
      <c r="U41" s="190">
        <v>19.158650000000002</v>
      </c>
      <c r="V41" s="190">
        <v>22.104689999999998</v>
      </c>
      <c r="W41" s="190">
        <v>14.295219999999999</v>
      </c>
      <c r="X41" s="190">
        <v>17.065750000000001</v>
      </c>
      <c r="Y41" s="190">
        <v>-8.489469999999999</v>
      </c>
      <c r="Z41" s="190">
        <v>9.3208599999999997</v>
      </c>
      <c r="AA41" s="190">
        <v>-18.663905040371198</v>
      </c>
      <c r="AB41" s="190">
        <v>25.6416749250713</v>
      </c>
      <c r="AC41" s="190">
        <v>8.2656864228800497</v>
      </c>
      <c r="AD41" s="190">
        <v>68.8481217740337</v>
      </c>
      <c r="AE41" s="190">
        <v>67.541981944188905</v>
      </c>
      <c r="AF41" s="190">
        <v>69.191539999999989</v>
      </c>
      <c r="AG41" s="190">
        <v>135.81139999999999</v>
      </c>
      <c r="AH41" s="190">
        <v>231.93197000000001</v>
      </c>
      <c r="AI41" s="203"/>
      <c r="AJ41" s="203"/>
      <c r="AK41" s="203"/>
      <c r="AL41" s="203"/>
      <c r="AM41" s="203"/>
      <c r="AN41" s="167"/>
      <c r="AO41" s="167"/>
      <c r="AP41" s="167"/>
      <c r="AQ41" s="167"/>
      <c r="AR41" s="167"/>
      <c r="AS41" s="167"/>
      <c r="AT41" s="167"/>
      <c r="AU41" s="167"/>
      <c r="AV41" s="167"/>
      <c r="AW41" s="167"/>
      <c r="AX41" s="167"/>
      <c r="AY41" s="167"/>
    </row>
    <row r="42" spans="1:51" ht="15" x14ac:dyDescent="0.25">
      <c r="A42" s="147">
        <f>YampaRiverInflow.TotalOutflow!A42</f>
        <v>45748</v>
      </c>
      <c r="B42" s="280">
        <v>26.501999999999999</v>
      </c>
      <c r="C42" s="270">
        <v>26.501999999999999</v>
      </c>
      <c r="D42" s="285">
        <v>26.501999999999999</v>
      </c>
      <c r="E42" s="190">
        <v>33.634209999999996</v>
      </c>
      <c r="F42" s="190">
        <v>85.047899999999998</v>
      </c>
      <c r="G42" s="190">
        <v>90.867329999999995</v>
      </c>
      <c r="H42" s="190">
        <v>42.873559999999998</v>
      </c>
      <c r="I42" s="190">
        <v>92.717320000000001</v>
      </c>
      <c r="J42" s="190">
        <v>-50.942349999999998</v>
      </c>
      <c r="K42" s="190">
        <v>-20.665459999999999</v>
      </c>
      <c r="L42" s="190">
        <v>-6.8614199999999999</v>
      </c>
      <c r="M42" s="190">
        <v>-36.738260000000004</v>
      </c>
      <c r="N42" s="190">
        <v>-5.1315900000000001</v>
      </c>
      <c r="O42" s="190">
        <v>8.6379099999999998</v>
      </c>
      <c r="P42" s="190">
        <v>92.931869999999989</v>
      </c>
      <c r="Q42" s="190">
        <v>8.7707999999999995</v>
      </c>
      <c r="R42" s="190">
        <v>-11.025589999999999</v>
      </c>
      <c r="S42" s="190">
        <v>-2.8896199999999999</v>
      </c>
      <c r="T42" s="190">
        <v>-12.4717</v>
      </c>
      <c r="U42" s="190">
        <v>37.547419999999995</v>
      </c>
      <c r="V42" s="190">
        <v>73.938360000000003</v>
      </c>
      <c r="W42" s="190">
        <v>23.613019999999999</v>
      </c>
      <c r="X42" s="190">
        <v>12.379110000000001</v>
      </c>
      <c r="Y42" s="190">
        <v>-15.7683</v>
      </c>
      <c r="Z42" s="190">
        <v>-8.9777900000000006</v>
      </c>
      <c r="AA42" s="190">
        <v>19.947137546719098</v>
      </c>
      <c r="AB42" s="190">
        <v>44.750324173417297</v>
      </c>
      <c r="AC42" s="190">
        <v>-14.0936744107537</v>
      </c>
      <c r="AD42" s="190">
        <v>60.470162649058096</v>
      </c>
      <c r="AE42" s="190">
        <v>21.433885838186601</v>
      </c>
      <c r="AF42" s="190">
        <v>31.657869999999999</v>
      </c>
      <c r="AG42" s="190">
        <v>78.978619999999992</v>
      </c>
      <c r="AH42" s="190">
        <v>163.68356</v>
      </c>
      <c r="AI42" s="203"/>
      <c r="AJ42" s="203"/>
      <c r="AK42" s="203"/>
      <c r="AL42" s="203"/>
      <c r="AM42" s="203"/>
      <c r="AN42" s="167"/>
      <c r="AO42" s="167"/>
      <c r="AP42" s="167"/>
      <c r="AQ42" s="167"/>
      <c r="AR42" s="167"/>
      <c r="AS42" s="167"/>
      <c r="AT42" s="167"/>
      <c r="AU42" s="167"/>
      <c r="AV42" s="167"/>
      <c r="AW42" s="167"/>
      <c r="AX42" s="167"/>
      <c r="AY42" s="167"/>
    </row>
    <row r="43" spans="1:51" ht="15" x14ac:dyDescent="0.25">
      <c r="A43" s="147">
        <f>YampaRiverInflow.TotalOutflow!A43</f>
        <v>45778</v>
      </c>
      <c r="B43" s="280">
        <v>3.5939999999999999</v>
      </c>
      <c r="C43" s="270">
        <v>3.5939999999999999</v>
      </c>
      <c r="D43" s="285">
        <v>3.5939999999999999</v>
      </c>
      <c r="E43" s="190">
        <v>43.791910000000001</v>
      </c>
      <c r="F43" s="190">
        <v>143.51311999999999</v>
      </c>
      <c r="G43" s="190">
        <v>14.462389999999999</v>
      </c>
      <c r="H43" s="190">
        <v>25.07938</v>
      </c>
      <c r="I43" s="190">
        <v>110.48378</v>
      </c>
      <c r="J43" s="190">
        <v>4.4198699999999995</v>
      </c>
      <c r="K43" s="190">
        <v>-9.4710400000000003</v>
      </c>
      <c r="L43" s="190">
        <v>-11.55878</v>
      </c>
      <c r="M43" s="190">
        <v>-20.12107</v>
      </c>
      <c r="N43" s="190">
        <v>-6.2686999999999999</v>
      </c>
      <c r="O43" s="190">
        <v>3.8273699999999997</v>
      </c>
      <c r="P43" s="190">
        <v>135.48492000000002</v>
      </c>
      <c r="Q43" s="190">
        <v>-18.09918</v>
      </c>
      <c r="R43" s="190">
        <v>-26.76895</v>
      </c>
      <c r="S43" s="190">
        <v>12.218399999999999</v>
      </c>
      <c r="T43" s="190">
        <v>8.8367199999999997</v>
      </c>
      <c r="U43" s="190">
        <v>40.216769999999997</v>
      </c>
      <c r="V43" s="190">
        <v>62.942929999999997</v>
      </c>
      <c r="W43" s="190">
        <v>-7.97098</v>
      </c>
      <c r="X43" s="190">
        <v>-0.19831000000000001</v>
      </c>
      <c r="Y43" s="190">
        <v>-19.161000000000001</v>
      </c>
      <c r="Z43" s="190">
        <v>-13.035030000000001</v>
      </c>
      <c r="AA43" s="190">
        <v>8.2653484379942199</v>
      </c>
      <c r="AB43" s="190">
        <v>4.2873656506078595</v>
      </c>
      <c r="AC43" s="190">
        <v>-29.935719716067098</v>
      </c>
      <c r="AD43" s="190">
        <v>47.827346689029696</v>
      </c>
      <c r="AE43" s="190">
        <v>-12.475156381123799</v>
      </c>
      <c r="AF43" s="190">
        <v>12.60849</v>
      </c>
      <c r="AG43" s="190">
        <v>48.945730000000005</v>
      </c>
      <c r="AH43" s="190">
        <v>120.83439999999999</v>
      </c>
      <c r="AI43" s="203"/>
      <c r="AJ43" s="203"/>
      <c r="AK43" s="203"/>
      <c r="AL43" s="203"/>
      <c r="AM43" s="203"/>
      <c r="AN43" s="167"/>
      <c r="AO43" s="167"/>
      <c r="AP43" s="167"/>
      <c r="AQ43" s="167"/>
      <c r="AR43" s="167"/>
      <c r="AS43" s="167"/>
      <c r="AT43" s="167"/>
      <c r="AU43" s="167"/>
      <c r="AV43" s="167"/>
      <c r="AW43" s="167"/>
      <c r="AX43" s="167"/>
      <c r="AY43" s="167"/>
    </row>
    <row r="44" spans="1:51" ht="15" x14ac:dyDescent="0.25">
      <c r="A44" s="147">
        <f>YampaRiverInflow.TotalOutflow!A44</f>
        <v>45809</v>
      </c>
      <c r="B44" s="280">
        <v>-15.656000000000001</v>
      </c>
      <c r="C44" s="270">
        <v>-15.656000000000001</v>
      </c>
      <c r="D44" s="285">
        <v>-15.656000000000001</v>
      </c>
      <c r="E44" s="190">
        <v>-5.7815200000000004</v>
      </c>
      <c r="F44" s="190">
        <v>44.457190000000004</v>
      </c>
      <c r="G44" s="190">
        <v>6.8165200000000006</v>
      </c>
      <c r="H44" s="190">
        <v>-20.784119999999998</v>
      </c>
      <c r="I44" s="190">
        <v>54.98883</v>
      </c>
      <c r="J44" s="190">
        <v>15.635149999999999</v>
      </c>
      <c r="K44" s="190">
        <v>-4.4930099999999999</v>
      </c>
      <c r="L44" s="190">
        <v>-44.942190000000004</v>
      </c>
      <c r="M44" s="190">
        <v>-28.13184</v>
      </c>
      <c r="N44" s="190">
        <v>-44.289410000000004</v>
      </c>
      <c r="O44" s="190">
        <v>-35.671800000000005</v>
      </c>
      <c r="P44" s="190">
        <v>27.88485</v>
      </c>
      <c r="Q44" s="190">
        <v>-19.299349999999997</v>
      </c>
      <c r="R44" s="190">
        <v>-31.8673</v>
      </c>
      <c r="S44" s="190">
        <v>12.303469999999999</v>
      </c>
      <c r="T44" s="190">
        <v>-30.751990000000003</v>
      </c>
      <c r="U44" s="190">
        <v>-8.8943600000000007</v>
      </c>
      <c r="V44" s="190">
        <v>32.357529999999997</v>
      </c>
      <c r="W44" s="190">
        <v>-19.29664</v>
      </c>
      <c r="X44" s="190">
        <v>-30.338090000000001</v>
      </c>
      <c r="Y44" s="190">
        <v>-26.509810000000002</v>
      </c>
      <c r="Z44" s="190">
        <v>-10.61144</v>
      </c>
      <c r="AA44" s="190">
        <v>-21.178334575244097</v>
      </c>
      <c r="AB44" s="190">
        <v>-21.376234696614798</v>
      </c>
      <c r="AC44" s="190">
        <v>-21.243505287278303</v>
      </c>
      <c r="AD44" s="190">
        <v>2.38614452311056</v>
      </c>
      <c r="AE44" s="190">
        <v>-16.867312551955099</v>
      </c>
      <c r="AF44" s="190">
        <v>74.744810000000001</v>
      </c>
      <c r="AG44" s="190">
        <v>-3.0993200000000001</v>
      </c>
      <c r="AH44" s="190">
        <v>7.29115</v>
      </c>
      <c r="AI44" s="203"/>
      <c r="AJ44" s="203"/>
      <c r="AK44" s="203"/>
      <c r="AL44" s="203"/>
      <c r="AM44" s="203"/>
      <c r="AN44" s="167"/>
      <c r="AO44" s="167"/>
      <c r="AP44" s="167"/>
      <c r="AQ44" s="167"/>
      <c r="AR44" s="167"/>
      <c r="AS44" s="167"/>
      <c r="AT44" s="167"/>
      <c r="AU44" s="167"/>
      <c r="AV44" s="167"/>
      <c r="AW44" s="167"/>
      <c r="AX44" s="167"/>
      <c r="AY44" s="167"/>
    </row>
    <row r="45" spans="1:51" ht="15" x14ac:dyDescent="0.25">
      <c r="A45" s="147">
        <f>YampaRiverInflow.TotalOutflow!A45</f>
        <v>45839</v>
      </c>
      <c r="B45" s="280">
        <v>9.9030000000000005</v>
      </c>
      <c r="C45" s="270">
        <v>9.9030000000000005</v>
      </c>
      <c r="D45" s="285">
        <v>9.9030000000000005</v>
      </c>
      <c r="E45" s="190">
        <v>41.234610000000004</v>
      </c>
      <c r="F45" s="190">
        <v>51.91695</v>
      </c>
      <c r="G45" s="190">
        <v>63.193040000000003</v>
      </c>
      <c r="H45" s="190">
        <v>38.002940000000002</v>
      </c>
      <c r="I45" s="190">
        <v>100.30158999999999</v>
      </c>
      <c r="J45" s="190">
        <v>89.86345</v>
      </c>
      <c r="K45" s="190">
        <v>-26.052589999999999</v>
      </c>
      <c r="L45" s="190">
        <v>-16.813580000000002</v>
      </c>
      <c r="M45" s="190">
        <v>9.49343</v>
      </c>
      <c r="N45" s="190">
        <v>3.8433299999999999</v>
      </c>
      <c r="O45" s="190">
        <v>-10.612440000000001</v>
      </c>
      <c r="P45" s="190">
        <v>41.559800000000003</v>
      </c>
      <c r="Q45" s="190">
        <v>2.9969000000000001</v>
      </c>
      <c r="R45" s="190">
        <v>6.9309099999999999</v>
      </c>
      <c r="S45" s="190">
        <v>11.99058</v>
      </c>
      <c r="T45" s="190">
        <v>-16.260439999999999</v>
      </c>
      <c r="U45" s="190">
        <v>-22.835750000000001</v>
      </c>
      <c r="V45" s="190">
        <v>21.93834</v>
      </c>
      <c r="W45" s="190">
        <v>36.23865</v>
      </c>
      <c r="X45" s="190">
        <v>36.61777</v>
      </c>
      <c r="Y45" s="190">
        <v>9.9708400000000008</v>
      </c>
      <c r="Z45" s="190">
        <v>18.92069</v>
      </c>
      <c r="AA45" s="190">
        <v>31.1883431604058</v>
      </c>
      <c r="AB45" s="190">
        <v>31.719793966807</v>
      </c>
      <c r="AC45" s="190">
        <v>39.809958435756805</v>
      </c>
      <c r="AD45" s="190">
        <v>-41.281152951185405</v>
      </c>
      <c r="AE45" s="190">
        <v>-11.922165912292799</v>
      </c>
      <c r="AF45" s="190">
        <v>14.53885</v>
      </c>
      <c r="AG45" s="190">
        <v>48.365290000000002</v>
      </c>
      <c r="AH45" s="190">
        <v>13.52698</v>
      </c>
      <c r="AI45" s="203"/>
      <c r="AJ45" s="203"/>
      <c r="AK45" s="203"/>
      <c r="AL45" s="203"/>
      <c r="AM45" s="203"/>
      <c r="AN45" s="167"/>
      <c r="AO45" s="167"/>
      <c r="AP45" s="167"/>
      <c r="AQ45" s="167"/>
      <c r="AR45" s="167"/>
      <c r="AS45" s="167"/>
      <c r="AT45" s="167"/>
      <c r="AU45" s="167"/>
      <c r="AV45" s="167"/>
      <c r="AW45" s="167"/>
      <c r="AX45" s="167"/>
      <c r="AY45" s="167"/>
    </row>
    <row r="46" spans="1:51" ht="15" x14ac:dyDescent="0.25">
      <c r="A46" s="147">
        <f>YampaRiverInflow.TotalOutflow!A46</f>
        <v>45870</v>
      </c>
      <c r="B46" s="280">
        <v>22.715</v>
      </c>
      <c r="C46" s="270">
        <v>22.715</v>
      </c>
      <c r="D46" s="285">
        <v>22.715</v>
      </c>
      <c r="E46" s="190">
        <v>67.57383999999999</v>
      </c>
      <c r="F46" s="190">
        <v>52.7256</v>
      </c>
      <c r="G46" s="190">
        <v>30.167000000000002</v>
      </c>
      <c r="H46" s="190">
        <v>95.579899999999995</v>
      </c>
      <c r="I46" s="190">
        <v>79.560249999999996</v>
      </c>
      <c r="J46" s="190">
        <v>70.709090000000003</v>
      </c>
      <c r="K46" s="190">
        <v>34.237900000000003</v>
      </c>
      <c r="L46" s="190">
        <v>44.544559999999997</v>
      </c>
      <c r="M46" s="190">
        <v>14.0466</v>
      </c>
      <c r="N46" s="190">
        <v>56.732959999999999</v>
      </c>
      <c r="O46" s="190">
        <v>22.905419999999999</v>
      </c>
      <c r="P46" s="190">
        <v>62.430010000000003</v>
      </c>
      <c r="Q46" s="190">
        <v>21.733169999999998</v>
      </c>
      <c r="R46" s="190">
        <v>32.04927</v>
      </c>
      <c r="S46" s="190">
        <v>31.077919999999999</v>
      </c>
      <c r="T46" s="190">
        <v>9.1049699999999998</v>
      </c>
      <c r="U46" s="190">
        <v>11.513950000000001</v>
      </c>
      <c r="V46" s="190">
        <v>35.979999999999997</v>
      </c>
      <c r="W46" s="190">
        <v>89.903379999999999</v>
      </c>
      <c r="X46" s="190">
        <v>51.304139999999997</v>
      </c>
      <c r="Y46" s="190">
        <v>54.512869999999999</v>
      </c>
      <c r="Z46" s="190">
        <v>55.313870000000001</v>
      </c>
      <c r="AA46" s="190">
        <v>50.125755384757298</v>
      </c>
      <c r="AB46" s="190">
        <v>24.686926240794097</v>
      </c>
      <c r="AC46" s="190">
        <v>24.172470755354201</v>
      </c>
      <c r="AD46" s="190">
        <v>1.68366715713129</v>
      </c>
      <c r="AE46" s="190">
        <v>12.9039318228622</v>
      </c>
      <c r="AF46" s="190">
        <v>72.455490000000012</v>
      </c>
      <c r="AG46" s="190">
        <v>75.402380000000008</v>
      </c>
      <c r="AH46" s="190">
        <v>106.43533000000001</v>
      </c>
      <c r="AI46" s="203"/>
      <c r="AJ46" s="203"/>
      <c r="AK46" s="203"/>
      <c r="AL46" s="203"/>
      <c r="AM46" s="203"/>
      <c r="AN46" s="167"/>
      <c r="AO46" s="167"/>
      <c r="AP46" s="167"/>
      <c r="AQ46" s="167"/>
      <c r="AR46" s="167"/>
      <c r="AS46" s="167"/>
      <c r="AT46" s="167"/>
      <c r="AU46" s="167"/>
      <c r="AV46" s="167"/>
      <c r="AW46" s="167"/>
      <c r="AX46" s="167"/>
      <c r="AY46" s="167"/>
    </row>
    <row r="47" spans="1:51" ht="15" x14ac:dyDescent="0.25">
      <c r="A47" s="147">
        <f>YampaRiverInflow.TotalOutflow!A47</f>
        <v>45901</v>
      </c>
      <c r="B47" s="280">
        <v>25.504999999999999</v>
      </c>
      <c r="C47" s="270">
        <v>25.504999999999999</v>
      </c>
      <c r="D47" s="285">
        <v>25.504999999999999</v>
      </c>
      <c r="E47" s="190">
        <v>60.767949999999999</v>
      </c>
      <c r="F47" s="190">
        <v>44.842580000000005</v>
      </c>
      <c r="G47" s="190">
        <v>21.581499999999998</v>
      </c>
      <c r="H47" s="190">
        <v>40.702069999999999</v>
      </c>
      <c r="I47" s="190">
        <v>105.37634</v>
      </c>
      <c r="J47" s="190">
        <v>66.257890000000003</v>
      </c>
      <c r="K47" s="190">
        <v>1.6861700000000002</v>
      </c>
      <c r="L47" s="190">
        <v>30.615169999999999</v>
      </c>
      <c r="M47" s="190">
        <v>57.502429999999997</v>
      </c>
      <c r="N47" s="190">
        <v>34.311339999999994</v>
      </c>
      <c r="O47" s="190">
        <v>33.011309999999995</v>
      </c>
      <c r="P47" s="190">
        <v>31.35323</v>
      </c>
      <c r="Q47" s="190">
        <v>-3.86361</v>
      </c>
      <c r="R47" s="190">
        <v>15.656870000000001</v>
      </c>
      <c r="S47" s="190">
        <v>22.814970000000002</v>
      </c>
      <c r="T47" s="190">
        <v>11.3721</v>
      </c>
      <c r="U47" s="190">
        <v>27.015340000000002</v>
      </c>
      <c r="V47" s="190">
        <v>19.485970000000002</v>
      </c>
      <c r="W47" s="190">
        <v>51.889110000000002</v>
      </c>
      <c r="X47" s="190">
        <v>69.938880000000012</v>
      </c>
      <c r="Y47" s="190">
        <v>85.735799999999998</v>
      </c>
      <c r="Z47" s="190">
        <v>28.291240000000002</v>
      </c>
      <c r="AA47" s="190">
        <v>43.797341882627904</v>
      </c>
      <c r="AB47" s="190">
        <v>37.812317731203002</v>
      </c>
      <c r="AC47" s="190">
        <v>19.8023040881579</v>
      </c>
      <c r="AD47" s="190">
        <v>19.5395903540301</v>
      </c>
      <c r="AE47" s="190">
        <v>6.5750803459774394</v>
      </c>
      <c r="AF47" s="190">
        <v>66.820329999999998</v>
      </c>
      <c r="AG47" s="190">
        <v>67.131079999999997</v>
      </c>
      <c r="AH47" s="190">
        <v>74.204390000000004</v>
      </c>
      <c r="AI47" s="203"/>
      <c r="AJ47" s="203"/>
      <c r="AK47" s="203"/>
      <c r="AL47" s="203"/>
      <c r="AM47" s="203"/>
      <c r="AN47" s="167"/>
      <c r="AO47" s="167"/>
      <c r="AP47" s="167"/>
      <c r="AQ47" s="167"/>
      <c r="AR47" s="167"/>
      <c r="AS47" s="167"/>
      <c r="AT47" s="167"/>
      <c r="AU47" s="167"/>
      <c r="AV47" s="167"/>
      <c r="AW47" s="167"/>
      <c r="AX47" s="167"/>
      <c r="AY47" s="167"/>
    </row>
    <row r="48" spans="1:51" ht="15" x14ac:dyDescent="0.25">
      <c r="A48" s="147">
        <f>YampaRiverInflow.TotalOutflow!A48</f>
        <v>45931</v>
      </c>
      <c r="B48" s="280">
        <v>12.432</v>
      </c>
      <c r="C48" s="270">
        <v>12.432</v>
      </c>
      <c r="D48" s="285">
        <v>12.432</v>
      </c>
      <c r="E48" s="190">
        <v>30.619790000000002</v>
      </c>
      <c r="F48" s="190">
        <v>17.437549999999998</v>
      </c>
      <c r="G48" s="190">
        <v>-6.8582700000000001</v>
      </c>
      <c r="H48" s="190">
        <v>-5.2950000000000004E-2</v>
      </c>
      <c r="I48" s="190">
        <v>34.554230000000004</v>
      </c>
      <c r="J48" s="190">
        <v>-2.5649999999999999</v>
      </c>
      <c r="K48" s="190">
        <v>14.550549999999999</v>
      </c>
      <c r="L48" s="190">
        <v>-9.9389500000000002</v>
      </c>
      <c r="M48" s="190">
        <v>23.19021</v>
      </c>
      <c r="N48" s="190">
        <v>-14.36961</v>
      </c>
      <c r="O48" s="190">
        <v>71.068789999999993</v>
      </c>
      <c r="P48" s="190">
        <v>6.2742899999999997</v>
      </c>
      <c r="Q48" s="190">
        <v>27.342230000000001</v>
      </c>
      <c r="R48" s="190">
        <v>-0.23946999999999999</v>
      </c>
      <c r="S48" s="190">
        <v>-2.2455599999999998</v>
      </c>
      <c r="T48" s="190">
        <v>-16.214659999999999</v>
      </c>
      <c r="U48" s="190">
        <v>31.133290000000002</v>
      </c>
      <c r="V48" s="190">
        <v>10.062709999999999</v>
      </c>
      <c r="W48" s="190">
        <v>26.87743</v>
      </c>
      <c r="X48" s="190">
        <v>16.168790000000001</v>
      </c>
      <c r="Y48" s="190">
        <v>10.55016</v>
      </c>
      <c r="Z48" s="190">
        <v>53.043779999999998</v>
      </c>
      <c r="AA48" s="190">
        <v>39.960992656520503</v>
      </c>
      <c r="AB48" s="190">
        <v>24.632981871599199</v>
      </c>
      <c r="AC48" s="190">
        <v>11.9550180894154</v>
      </c>
      <c r="AD48" s="190">
        <v>2.41356842460663</v>
      </c>
      <c r="AE48" s="190">
        <v>-16.8015901687995</v>
      </c>
      <c r="AF48" s="190">
        <v>8.4032400000000003</v>
      </c>
      <c r="AG48" s="190">
        <v>58.572089999999996</v>
      </c>
      <c r="AH48" s="190">
        <v>26.536560000000001</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7">
        <f>YampaRiverInflow.TotalOutflow!A49</f>
        <v>45962</v>
      </c>
      <c r="B49" s="280">
        <v>43.332999999999998</v>
      </c>
      <c r="C49" s="270">
        <v>43.332999999999998</v>
      </c>
      <c r="D49" s="285">
        <v>43.332999999999998</v>
      </c>
      <c r="E49" s="190">
        <v>4.8053999999999997</v>
      </c>
      <c r="F49" s="190">
        <v>35.269769999999994</v>
      </c>
      <c r="G49" s="190">
        <v>42.339680000000001</v>
      </c>
      <c r="H49" s="190">
        <v>55.028739999999999</v>
      </c>
      <c r="I49" s="190">
        <v>49.55097</v>
      </c>
      <c r="J49" s="190">
        <v>12.85075</v>
      </c>
      <c r="K49" s="190">
        <v>-5.0983599999999996</v>
      </c>
      <c r="L49" s="190">
        <v>3.7396100000000003</v>
      </c>
      <c r="M49" s="190">
        <v>5.9197799999999994</v>
      </c>
      <c r="N49" s="190">
        <v>13.224440000000001</v>
      </c>
      <c r="O49" s="190">
        <v>88.19019999999999</v>
      </c>
      <c r="P49" s="190">
        <v>3.3384200000000002</v>
      </c>
      <c r="Q49" s="190">
        <v>9.6611499999999992</v>
      </c>
      <c r="R49" s="190">
        <v>28.934830000000002</v>
      </c>
      <c r="S49" s="190">
        <v>23.146419999999999</v>
      </c>
      <c r="T49" s="190">
        <v>6.9311699999999998</v>
      </c>
      <c r="U49" s="190">
        <v>-18.565669999999997</v>
      </c>
      <c r="V49" s="190">
        <v>6.0730000000000004</v>
      </c>
      <c r="W49" s="190">
        <v>25.847069999999999</v>
      </c>
      <c r="X49" s="190">
        <v>73.871279999999999</v>
      </c>
      <c r="Y49" s="190">
        <v>16.733310000000003</v>
      </c>
      <c r="Z49" s="190">
        <v>13.000729999999999</v>
      </c>
      <c r="AA49" s="190">
        <v>45.476885385315903</v>
      </c>
      <c r="AB49" s="190">
        <v>26.207131916800201</v>
      </c>
      <c r="AC49" s="190">
        <v>37.823289527871502</v>
      </c>
      <c r="AD49" s="190">
        <v>86.096589749184602</v>
      </c>
      <c r="AE49" s="190">
        <v>21.060904634018399</v>
      </c>
      <c r="AF49" s="190">
        <v>18.457650000000001</v>
      </c>
      <c r="AG49" s="190">
        <v>34.945860000000003</v>
      </c>
      <c r="AH49" s="190">
        <v>47.466260000000005</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7">
        <f>YampaRiverInflow.TotalOutflow!A50</f>
        <v>45992</v>
      </c>
      <c r="B50" s="280">
        <v>34.058999999999997</v>
      </c>
      <c r="C50" s="270">
        <v>34.058999999999997</v>
      </c>
      <c r="D50" s="285">
        <v>34.058999999999997</v>
      </c>
      <c r="E50" s="190">
        <v>74.188720000000004</v>
      </c>
      <c r="F50" s="190">
        <v>20.86449</v>
      </c>
      <c r="G50" s="190">
        <v>23.802630000000001</v>
      </c>
      <c r="H50" s="190">
        <v>17.31991</v>
      </c>
      <c r="I50" s="190">
        <v>3.7025900000000003</v>
      </c>
      <c r="J50" s="190">
        <v>4.0086300000000001</v>
      </c>
      <c r="K50" s="190">
        <v>16.006059999999998</v>
      </c>
      <c r="L50" s="190">
        <v>32.989669999999997</v>
      </c>
      <c r="M50" s="190">
        <v>24.059549999999998</v>
      </c>
      <c r="N50" s="190">
        <v>18.055310000000002</v>
      </c>
      <c r="O50" s="190">
        <v>72.941210000000012</v>
      </c>
      <c r="P50" s="190">
        <v>9.4193499999999997</v>
      </c>
      <c r="Q50" s="190">
        <v>-6.6252899999999997</v>
      </c>
      <c r="R50" s="190">
        <v>25.260439999999999</v>
      </c>
      <c r="S50" s="190">
        <v>20.1906</v>
      </c>
      <c r="T50" s="190">
        <v>8.2487399999999997</v>
      </c>
      <c r="U50" s="190">
        <v>198.80347</v>
      </c>
      <c r="V50" s="190">
        <v>47.475259999999999</v>
      </c>
      <c r="W50" s="190">
        <v>29.025639999999999</v>
      </c>
      <c r="X50" s="190">
        <v>23.17662</v>
      </c>
      <c r="Y50" s="190">
        <v>8.44069</v>
      </c>
      <c r="Z50" s="190">
        <v>14.2028</v>
      </c>
      <c r="AA50" s="190">
        <v>13.033432162678</v>
      </c>
      <c r="AB50" s="190">
        <v>23.0953675273411</v>
      </c>
      <c r="AC50" s="190">
        <v>24.330826893066998</v>
      </c>
      <c r="AD50" s="190">
        <v>72.249431566744903</v>
      </c>
      <c r="AE50" s="190">
        <v>37.587746646398102</v>
      </c>
      <c r="AF50" s="190">
        <v>57.803160000000005</v>
      </c>
      <c r="AG50" s="190">
        <v>92.029710000000009</v>
      </c>
      <c r="AH50" s="190">
        <v>54.482939999999999</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7">
        <f>YampaRiverInflow.TotalOutflow!A51</f>
        <v>46023</v>
      </c>
      <c r="B51" s="280">
        <v>51.106999999999999</v>
      </c>
      <c r="C51" s="270">
        <v>51.106999999999999</v>
      </c>
      <c r="D51" s="285">
        <v>51.106999999999999</v>
      </c>
      <c r="E51" s="190">
        <v>153.67762999999999</v>
      </c>
      <c r="F51" s="190">
        <v>19.93974</v>
      </c>
      <c r="G51" s="190">
        <v>50.25112</v>
      </c>
      <c r="H51" s="190">
        <v>51.307099999999998</v>
      </c>
      <c r="I51" s="190">
        <v>48.592469999999999</v>
      </c>
      <c r="J51" s="190">
        <v>21.595279999999999</v>
      </c>
      <c r="K51" s="190">
        <v>50.7896</v>
      </c>
      <c r="L51" s="190">
        <v>15.387979999999999</v>
      </c>
      <c r="M51" s="190">
        <v>33.643239999999999</v>
      </c>
      <c r="N51" s="190">
        <v>8.7414400000000008</v>
      </c>
      <c r="O51" s="190">
        <v>308.55319000000003</v>
      </c>
      <c r="P51" s="190">
        <v>17.535499999999999</v>
      </c>
      <c r="Q51" s="190">
        <v>-4.3097500000000002</v>
      </c>
      <c r="R51" s="190">
        <v>33.658019999999993</v>
      </c>
      <c r="S51" s="190">
        <v>9.6820599999999999</v>
      </c>
      <c r="T51" s="190">
        <v>57.667650000000002</v>
      </c>
      <c r="U51" s="190">
        <v>40.798379999999995</v>
      </c>
      <c r="V51" s="190">
        <v>20.18862</v>
      </c>
      <c r="W51" s="190">
        <v>17.98648</v>
      </c>
      <c r="X51" s="190">
        <v>11.416129999999999</v>
      </c>
      <c r="Y51" s="190">
        <v>26.265250000000002</v>
      </c>
      <c r="Z51" s="190">
        <v>45.404477156378</v>
      </c>
      <c r="AA51" s="190">
        <v>63.063900607480498</v>
      </c>
      <c r="AB51" s="190">
        <v>53.7418003109428</v>
      </c>
      <c r="AC51" s="190">
        <v>52.842887293822798</v>
      </c>
      <c r="AD51" s="190">
        <v>40.479980984048701</v>
      </c>
      <c r="AE51" s="190">
        <v>35.41386</v>
      </c>
      <c r="AF51" s="190">
        <v>73.120070000000013</v>
      </c>
      <c r="AG51" s="190">
        <v>216.50864000000001</v>
      </c>
      <c r="AH51" s="190">
        <v>75.599890000000002</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7">
        <f>YampaRiverInflow.TotalOutflow!A52</f>
        <v>46054</v>
      </c>
      <c r="B52" s="280">
        <v>38.591999999999999</v>
      </c>
      <c r="C52" s="270">
        <v>38.591999999999999</v>
      </c>
      <c r="D52" s="285">
        <v>38.591999999999999</v>
      </c>
      <c r="E52" s="190">
        <v>95.266850000000005</v>
      </c>
      <c r="F52" s="190">
        <v>30.53435</v>
      </c>
      <c r="G52" s="190">
        <v>0.87429999999999997</v>
      </c>
      <c r="H52" s="190">
        <v>79.516630000000006</v>
      </c>
      <c r="I52" s="190">
        <v>42.740839999999999</v>
      </c>
      <c r="J52" s="190">
        <v>27.866959999999999</v>
      </c>
      <c r="K52" s="190">
        <v>42.402940000000001</v>
      </c>
      <c r="L52" s="190">
        <v>9.2639599999999991</v>
      </c>
      <c r="M52" s="190">
        <v>42.885899999999999</v>
      </c>
      <c r="N52" s="190">
        <v>23.858460000000001</v>
      </c>
      <c r="O52" s="190">
        <v>198.39957999999999</v>
      </c>
      <c r="P52" s="190">
        <v>14.859780000000001</v>
      </c>
      <c r="Q52" s="190">
        <v>22.055709999999998</v>
      </c>
      <c r="R52" s="190">
        <v>46.185139999999997</v>
      </c>
      <c r="S52" s="190">
        <v>33.257949999999994</v>
      </c>
      <c r="T52" s="190">
        <v>61.041400000000003</v>
      </c>
      <c r="U52" s="190">
        <v>40.438339999999997</v>
      </c>
      <c r="V52" s="190">
        <v>24.008119999999998</v>
      </c>
      <c r="W52" s="190">
        <v>33.928449999999998</v>
      </c>
      <c r="X52" s="190">
        <v>39.258580000000002</v>
      </c>
      <c r="Y52" s="190">
        <v>44.198879999999996</v>
      </c>
      <c r="Z52" s="190">
        <v>35.349551400680902</v>
      </c>
      <c r="AA52" s="190">
        <v>77.859741410212891</v>
      </c>
      <c r="AB52" s="190">
        <v>18.291819659966801</v>
      </c>
      <c r="AC52" s="190">
        <v>43.039843716909196</v>
      </c>
      <c r="AD52" s="190">
        <v>18.419189169532498</v>
      </c>
      <c r="AE52" s="190">
        <v>58.670389999999998</v>
      </c>
      <c r="AF52" s="190">
        <v>103.05712</v>
      </c>
      <c r="AG52" s="190">
        <v>217.21960000000001</v>
      </c>
      <c r="AH52" s="190">
        <v>68.652330000000006</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7">
        <f>YampaRiverInflow.TotalOutflow!A53</f>
        <v>46082</v>
      </c>
      <c r="B53" s="280">
        <v>30.327000000000002</v>
      </c>
      <c r="C53" s="270">
        <v>30.327000000000002</v>
      </c>
      <c r="D53" s="285">
        <v>30.327000000000002</v>
      </c>
      <c r="E53" s="190">
        <v>184.00505999999999</v>
      </c>
      <c r="F53" s="190">
        <v>-49.657410000000006</v>
      </c>
      <c r="G53" s="190">
        <v>44.784990000000001</v>
      </c>
      <c r="H53" s="190">
        <v>91.549779999999998</v>
      </c>
      <c r="I53" s="190">
        <v>-1.9535199999999999</v>
      </c>
      <c r="J53" s="190">
        <v>-1.3108900000000001</v>
      </c>
      <c r="K53" s="190">
        <v>38.696649999999998</v>
      </c>
      <c r="L53" s="190">
        <v>-25.373279999999998</v>
      </c>
      <c r="M53" s="190">
        <v>13.9216</v>
      </c>
      <c r="N53" s="190">
        <v>0.71389999999999998</v>
      </c>
      <c r="O53" s="190">
        <v>113.0411</v>
      </c>
      <c r="P53" s="190">
        <v>23.902099999999997</v>
      </c>
      <c r="Q53" s="190">
        <v>-3.2670700000000004</v>
      </c>
      <c r="R53" s="190">
        <v>14.70945</v>
      </c>
      <c r="S53" s="190">
        <v>-18.02298</v>
      </c>
      <c r="T53" s="190">
        <v>19.158650000000002</v>
      </c>
      <c r="U53" s="190">
        <v>22.104689999999998</v>
      </c>
      <c r="V53" s="190">
        <v>14.295219999999999</v>
      </c>
      <c r="W53" s="190">
        <v>17.065750000000001</v>
      </c>
      <c r="X53" s="190">
        <v>-8.489469999999999</v>
      </c>
      <c r="Y53" s="190">
        <v>9.3208599999999997</v>
      </c>
      <c r="Z53" s="190">
        <v>-18.663905040371198</v>
      </c>
      <c r="AA53" s="190">
        <v>25.6416749250713</v>
      </c>
      <c r="AB53" s="190">
        <v>8.2656864228800497</v>
      </c>
      <c r="AC53" s="190">
        <v>68.8481217740337</v>
      </c>
      <c r="AD53" s="190">
        <v>67.541981944188905</v>
      </c>
      <c r="AE53" s="190">
        <v>69.191539999999989</v>
      </c>
      <c r="AF53" s="190">
        <v>135.81139999999999</v>
      </c>
      <c r="AG53" s="190">
        <v>231.93197000000001</v>
      </c>
      <c r="AH53" s="190">
        <v>51.73753</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7">
        <f>YampaRiverInflow.TotalOutflow!A54</f>
        <v>46113</v>
      </c>
      <c r="B54" s="280">
        <v>26.501999999999999</v>
      </c>
      <c r="C54" s="270">
        <v>26.501999999999999</v>
      </c>
      <c r="D54" s="285">
        <v>26.501999999999999</v>
      </c>
      <c r="E54" s="190">
        <v>85.047899999999998</v>
      </c>
      <c r="F54" s="190">
        <v>90.867329999999995</v>
      </c>
      <c r="G54" s="190">
        <v>42.873559999999998</v>
      </c>
      <c r="H54" s="190">
        <v>92.717320000000001</v>
      </c>
      <c r="I54" s="190">
        <v>-50.942349999999998</v>
      </c>
      <c r="J54" s="190">
        <v>-20.665459999999999</v>
      </c>
      <c r="K54" s="190">
        <v>-6.8614199999999999</v>
      </c>
      <c r="L54" s="190">
        <v>-36.738260000000004</v>
      </c>
      <c r="M54" s="190">
        <v>-5.1315900000000001</v>
      </c>
      <c r="N54" s="190">
        <v>8.6379099999999998</v>
      </c>
      <c r="O54" s="190">
        <v>92.931869999999989</v>
      </c>
      <c r="P54" s="190">
        <v>8.7707999999999995</v>
      </c>
      <c r="Q54" s="190">
        <v>-11.025589999999999</v>
      </c>
      <c r="R54" s="190">
        <v>-2.8896199999999999</v>
      </c>
      <c r="S54" s="190">
        <v>-12.4717</v>
      </c>
      <c r="T54" s="190">
        <v>37.547419999999995</v>
      </c>
      <c r="U54" s="190">
        <v>73.938360000000003</v>
      </c>
      <c r="V54" s="190">
        <v>23.613019999999999</v>
      </c>
      <c r="W54" s="190">
        <v>12.379110000000001</v>
      </c>
      <c r="X54" s="190">
        <v>-15.7683</v>
      </c>
      <c r="Y54" s="190">
        <v>-8.9777900000000006</v>
      </c>
      <c r="Z54" s="190">
        <v>19.947137546719098</v>
      </c>
      <c r="AA54" s="190">
        <v>44.750324173417297</v>
      </c>
      <c r="AB54" s="190">
        <v>-14.0936744107537</v>
      </c>
      <c r="AC54" s="190">
        <v>60.470162649058096</v>
      </c>
      <c r="AD54" s="190">
        <v>21.433885838186601</v>
      </c>
      <c r="AE54" s="190">
        <v>31.657869999999999</v>
      </c>
      <c r="AF54" s="190">
        <v>78.978619999999992</v>
      </c>
      <c r="AG54" s="190">
        <v>163.68356</v>
      </c>
      <c r="AH54" s="190">
        <v>33.634209999999996</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7">
        <f>YampaRiverInflow.TotalOutflow!A55</f>
        <v>46143</v>
      </c>
      <c r="B55" s="280">
        <v>3.5939999999999999</v>
      </c>
      <c r="C55" s="270">
        <v>3.5939999999999999</v>
      </c>
      <c r="D55" s="285">
        <v>3.5939999999999999</v>
      </c>
      <c r="E55" s="190">
        <v>143.51311999999999</v>
      </c>
      <c r="F55" s="190">
        <v>14.462389999999999</v>
      </c>
      <c r="G55" s="190">
        <v>25.07938</v>
      </c>
      <c r="H55" s="190">
        <v>110.48378</v>
      </c>
      <c r="I55" s="190">
        <v>4.4198699999999995</v>
      </c>
      <c r="J55" s="190">
        <v>-9.4710400000000003</v>
      </c>
      <c r="K55" s="190">
        <v>-11.55878</v>
      </c>
      <c r="L55" s="190">
        <v>-20.12107</v>
      </c>
      <c r="M55" s="190">
        <v>-6.2686999999999999</v>
      </c>
      <c r="N55" s="190">
        <v>3.8273699999999997</v>
      </c>
      <c r="O55" s="190">
        <v>135.48492000000002</v>
      </c>
      <c r="P55" s="190">
        <v>-18.09918</v>
      </c>
      <c r="Q55" s="190">
        <v>-26.76895</v>
      </c>
      <c r="R55" s="190">
        <v>12.218399999999999</v>
      </c>
      <c r="S55" s="190">
        <v>8.8367199999999997</v>
      </c>
      <c r="T55" s="190">
        <v>40.216769999999997</v>
      </c>
      <c r="U55" s="190">
        <v>62.942929999999997</v>
      </c>
      <c r="V55" s="190">
        <v>-7.97098</v>
      </c>
      <c r="W55" s="190">
        <v>-0.19831000000000001</v>
      </c>
      <c r="X55" s="190">
        <v>-19.161000000000001</v>
      </c>
      <c r="Y55" s="190">
        <v>-13.035030000000001</v>
      </c>
      <c r="Z55" s="190">
        <v>8.2653484379942199</v>
      </c>
      <c r="AA55" s="190">
        <v>4.2873656506078595</v>
      </c>
      <c r="AB55" s="190">
        <v>-29.935719716067098</v>
      </c>
      <c r="AC55" s="190">
        <v>47.827346689029696</v>
      </c>
      <c r="AD55" s="190">
        <v>-12.475156381123799</v>
      </c>
      <c r="AE55" s="190">
        <v>12.60849</v>
      </c>
      <c r="AF55" s="190">
        <v>48.945730000000005</v>
      </c>
      <c r="AG55" s="190">
        <v>120.83439999999999</v>
      </c>
      <c r="AH55" s="190">
        <v>43.791910000000001</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7">
        <f>YampaRiverInflow.TotalOutflow!A56</f>
        <v>46174</v>
      </c>
      <c r="B56" s="280">
        <v>-15.656000000000001</v>
      </c>
      <c r="C56" s="270">
        <v>-15.656000000000001</v>
      </c>
      <c r="D56" s="285">
        <v>-15.656000000000001</v>
      </c>
      <c r="E56" s="190">
        <v>44.457190000000004</v>
      </c>
      <c r="F56" s="190">
        <v>6.8165200000000006</v>
      </c>
      <c r="G56" s="190">
        <v>-20.784119999999998</v>
      </c>
      <c r="H56" s="190">
        <v>54.98883</v>
      </c>
      <c r="I56" s="190">
        <v>15.635149999999999</v>
      </c>
      <c r="J56" s="190">
        <v>-4.4930099999999999</v>
      </c>
      <c r="K56" s="190">
        <v>-44.942190000000004</v>
      </c>
      <c r="L56" s="190">
        <v>-28.13184</v>
      </c>
      <c r="M56" s="190">
        <v>-44.289410000000004</v>
      </c>
      <c r="N56" s="190">
        <v>-35.671800000000005</v>
      </c>
      <c r="O56" s="190">
        <v>27.88485</v>
      </c>
      <c r="P56" s="190">
        <v>-19.299349999999997</v>
      </c>
      <c r="Q56" s="190">
        <v>-31.8673</v>
      </c>
      <c r="R56" s="190">
        <v>12.303469999999999</v>
      </c>
      <c r="S56" s="190">
        <v>-30.751990000000003</v>
      </c>
      <c r="T56" s="190">
        <v>-8.8943600000000007</v>
      </c>
      <c r="U56" s="190">
        <v>32.357529999999997</v>
      </c>
      <c r="V56" s="190">
        <v>-19.29664</v>
      </c>
      <c r="W56" s="190">
        <v>-30.338090000000001</v>
      </c>
      <c r="X56" s="190">
        <v>-26.509810000000002</v>
      </c>
      <c r="Y56" s="190">
        <v>-10.61144</v>
      </c>
      <c r="Z56" s="190">
        <v>-21.178334575244097</v>
      </c>
      <c r="AA56" s="190">
        <v>-21.376234696614798</v>
      </c>
      <c r="AB56" s="190">
        <v>-21.243505287278303</v>
      </c>
      <c r="AC56" s="190">
        <v>2.38614452311056</v>
      </c>
      <c r="AD56" s="190">
        <v>-16.867312551955099</v>
      </c>
      <c r="AE56" s="190">
        <v>74.744810000000001</v>
      </c>
      <c r="AF56" s="190">
        <v>-3.0993200000000001</v>
      </c>
      <c r="AG56" s="190">
        <v>7.29115</v>
      </c>
      <c r="AH56" s="190">
        <v>-5.7815200000000004</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7">
        <f>YampaRiverInflow.TotalOutflow!A57</f>
        <v>46204</v>
      </c>
      <c r="B57" s="280">
        <v>9.9030000000000005</v>
      </c>
      <c r="C57" s="270">
        <v>9.9030000000000005</v>
      </c>
      <c r="D57" s="285">
        <v>9.9030000000000005</v>
      </c>
      <c r="E57" s="190">
        <v>51.91695</v>
      </c>
      <c r="F57" s="190">
        <v>63.193040000000003</v>
      </c>
      <c r="G57" s="190">
        <v>38.002940000000002</v>
      </c>
      <c r="H57" s="190">
        <v>100.30158999999999</v>
      </c>
      <c r="I57" s="190">
        <v>89.86345</v>
      </c>
      <c r="J57" s="190">
        <v>-26.052589999999999</v>
      </c>
      <c r="K57" s="190">
        <v>-16.813580000000002</v>
      </c>
      <c r="L57" s="190">
        <v>9.49343</v>
      </c>
      <c r="M57" s="190">
        <v>3.8433299999999999</v>
      </c>
      <c r="N57" s="190">
        <v>-10.612440000000001</v>
      </c>
      <c r="O57" s="190">
        <v>41.559800000000003</v>
      </c>
      <c r="P57" s="190">
        <v>2.9969000000000001</v>
      </c>
      <c r="Q57" s="190">
        <v>6.9309099999999999</v>
      </c>
      <c r="R57" s="190">
        <v>11.99058</v>
      </c>
      <c r="S57" s="190">
        <v>-16.260439999999999</v>
      </c>
      <c r="T57" s="190">
        <v>-22.835750000000001</v>
      </c>
      <c r="U57" s="190">
        <v>21.93834</v>
      </c>
      <c r="V57" s="190">
        <v>36.23865</v>
      </c>
      <c r="W57" s="190">
        <v>36.61777</v>
      </c>
      <c r="X57" s="190">
        <v>9.9708400000000008</v>
      </c>
      <c r="Y57" s="190">
        <v>18.92069</v>
      </c>
      <c r="Z57" s="190">
        <v>31.1883431604058</v>
      </c>
      <c r="AA57" s="190">
        <v>31.719793966807</v>
      </c>
      <c r="AB57" s="190">
        <v>39.809958435756805</v>
      </c>
      <c r="AC57" s="190">
        <v>-41.281152951185405</v>
      </c>
      <c r="AD57" s="190">
        <v>-11.922165912292799</v>
      </c>
      <c r="AE57" s="190">
        <v>14.53885</v>
      </c>
      <c r="AF57" s="190">
        <v>48.365290000000002</v>
      </c>
      <c r="AG57" s="190">
        <v>13.52698</v>
      </c>
      <c r="AH57" s="190">
        <v>41.234610000000004</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7">
        <f>YampaRiverInflow.TotalOutflow!A58</f>
        <v>46235</v>
      </c>
      <c r="B58" s="280">
        <v>22.715</v>
      </c>
      <c r="C58" s="270">
        <v>22.715</v>
      </c>
      <c r="D58" s="285">
        <v>22.715</v>
      </c>
      <c r="E58" s="190">
        <v>52.7256</v>
      </c>
      <c r="F58" s="190">
        <v>30.167000000000002</v>
      </c>
      <c r="G58" s="190">
        <v>95.579899999999995</v>
      </c>
      <c r="H58" s="190">
        <v>79.560249999999996</v>
      </c>
      <c r="I58" s="190">
        <v>70.709090000000003</v>
      </c>
      <c r="J58" s="190">
        <v>34.237900000000003</v>
      </c>
      <c r="K58" s="190">
        <v>44.544559999999997</v>
      </c>
      <c r="L58" s="190">
        <v>14.0466</v>
      </c>
      <c r="M58" s="190">
        <v>56.732959999999999</v>
      </c>
      <c r="N58" s="190">
        <v>22.905419999999999</v>
      </c>
      <c r="O58" s="190">
        <v>62.430010000000003</v>
      </c>
      <c r="P58" s="190">
        <v>21.733169999999998</v>
      </c>
      <c r="Q58" s="190">
        <v>32.04927</v>
      </c>
      <c r="R58" s="190">
        <v>31.077919999999999</v>
      </c>
      <c r="S58" s="190">
        <v>9.1049699999999998</v>
      </c>
      <c r="T58" s="190">
        <v>11.513950000000001</v>
      </c>
      <c r="U58" s="190">
        <v>35.979999999999997</v>
      </c>
      <c r="V58" s="190">
        <v>89.903379999999999</v>
      </c>
      <c r="W58" s="190">
        <v>51.304139999999997</v>
      </c>
      <c r="X58" s="190">
        <v>54.512869999999999</v>
      </c>
      <c r="Y58" s="190">
        <v>55.313870000000001</v>
      </c>
      <c r="Z58" s="190">
        <v>50.125755384757298</v>
      </c>
      <c r="AA58" s="190">
        <v>24.686926240794097</v>
      </c>
      <c r="AB58" s="190">
        <v>24.172470755354201</v>
      </c>
      <c r="AC58" s="190">
        <v>1.68366715713129</v>
      </c>
      <c r="AD58" s="190">
        <v>12.9039318228622</v>
      </c>
      <c r="AE58" s="190">
        <v>72.455490000000012</v>
      </c>
      <c r="AF58" s="190">
        <v>75.402380000000008</v>
      </c>
      <c r="AG58" s="190">
        <v>106.43533000000001</v>
      </c>
      <c r="AH58" s="190">
        <v>67.57383999999999</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7">
        <f>YampaRiverInflow.TotalOutflow!A59</f>
        <v>46266</v>
      </c>
      <c r="B59" s="280">
        <v>25.504999999999999</v>
      </c>
      <c r="C59" s="270">
        <v>25.504999999999999</v>
      </c>
      <c r="D59" s="285">
        <v>25.504999999999999</v>
      </c>
      <c r="E59" s="190">
        <v>44.842580000000005</v>
      </c>
      <c r="F59" s="190">
        <v>21.581499999999998</v>
      </c>
      <c r="G59" s="190">
        <v>40.702069999999999</v>
      </c>
      <c r="H59" s="190">
        <v>105.37634</v>
      </c>
      <c r="I59" s="190">
        <v>66.257890000000003</v>
      </c>
      <c r="J59" s="190">
        <v>1.6861700000000002</v>
      </c>
      <c r="K59" s="190">
        <v>30.615169999999999</v>
      </c>
      <c r="L59" s="190">
        <v>57.502429999999997</v>
      </c>
      <c r="M59" s="190">
        <v>34.311339999999994</v>
      </c>
      <c r="N59" s="190">
        <v>33.011309999999995</v>
      </c>
      <c r="O59" s="190">
        <v>31.35323</v>
      </c>
      <c r="P59" s="190">
        <v>-3.86361</v>
      </c>
      <c r="Q59" s="190">
        <v>15.656870000000001</v>
      </c>
      <c r="R59" s="190">
        <v>22.814970000000002</v>
      </c>
      <c r="S59" s="190">
        <v>11.3721</v>
      </c>
      <c r="T59" s="190">
        <v>27.015340000000002</v>
      </c>
      <c r="U59" s="190">
        <v>19.485970000000002</v>
      </c>
      <c r="V59" s="190">
        <v>51.889110000000002</v>
      </c>
      <c r="W59" s="190">
        <v>69.938880000000012</v>
      </c>
      <c r="X59" s="190">
        <v>85.735799999999998</v>
      </c>
      <c r="Y59" s="190">
        <v>28.291240000000002</v>
      </c>
      <c r="Z59" s="190">
        <v>43.797341882627904</v>
      </c>
      <c r="AA59" s="190">
        <v>37.812317731203002</v>
      </c>
      <c r="AB59" s="190">
        <v>19.8023040881579</v>
      </c>
      <c r="AC59" s="190">
        <v>19.5395903540301</v>
      </c>
      <c r="AD59" s="190">
        <v>6.5750803459774394</v>
      </c>
      <c r="AE59" s="190">
        <v>66.820329999999998</v>
      </c>
      <c r="AF59" s="190">
        <v>67.131079999999997</v>
      </c>
      <c r="AG59" s="190">
        <v>74.204390000000004</v>
      </c>
      <c r="AH59" s="190">
        <v>60.767949999999999</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7">
        <f>YampaRiverInflow.TotalOutflow!A60</f>
        <v>46296</v>
      </c>
      <c r="B60" s="280">
        <v>12.432</v>
      </c>
      <c r="C60" s="270">
        <v>12.432</v>
      </c>
      <c r="D60" s="285">
        <v>12.432</v>
      </c>
      <c r="E60" s="190">
        <v>17.437549999999998</v>
      </c>
      <c r="F60" s="190">
        <v>-6.8582700000000001</v>
      </c>
      <c r="G60" s="190">
        <v>-5.2950000000000004E-2</v>
      </c>
      <c r="H60" s="190">
        <v>34.554230000000004</v>
      </c>
      <c r="I60" s="190">
        <v>-2.5649999999999999</v>
      </c>
      <c r="J60" s="190">
        <v>14.550549999999999</v>
      </c>
      <c r="K60" s="190">
        <v>-9.9389500000000002</v>
      </c>
      <c r="L60" s="190">
        <v>23.19021</v>
      </c>
      <c r="M60" s="190">
        <v>-14.36961</v>
      </c>
      <c r="N60" s="190">
        <v>71.068789999999993</v>
      </c>
      <c r="O60" s="190">
        <v>6.2742899999999997</v>
      </c>
      <c r="P60" s="190">
        <v>27.342230000000001</v>
      </c>
      <c r="Q60" s="190">
        <v>-0.23946999999999999</v>
      </c>
      <c r="R60" s="190">
        <v>-2.2455599999999998</v>
      </c>
      <c r="S60" s="190">
        <v>-16.214659999999999</v>
      </c>
      <c r="T60" s="190">
        <v>31.133290000000002</v>
      </c>
      <c r="U60" s="190">
        <v>10.062709999999999</v>
      </c>
      <c r="V60" s="190">
        <v>26.87743</v>
      </c>
      <c r="W60" s="190">
        <v>16.168790000000001</v>
      </c>
      <c r="X60" s="190">
        <v>10.55016</v>
      </c>
      <c r="Y60" s="190">
        <v>53.043779999999998</v>
      </c>
      <c r="Z60" s="190">
        <v>39.960992656520503</v>
      </c>
      <c r="AA60" s="190">
        <v>24.632981871599199</v>
      </c>
      <c r="AB60" s="190">
        <v>11.9550180894154</v>
      </c>
      <c r="AC60" s="190">
        <v>2.41356842460663</v>
      </c>
      <c r="AD60" s="190">
        <v>-16.8015901687995</v>
      </c>
      <c r="AE60" s="190">
        <v>8.4032400000000003</v>
      </c>
      <c r="AF60" s="190">
        <v>58.572089999999996</v>
      </c>
      <c r="AG60" s="190">
        <v>26.536560000000001</v>
      </c>
      <c r="AH60" s="190">
        <v>30.619790000000002</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7">
        <f>YampaRiverInflow.TotalOutflow!A61</f>
        <v>46327</v>
      </c>
      <c r="B61" s="280">
        <v>43.332999999999998</v>
      </c>
      <c r="C61" s="270">
        <v>43.332999999999998</v>
      </c>
      <c r="D61" s="285">
        <v>43.332999999999998</v>
      </c>
      <c r="E61" s="190">
        <v>35.269769999999994</v>
      </c>
      <c r="F61" s="190">
        <v>42.339680000000001</v>
      </c>
      <c r="G61" s="190">
        <v>55.028739999999999</v>
      </c>
      <c r="H61" s="190">
        <v>49.55097</v>
      </c>
      <c r="I61" s="190">
        <v>12.85075</v>
      </c>
      <c r="J61" s="190">
        <v>-5.0983599999999996</v>
      </c>
      <c r="K61" s="190">
        <v>3.7396100000000003</v>
      </c>
      <c r="L61" s="190">
        <v>5.9197799999999994</v>
      </c>
      <c r="M61" s="190">
        <v>13.224440000000001</v>
      </c>
      <c r="N61" s="190">
        <v>88.19019999999999</v>
      </c>
      <c r="O61" s="190">
        <v>3.3384200000000002</v>
      </c>
      <c r="P61" s="190">
        <v>9.6611499999999992</v>
      </c>
      <c r="Q61" s="190">
        <v>28.934830000000002</v>
      </c>
      <c r="R61" s="190">
        <v>23.146419999999999</v>
      </c>
      <c r="S61" s="190">
        <v>6.9311699999999998</v>
      </c>
      <c r="T61" s="190">
        <v>-18.565669999999997</v>
      </c>
      <c r="U61" s="190">
        <v>6.0730000000000004</v>
      </c>
      <c r="V61" s="190">
        <v>25.847069999999999</v>
      </c>
      <c r="W61" s="190">
        <v>73.871279999999999</v>
      </c>
      <c r="X61" s="190">
        <v>16.733310000000003</v>
      </c>
      <c r="Y61" s="190">
        <v>13.000729999999999</v>
      </c>
      <c r="Z61" s="190">
        <v>45.476885385315903</v>
      </c>
      <c r="AA61" s="190">
        <v>26.207131916800201</v>
      </c>
      <c r="AB61" s="190">
        <v>37.823289527871502</v>
      </c>
      <c r="AC61" s="190">
        <v>86.096589749184602</v>
      </c>
      <c r="AD61" s="190">
        <v>21.060904634018399</v>
      </c>
      <c r="AE61" s="190">
        <v>18.457650000000001</v>
      </c>
      <c r="AF61" s="190">
        <v>34.945860000000003</v>
      </c>
      <c r="AG61" s="190">
        <v>47.466260000000005</v>
      </c>
      <c r="AH61" s="190">
        <v>4.8053999999999997</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7">
        <f>YampaRiverInflow.TotalOutflow!A62</f>
        <v>46357</v>
      </c>
      <c r="B62" s="280">
        <v>34.058999999999997</v>
      </c>
      <c r="C62" s="270">
        <v>34.058999999999997</v>
      </c>
      <c r="D62" s="285">
        <v>34.058999999999997</v>
      </c>
      <c r="E62" s="190">
        <v>20.86449</v>
      </c>
      <c r="F62" s="190">
        <v>23.802630000000001</v>
      </c>
      <c r="G62" s="190">
        <v>17.31991</v>
      </c>
      <c r="H62" s="190">
        <v>3.7025900000000003</v>
      </c>
      <c r="I62" s="190">
        <v>4.0086300000000001</v>
      </c>
      <c r="J62" s="190">
        <v>16.006059999999998</v>
      </c>
      <c r="K62" s="190">
        <v>32.989669999999997</v>
      </c>
      <c r="L62" s="190">
        <v>24.059549999999998</v>
      </c>
      <c r="M62" s="190">
        <v>18.055310000000002</v>
      </c>
      <c r="N62" s="190">
        <v>72.941210000000012</v>
      </c>
      <c r="O62" s="190">
        <v>9.4193499999999997</v>
      </c>
      <c r="P62" s="190">
        <v>-6.6252899999999997</v>
      </c>
      <c r="Q62" s="190">
        <v>25.260439999999999</v>
      </c>
      <c r="R62" s="190">
        <v>20.1906</v>
      </c>
      <c r="S62" s="190">
        <v>8.2487399999999997</v>
      </c>
      <c r="T62" s="190">
        <v>198.80347</v>
      </c>
      <c r="U62" s="190">
        <v>47.475259999999999</v>
      </c>
      <c r="V62" s="190">
        <v>29.025639999999999</v>
      </c>
      <c r="W62" s="190">
        <v>23.17662</v>
      </c>
      <c r="X62" s="190">
        <v>8.44069</v>
      </c>
      <c r="Y62" s="190">
        <v>14.2028</v>
      </c>
      <c r="Z62" s="190">
        <v>13.033432162678</v>
      </c>
      <c r="AA62" s="190">
        <v>23.0953675273411</v>
      </c>
      <c r="AB62" s="190">
        <v>24.330826893066998</v>
      </c>
      <c r="AC62" s="190">
        <v>72.249431566744903</v>
      </c>
      <c r="AD62" s="190">
        <v>37.587746646398102</v>
      </c>
      <c r="AE62" s="190">
        <v>57.803160000000005</v>
      </c>
      <c r="AF62" s="190">
        <v>92.029710000000009</v>
      </c>
      <c r="AG62" s="190">
        <v>54.482939999999999</v>
      </c>
      <c r="AH62" s="190">
        <v>74.188720000000004</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7">
        <f>YampaRiverInflow.TotalOutflow!A63</f>
        <v>46388</v>
      </c>
      <c r="B63" s="280">
        <v>51.106999999999999</v>
      </c>
      <c r="C63" s="270">
        <v>51.106999999999999</v>
      </c>
      <c r="D63" s="285">
        <v>51.106999999999999</v>
      </c>
      <c r="E63" s="190">
        <v>19.93974</v>
      </c>
      <c r="F63" s="190">
        <v>50.25112</v>
      </c>
      <c r="G63" s="190">
        <v>51.307099999999998</v>
      </c>
      <c r="H63" s="190">
        <v>48.592469999999999</v>
      </c>
      <c r="I63" s="190">
        <v>21.595279999999999</v>
      </c>
      <c r="J63" s="190">
        <v>50.7896</v>
      </c>
      <c r="K63" s="190">
        <v>15.387979999999999</v>
      </c>
      <c r="L63" s="190">
        <v>33.643239999999999</v>
      </c>
      <c r="M63" s="190">
        <v>8.7414400000000008</v>
      </c>
      <c r="N63" s="190">
        <v>308.55319000000003</v>
      </c>
      <c r="O63" s="190">
        <v>17.535499999999999</v>
      </c>
      <c r="P63" s="190">
        <v>-4.3097500000000002</v>
      </c>
      <c r="Q63" s="190">
        <v>33.658019999999993</v>
      </c>
      <c r="R63" s="190">
        <v>9.6820599999999999</v>
      </c>
      <c r="S63" s="190">
        <v>57.667650000000002</v>
      </c>
      <c r="T63" s="190">
        <v>40.798379999999995</v>
      </c>
      <c r="U63" s="190">
        <v>20.18862</v>
      </c>
      <c r="V63" s="190">
        <v>17.98648</v>
      </c>
      <c r="W63" s="190">
        <v>11.416129999999999</v>
      </c>
      <c r="X63" s="190">
        <v>26.265250000000002</v>
      </c>
      <c r="Y63" s="190">
        <v>45.404477156378</v>
      </c>
      <c r="Z63" s="190">
        <v>63.063900607480498</v>
      </c>
      <c r="AA63" s="190">
        <v>53.7418003109428</v>
      </c>
      <c r="AB63" s="190">
        <v>52.842887293822798</v>
      </c>
      <c r="AC63" s="190">
        <v>40.479980984048701</v>
      </c>
      <c r="AD63" s="190">
        <v>35.41386</v>
      </c>
      <c r="AE63" s="190">
        <v>73.120070000000013</v>
      </c>
      <c r="AF63" s="190">
        <v>216.50864000000001</v>
      </c>
      <c r="AG63" s="190">
        <v>75.599890000000002</v>
      </c>
      <c r="AH63" s="190">
        <v>153.67762999999999</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7">
        <f>YampaRiverInflow.TotalOutflow!A64</f>
        <v>46419</v>
      </c>
      <c r="B64" s="280">
        <v>38.591999999999999</v>
      </c>
      <c r="C64" s="270">
        <v>38.591999999999999</v>
      </c>
      <c r="D64" s="285">
        <v>38.591999999999999</v>
      </c>
      <c r="E64" s="190">
        <v>30.53435</v>
      </c>
      <c r="F64" s="190">
        <v>0.87429999999999997</v>
      </c>
      <c r="G64" s="190">
        <v>79.516630000000006</v>
      </c>
      <c r="H64" s="190">
        <v>42.740839999999999</v>
      </c>
      <c r="I64" s="190">
        <v>27.866959999999999</v>
      </c>
      <c r="J64" s="190">
        <v>42.402940000000001</v>
      </c>
      <c r="K64" s="190">
        <v>9.2639599999999991</v>
      </c>
      <c r="L64" s="190">
        <v>42.885899999999999</v>
      </c>
      <c r="M64" s="190">
        <v>23.858460000000001</v>
      </c>
      <c r="N64" s="190">
        <v>198.39957999999999</v>
      </c>
      <c r="O64" s="190">
        <v>14.859780000000001</v>
      </c>
      <c r="P64" s="190">
        <v>22.055709999999998</v>
      </c>
      <c r="Q64" s="190">
        <v>46.185139999999997</v>
      </c>
      <c r="R64" s="190">
        <v>33.257949999999994</v>
      </c>
      <c r="S64" s="190">
        <v>61.041400000000003</v>
      </c>
      <c r="T64" s="190">
        <v>40.438339999999997</v>
      </c>
      <c r="U64" s="190">
        <v>24.008119999999998</v>
      </c>
      <c r="V64" s="190">
        <v>33.928449999999998</v>
      </c>
      <c r="W64" s="190">
        <v>39.258580000000002</v>
      </c>
      <c r="X64" s="190">
        <v>44.198879999999996</v>
      </c>
      <c r="Y64" s="190">
        <v>35.349551400680902</v>
      </c>
      <c r="Z64" s="190">
        <v>77.859741410212891</v>
      </c>
      <c r="AA64" s="190">
        <v>18.291819659966801</v>
      </c>
      <c r="AB64" s="190">
        <v>43.039843716909196</v>
      </c>
      <c r="AC64" s="190">
        <v>18.419189169532498</v>
      </c>
      <c r="AD64" s="190">
        <v>58.670389999999998</v>
      </c>
      <c r="AE64" s="190">
        <v>103.05712</v>
      </c>
      <c r="AF64" s="190">
        <v>217.21960000000001</v>
      </c>
      <c r="AG64" s="190">
        <v>68.652330000000006</v>
      </c>
      <c r="AH64" s="190">
        <v>95.266850000000005</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7">
        <f>YampaRiverInflow.TotalOutflow!A65</f>
        <v>46447</v>
      </c>
      <c r="B65" s="280">
        <v>30.327000000000002</v>
      </c>
      <c r="C65" s="270">
        <v>30.327000000000002</v>
      </c>
      <c r="D65" s="285">
        <v>30.327000000000002</v>
      </c>
      <c r="E65" s="190">
        <v>-49.657410000000006</v>
      </c>
      <c r="F65" s="190">
        <v>44.784990000000001</v>
      </c>
      <c r="G65" s="190">
        <v>91.549779999999998</v>
      </c>
      <c r="H65" s="190">
        <v>-1.9535199999999999</v>
      </c>
      <c r="I65" s="190">
        <v>-1.3108900000000001</v>
      </c>
      <c r="J65" s="190">
        <v>38.696649999999998</v>
      </c>
      <c r="K65" s="190">
        <v>-25.373279999999998</v>
      </c>
      <c r="L65" s="190">
        <v>13.9216</v>
      </c>
      <c r="M65" s="190">
        <v>0.71389999999999998</v>
      </c>
      <c r="N65" s="190">
        <v>113.0411</v>
      </c>
      <c r="O65" s="190">
        <v>23.902099999999997</v>
      </c>
      <c r="P65" s="190">
        <v>-3.2670700000000004</v>
      </c>
      <c r="Q65" s="190">
        <v>14.70945</v>
      </c>
      <c r="R65" s="190">
        <v>-18.02298</v>
      </c>
      <c r="S65" s="190">
        <v>19.158650000000002</v>
      </c>
      <c r="T65" s="190">
        <v>22.104689999999998</v>
      </c>
      <c r="U65" s="190">
        <v>14.295219999999999</v>
      </c>
      <c r="V65" s="190">
        <v>17.065750000000001</v>
      </c>
      <c r="W65" s="190">
        <v>-8.489469999999999</v>
      </c>
      <c r="X65" s="190">
        <v>9.3208599999999997</v>
      </c>
      <c r="Y65" s="190">
        <v>-18.663905040371198</v>
      </c>
      <c r="Z65" s="190">
        <v>25.6416749250713</v>
      </c>
      <c r="AA65" s="190">
        <v>8.2656864228800497</v>
      </c>
      <c r="AB65" s="190">
        <v>68.8481217740337</v>
      </c>
      <c r="AC65" s="190">
        <v>67.541981944188905</v>
      </c>
      <c r="AD65" s="190">
        <v>69.191539999999989</v>
      </c>
      <c r="AE65" s="190">
        <v>135.81139999999999</v>
      </c>
      <c r="AF65" s="190">
        <v>231.93197000000001</v>
      </c>
      <c r="AG65" s="190">
        <v>51.73753</v>
      </c>
      <c r="AH65" s="190">
        <v>184.00505999999999</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7">
        <f>YampaRiverInflow.TotalOutflow!A66</f>
        <v>46478</v>
      </c>
      <c r="B66" s="280">
        <v>26.501999999999999</v>
      </c>
      <c r="C66" s="270">
        <v>26.501999999999999</v>
      </c>
      <c r="D66" s="285">
        <v>26.501999999999999</v>
      </c>
      <c r="E66" s="190">
        <v>90.867329999999995</v>
      </c>
      <c r="F66" s="190">
        <v>42.873559999999998</v>
      </c>
      <c r="G66" s="190">
        <v>92.717320000000001</v>
      </c>
      <c r="H66" s="190">
        <v>-50.942349999999998</v>
      </c>
      <c r="I66" s="190">
        <v>-20.665459999999999</v>
      </c>
      <c r="J66" s="190">
        <v>-6.8614199999999999</v>
      </c>
      <c r="K66" s="190">
        <v>-36.738260000000004</v>
      </c>
      <c r="L66" s="190">
        <v>-5.1315900000000001</v>
      </c>
      <c r="M66" s="190">
        <v>8.6379099999999998</v>
      </c>
      <c r="N66" s="190">
        <v>92.931869999999989</v>
      </c>
      <c r="O66" s="190">
        <v>8.7707999999999995</v>
      </c>
      <c r="P66" s="190">
        <v>-11.025589999999999</v>
      </c>
      <c r="Q66" s="190">
        <v>-2.8896199999999999</v>
      </c>
      <c r="R66" s="190">
        <v>-12.4717</v>
      </c>
      <c r="S66" s="190">
        <v>37.547419999999995</v>
      </c>
      <c r="T66" s="190">
        <v>73.938360000000003</v>
      </c>
      <c r="U66" s="190">
        <v>23.613019999999999</v>
      </c>
      <c r="V66" s="190">
        <v>12.379110000000001</v>
      </c>
      <c r="W66" s="190">
        <v>-15.7683</v>
      </c>
      <c r="X66" s="190">
        <v>-8.9777900000000006</v>
      </c>
      <c r="Y66" s="190">
        <v>19.947137546719098</v>
      </c>
      <c r="Z66" s="190">
        <v>44.750324173417297</v>
      </c>
      <c r="AA66" s="190">
        <v>-14.0936744107537</v>
      </c>
      <c r="AB66" s="190">
        <v>60.470162649058096</v>
      </c>
      <c r="AC66" s="190">
        <v>21.433885838186601</v>
      </c>
      <c r="AD66" s="190">
        <v>31.657869999999999</v>
      </c>
      <c r="AE66" s="190">
        <v>78.978619999999992</v>
      </c>
      <c r="AF66" s="190">
        <v>163.68356</v>
      </c>
      <c r="AG66" s="190">
        <v>33.634209999999996</v>
      </c>
      <c r="AH66" s="190">
        <v>85.047899999999998</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7">
        <f>YampaRiverInflow.TotalOutflow!A67</f>
        <v>46508</v>
      </c>
      <c r="B67" s="280">
        <v>3.5939999999999999</v>
      </c>
      <c r="C67" s="270">
        <v>3.5939999999999999</v>
      </c>
      <c r="D67" s="285">
        <v>3.5939999999999999</v>
      </c>
      <c r="E67" s="190">
        <v>14.462389999999999</v>
      </c>
      <c r="F67" s="190">
        <v>25.07938</v>
      </c>
      <c r="G67" s="190">
        <v>110.48378</v>
      </c>
      <c r="H67" s="190">
        <v>4.4198699999999995</v>
      </c>
      <c r="I67" s="190">
        <v>-9.4710400000000003</v>
      </c>
      <c r="J67" s="190">
        <v>-11.55878</v>
      </c>
      <c r="K67" s="190">
        <v>-20.12107</v>
      </c>
      <c r="L67" s="190">
        <v>-6.2686999999999999</v>
      </c>
      <c r="M67" s="190">
        <v>3.8273699999999997</v>
      </c>
      <c r="N67" s="190">
        <v>135.48492000000002</v>
      </c>
      <c r="O67" s="190">
        <v>-18.09918</v>
      </c>
      <c r="P67" s="190">
        <v>-26.76895</v>
      </c>
      <c r="Q67" s="190">
        <v>12.218399999999999</v>
      </c>
      <c r="R67" s="190">
        <v>8.8367199999999997</v>
      </c>
      <c r="S67" s="190">
        <v>40.216769999999997</v>
      </c>
      <c r="T67" s="190">
        <v>62.942929999999997</v>
      </c>
      <c r="U67" s="190">
        <v>-7.97098</v>
      </c>
      <c r="V67" s="190">
        <v>-0.19831000000000001</v>
      </c>
      <c r="W67" s="190">
        <v>-19.161000000000001</v>
      </c>
      <c r="X67" s="190">
        <v>-13.035030000000001</v>
      </c>
      <c r="Y67" s="190">
        <v>8.2653484379942199</v>
      </c>
      <c r="Z67" s="190">
        <v>4.2873656506078595</v>
      </c>
      <c r="AA67" s="190">
        <v>-29.935719716067098</v>
      </c>
      <c r="AB67" s="190">
        <v>47.827346689029696</v>
      </c>
      <c r="AC67" s="190">
        <v>-12.475156381123799</v>
      </c>
      <c r="AD67" s="190">
        <v>12.60849</v>
      </c>
      <c r="AE67" s="190">
        <v>48.945730000000005</v>
      </c>
      <c r="AF67" s="190">
        <v>120.83439999999999</v>
      </c>
      <c r="AG67" s="190">
        <v>43.791910000000001</v>
      </c>
      <c r="AH67" s="190">
        <v>143.51311999999999</v>
      </c>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7">
        <f>YampaRiverInflow.TotalOutflow!A68</f>
        <v>46539</v>
      </c>
      <c r="B68" s="280">
        <v>-15.656000000000001</v>
      </c>
      <c r="C68" s="270">
        <v>-15.656000000000001</v>
      </c>
      <c r="D68" s="285">
        <v>-15.656000000000001</v>
      </c>
      <c r="E68" s="190">
        <v>6.8165200000000006</v>
      </c>
      <c r="F68" s="190">
        <v>-20.784119999999998</v>
      </c>
      <c r="G68" s="190">
        <v>54.98883</v>
      </c>
      <c r="H68" s="190">
        <v>15.635149999999999</v>
      </c>
      <c r="I68" s="190">
        <v>-4.4930099999999999</v>
      </c>
      <c r="J68" s="190">
        <v>-44.942190000000004</v>
      </c>
      <c r="K68" s="190">
        <v>-28.13184</v>
      </c>
      <c r="L68" s="190">
        <v>-44.289410000000004</v>
      </c>
      <c r="M68" s="190">
        <v>-35.671800000000005</v>
      </c>
      <c r="N68" s="190">
        <v>27.88485</v>
      </c>
      <c r="O68" s="190">
        <v>-19.299349999999997</v>
      </c>
      <c r="P68" s="190">
        <v>-31.8673</v>
      </c>
      <c r="Q68" s="190">
        <v>12.303469999999999</v>
      </c>
      <c r="R68" s="190">
        <v>-30.751990000000003</v>
      </c>
      <c r="S68" s="190">
        <v>-8.8943600000000007</v>
      </c>
      <c r="T68" s="190">
        <v>32.357529999999997</v>
      </c>
      <c r="U68" s="190">
        <v>-19.29664</v>
      </c>
      <c r="V68" s="190">
        <v>-30.338090000000001</v>
      </c>
      <c r="W68" s="190">
        <v>-26.509810000000002</v>
      </c>
      <c r="X68" s="190">
        <v>-10.61144</v>
      </c>
      <c r="Y68" s="190">
        <v>-21.178334575244097</v>
      </c>
      <c r="Z68" s="190">
        <v>-21.376234696614798</v>
      </c>
      <c r="AA68" s="190">
        <v>-21.243505287278303</v>
      </c>
      <c r="AB68" s="190">
        <v>2.38614452311056</v>
      </c>
      <c r="AC68" s="190">
        <v>-16.867312551955099</v>
      </c>
      <c r="AD68" s="190">
        <v>74.744810000000001</v>
      </c>
      <c r="AE68" s="190">
        <v>-3.0993200000000001</v>
      </c>
      <c r="AF68" s="190">
        <v>7.29115</v>
      </c>
      <c r="AG68" s="190">
        <v>-5.7815200000000004</v>
      </c>
      <c r="AH68" s="190">
        <v>44.457190000000004</v>
      </c>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7">
        <f>YampaRiverInflow.TotalOutflow!A69</f>
        <v>46569</v>
      </c>
      <c r="B69" s="280">
        <v>9.9030000000000005</v>
      </c>
      <c r="C69" s="270">
        <v>9.9030000000000005</v>
      </c>
      <c r="D69" s="285">
        <v>9.9030000000000005</v>
      </c>
      <c r="E69" s="190">
        <v>63.193040000000003</v>
      </c>
      <c r="F69" s="190">
        <v>38.002940000000002</v>
      </c>
      <c r="G69" s="190">
        <v>100.30158999999999</v>
      </c>
      <c r="H69" s="190">
        <v>89.86345</v>
      </c>
      <c r="I69" s="190">
        <v>-26.052589999999999</v>
      </c>
      <c r="J69" s="190">
        <v>-16.813580000000002</v>
      </c>
      <c r="K69" s="190">
        <v>9.49343</v>
      </c>
      <c r="L69" s="190">
        <v>3.8433299999999999</v>
      </c>
      <c r="M69" s="190">
        <v>-10.612440000000001</v>
      </c>
      <c r="N69" s="190">
        <v>41.559800000000003</v>
      </c>
      <c r="O69" s="190">
        <v>2.9969000000000001</v>
      </c>
      <c r="P69" s="190">
        <v>6.9309099999999999</v>
      </c>
      <c r="Q69" s="190">
        <v>11.99058</v>
      </c>
      <c r="R69" s="190">
        <v>-16.260439999999999</v>
      </c>
      <c r="S69" s="190">
        <v>-22.835750000000001</v>
      </c>
      <c r="T69" s="190">
        <v>21.93834</v>
      </c>
      <c r="U69" s="190">
        <v>36.23865</v>
      </c>
      <c r="V69" s="190">
        <v>36.61777</v>
      </c>
      <c r="W69" s="190">
        <v>9.9708400000000008</v>
      </c>
      <c r="X69" s="190">
        <v>18.92069</v>
      </c>
      <c r="Y69" s="190">
        <v>31.1883431604058</v>
      </c>
      <c r="Z69" s="190">
        <v>31.719793966807</v>
      </c>
      <c r="AA69" s="190">
        <v>39.809958435756805</v>
      </c>
      <c r="AB69" s="190">
        <v>-41.281152951185405</v>
      </c>
      <c r="AC69" s="190">
        <v>-11.922165912292799</v>
      </c>
      <c r="AD69" s="190">
        <v>14.53885</v>
      </c>
      <c r="AE69" s="190">
        <v>48.365290000000002</v>
      </c>
      <c r="AF69" s="190">
        <v>13.52698</v>
      </c>
      <c r="AG69" s="190">
        <v>41.234610000000004</v>
      </c>
      <c r="AH69" s="190">
        <v>51.91695</v>
      </c>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7">
        <f>YampaRiverInflow.TotalOutflow!A70</f>
        <v>46600</v>
      </c>
      <c r="B70" s="280">
        <v>22.715</v>
      </c>
      <c r="C70" s="270">
        <v>22.715</v>
      </c>
      <c r="D70" s="285">
        <v>22.715</v>
      </c>
      <c r="E70" s="190">
        <v>30.167000000000002</v>
      </c>
      <c r="F70" s="190">
        <v>95.579899999999995</v>
      </c>
      <c r="G70" s="190">
        <v>79.560249999999996</v>
      </c>
      <c r="H70" s="190">
        <v>70.709090000000003</v>
      </c>
      <c r="I70" s="190">
        <v>34.237900000000003</v>
      </c>
      <c r="J70" s="190">
        <v>44.544559999999997</v>
      </c>
      <c r="K70" s="190">
        <v>14.0466</v>
      </c>
      <c r="L70" s="190">
        <v>56.732959999999999</v>
      </c>
      <c r="M70" s="190">
        <v>22.905419999999999</v>
      </c>
      <c r="N70" s="190">
        <v>62.430010000000003</v>
      </c>
      <c r="O70" s="190">
        <v>21.733169999999998</v>
      </c>
      <c r="P70" s="190">
        <v>32.04927</v>
      </c>
      <c r="Q70" s="190">
        <v>31.077919999999999</v>
      </c>
      <c r="R70" s="190">
        <v>9.1049699999999998</v>
      </c>
      <c r="S70" s="190">
        <v>11.513950000000001</v>
      </c>
      <c r="T70" s="190">
        <v>35.979999999999997</v>
      </c>
      <c r="U70" s="190">
        <v>89.903379999999999</v>
      </c>
      <c r="V70" s="190">
        <v>51.304139999999997</v>
      </c>
      <c r="W70" s="190">
        <v>54.512869999999999</v>
      </c>
      <c r="X70" s="190">
        <v>55.313870000000001</v>
      </c>
      <c r="Y70" s="190">
        <v>50.125755384757298</v>
      </c>
      <c r="Z70" s="190">
        <v>24.686926240794097</v>
      </c>
      <c r="AA70" s="190">
        <v>24.172470755354201</v>
      </c>
      <c r="AB70" s="190">
        <v>1.68366715713129</v>
      </c>
      <c r="AC70" s="190">
        <v>12.9039318228622</v>
      </c>
      <c r="AD70" s="190">
        <v>72.455490000000012</v>
      </c>
      <c r="AE70" s="190">
        <v>75.402380000000008</v>
      </c>
      <c r="AF70" s="190">
        <v>106.43533000000001</v>
      </c>
      <c r="AG70" s="190">
        <v>67.57383999999999</v>
      </c>
      <c r="AH70" s="190">
        <v>52.7256</v>
      </c>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7">
        <f>YampaRiverInflow.TotalOutflow!A71</f>
        <v>46631</v>
      </c>
      <c r="B71" s="280">
        <v>25.504999999999999</v>
      </c>
      <c r="C71" s="270">
        <v>25.504999999999999</v>
      </c>
      <c r="D71" s="285">
        <v>25.504999999999999</v>
      </c>
      <c r="E71" s="190">
        <v>21.581499999999998</v>
      </c>
      <c r="F71" s="190">
        <v>40.702069999999999</v>
      </c>
      <c r="G71" s="190">
        <v>105.37634</v>
      </c>
      <c r="H71" s="190">
        <v>66.257890000000003</v>
      </c>
      <c r="I71" s="190">
        <v>1.6861700000000002</v>
      </c>
      <c r="J71" s="190">
        <v>30.615169999999999</v>
      </c>
      <c r="K71" s="190">
        <v>57.502429999999997</v>
      </c>
      <c r="L71" s="190">
        <v>34.311339999999994</v>
      </c>
      <c r="M71" s="190">
        <v>33.011309999999995</v>
      </c>
      <c r="N71" s="190">
        <v>31.35323</v>
      </c>
      <c r="O71" s="190">
        <v>-3.86361</v>
      </c>
      <c r="P71" s="190">
        <v>15.656870000000001</v>
      </c>
      <c r="Q71" s="190">
        <v>22.814970000000002</v>
      </c>
      <c r="R71" s="190">
        <v>11.3721</v>
      </c>
      <c r="S71" s="190">
        <v>27.015340000000002</v>
      </c>
      <c r="T71" s="190">
        <v>19.485970000000002</v>
      </c>
      <c r="U71" s="190">
        <v>51.889110000000002</v>
      </c>
      <c r="V71" s="190">
        <v>69.938880000000012</v>
      </c>
      <c r="W71" s="190">
        <v>85.735799999999998</v>
      </c>
      <c r="X71" s="190">
        <v>28.291240000000002</v>
      </c>
      <c r="Y71" s="190">
        <v>43.797341882627904</v>
      </c>
      <c r="Z71" s="190">
        <v>37.812317731203002</v>
      </c>
      <c r="AA71" s="190">
        <v>19.8023040881579</v>
      </c>
      <c r="AB71" s="190">
        <v>19.5395903540301</v>
      </c>
      <c r="AC71" s="190">
        <v>6.5750803459774394</v>
      </c>
      <c r="AD71" s="190">
        <v>66.820329999999998</v>
      </c>
      <c r="AE71" s="190">
        <v>67.131079999999997</v>
      </c>
      <c r="AF71" s="190">
        <v>74.204390000000004</v>
      </c>
      <c r="AG71" s="190">
        <v>60.767949999999999</v>
      </c>
      <c r="AH71" s="190">
        <v>44.842580000000005</v>
      </c>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7"/>
      <c r="B72" s="279"/>
      <c r="C72" s="269"/>
      <c r="D72" s="296"/>
      <c r="ALQ72" s="172" t="e">
        <v>#N/A</v>
      </c>
    </row>
    <row r="73" spans="1:1005" ht="12.75" customHeight="1" x14ac:dyDescent="0.25">
      <c r="A73" s="147"/>
      <c r="B73" s="279"/>
      <c r="C73" s="269"/>
      <c r="D73" s="296"/>
    </row>
    <row r="74" spans="1:1005" ht="12.75" customHeight="1" x14ac:dyDescent="0.25">
      <c r="A74" s="147"/>
      <c r="B74" s="279"/>
      <c r="C74" s="269"/>
      <c r="D74" s="296"/>
    </row>
    <row r="75" spans="1:1005" ht="12.75" customHeight="1" x14ac:dyDescent="0.25">
      <c r="A75" s="147"/>
      <c r="B75" s="279"/>
      <c r="C75" s="269"/>
      <c r="D75" s="296"/>
    </row>
    <row r="76" spans="1:1005" ht="12.75" customHeight="1" x14ac:dyDescent="0.25">
      <c r="A76" s="147"/>
      <c r="B76" s="279"/>
      <c r="C76" s="269"/>
      <c r="D76" s="296"/>
    </row>
    <row r="77" spans="1:1005" ht="12.75" customHeight="1" x14ac:dyDescent="0.25">
      <c r="A77" s="147"/>
      <c r="B77" s="279"/>
      <c r="C77" s="269"/>
      <c r="D77" s="296"/>
    </row>
    <row r="78" spans="1:1005" ht="12.75" customHeight="1" x14ac:dyDescent="0.25">
      <c r="A78" s="147"/>
      <c r="B78" s="279"/>
      <c r="C78" s="269"/>
      <c r="D78" s="296"/>
    </row>
    <row r="79" spans="1:1005" ht="12.75" customHeight="1" x14ac:dyDescent="0.25">
      <c r="A79" s="147"/>
      <c r="B79" s="279"/>
      <c r="C79" s="269"/>
      <c r="D79" s="296"/>
    </row>
    <row r="80" spans="1:1005" ht="12.75" customHeight="1" x14ac:dyDescent="0.25">
      <c r="A80" s="147"/>
      <c r="B80" s="279"/>
      <c r="C80" s="269"/>
      <c r="D80" s="296"/>
    </row>
    <row r="81" spans="1:4" ht="12.75" customHeight="1" x14ac:dyDescent="0.25">
      <c r="A81" s="147"/>
      <c r="B81" s="279"/>
      <c r="C81" s="269"/>
      <c r="D81" s="296"/>
    </row>
    <row r="82" spans="1:4" ht="12.75" customHeight="1" x14ac:dyDescent="0.25">
      <c r="A82" s="147"/>
      <c r="B82" s="279"/>
      <c r="C82" s="269"/>
      <c r="D82" s="296"/>
    </row>
    <row r="83" spans="1:4" ht="12.75" customHeight="1" x14ac:dyDescent="0.25">
      <c r="A83" s="147"/>
      <c r="B83" s="279"/>
      <c r="C83" s="269"/>
      <c r="D83" s="296"/>
    </row>
    <row r="84" spans="1:4" ht="12.75" customHeight="1" x14ac:dyDescent="0.25">
      <c r="A84" s="147"/>
      <c r="B84" s="279"/>
      <c r="C84" s="269"/>
      <c r="D84" s="296"/>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84"/>
  <sheetViews>
    <sheetView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81"/>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162"/>
      <c r="AJ1" s="162"/>
      <c r="AK1" s="162"/>
      <c r="AL1" s="162"/>
      <c r="AM1" s="162"/>
    </row>
    <row r="2" spans="1:51" ht="15" x14ac:dyDescent="0.25">
      <c r="A2" s="81"/>
      <c r="B2" s="157" t="s">
        <v>45</v>
      </c>
      <c r="C2" s="157" t="s">
        <v>46</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row>
    <row r="3" spans="1:51" ht="15" x14ac:dyDescent="0.25">
      <c r="A3" s="82" t="str">
        <f>$A$1&amp;A2</f>
        <v/>
      </c>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row>
    <row r="4" spans="1:51" ht="15" x14ac:dyDescent="0.25">
      <c r="A4" s="189">
        <f>YampaRiverInflow.TotalOutflow!A4</f>
        <v>44593</v>
      </c>
      <c r="B4" s="292">
        <v>17.681999999999999</v>
      </c>
      <c r="C4" s="293">
        <v>23.678999999999998</v>
      </c>
      <c r="D4" s="303">
        <v>11.170999999999999</v>
      </c>
      <c r="E4" s="190">
        <f ca="1">INDEX(INDIRECT("AboveLeesFerryLocal_"&amp;E$2+YEAR($A4)-YEAR($A$4)),MONTH($A4))</f>
        <v>19.425978000000001</v>
      </c>
      <c r="F4" s="190">
        <f t="shared" ref="F4:AH12" ca="1" si="0">INDEX(INDIRECT("AboveLeesFerryLocal_"&amp;F$2+YEAR($A4)-YEAR($A$4)),MONTH($A4))</f>
        <v>27.521836</v>
      </c>
      <c r="G4" s="190">
        <f t="shared" ca="1" si="0"/>
        <v>75.754664000000005</v>
      </c>
      <c r="H4" s="190">
        <f t="shared" ca="1" si="0"/>
        <v>14.718234000000001</v>
      </c>
      <c r="I4" s="190">
        <f t="shared" ca="1" si="0"/>
        <v>33.481140000000003</v>
      </c>
      <c r="J4" s="190">
        <f t="shared" ca="1" si="0"/>
        <v>10.668854</v>
      </c>
      <c r="K4" s="190">
        <f t="shared" ca="1" si="0"/>
        <v>-2.5262600000000002</v>
      </c>
      <c r="L4" s="190">
        <f t="shared" ca="1" si="0"/>
        <v>-10.192350000000001</v>
      </c>
      <c r="M4" s="190">
        <f t="shared" ca="1" si="0"/>
        <v>6.2821099999999994</v>
      </c>
      <c r="N4" s="190">
        <f t="shared" ca="1" si="0"/>
        <v>3.13246</v>
      </c>
      <c r="O4" s="190">
        <f t="shared" ca="1" si="0"/>
        <v>4.1601400000000002</v>
      </c>
      <c r="P4" s="190">
        <f t="shared" ca="1" si="0"/>
        <v>2.8380700000000001</v>
      </c>
      <c r="Q4" s="190">
        <f t="shared" ca="1" si="0"/>
        <v>9.7490100000000002</v>
      </c>
      <c r="R4" s="190">
        <f t="shared" ca="1" si="0"/>
        <v>16.001570000000001</v>
      </c>
      <c r="S4" s="190">
        <f t="shared" ca="1" si="0"/>
        <v>9.5720700000000001</v>
      </c>
      <c r="T4" s="190">
        <f t="shared" ca="1" si="0"/>
        <v>21.740169999999999</v>
      </c>
      <c r="U4" s="190">
        <f t="shared" ca="1" si="0"/>
        <v>14.98456</v>
      </c>
      <c r="V4" s="190">
        <f t="shared" ca="1" si="0"/>
        <v>10.01197</v>
      </c>
      <c r="W4" s="190">
        <f t="shared" ca="1" si="0"/>
        <v>10.48507</v>
      </c>
      <c r="X4" s="190">
        <f t="shared" ca="1" si="0"/>
        <v>13.671299999999999</v>
      </c>
      <c r="Y4" s="190">
        <f t="shared" ca="1" si="0"/>
        <v>11.7835</v>
      </c>
      <c r="Z4" s="190">
        <f t="shared" ca="1" si="0"/>
        <v>1.5763499999999999</v>
      </c>
      <c r="AA4" s="190">
        <f t="shared" ca="1" si="0"/>
        <v>-4.5615100000000002</v>
      </c>
      <c r="AB4" s="190">
        <f t="shared" ca="1" si="0"/>
        <v>4.3772399999999996</v>
      </c>
      <c r="AC4" s="190">
        <f t="shared" ca="1" si="0"/>
        <v>6.30464</v>
      </c>
      <c r="AD4" s="190">
        <f t="shared" ca="1" si="0"/>
        <v>4.0539722308107295</v>
      </c>
      <c r="AE4" s="190">
        <f t="shared" ca="1" si="0"/>
        <v>9.3226595036040596</v>
      </c>
      <c r="AF4" s="190">
        <f t="shared" ca="1" si="0"/>
        <v>19.796036777389201</v>
      </c>
      <c r="AG4" s="190">
        <f t="shared" ca="1" si="0"/>
        <v>11.065682646744701</v>
      </c>
      <c r="AH4" s="190">
        <f t="shared" ca="1" si="0"/>
        <v>11.6148235514056</v>
      </c>
      <c r="AI4" s="190"/>
      <c r="AJ4" s="190"/>
      <c r="AK4" s="190"/>
      <c r="AL4" s="190"/>
      <c r="AM4" s="190"/>
      <c r="AN4" s="167"/>
      <c r="AO4" s="167"/>
      <c r="AP4" s="167"/>
      <c r="AQ4" s="167"/>
      <c r="AR4" s="167"/>
      <c r="AS4" s="167"/>
      <c r="AT4" s="167"/>
      <c r="AU4" s="167"/>
      <c r="AV4" s="167"/>
      <c r="AW4" s="167"/>
      <c r="AX4" s="167"/>
      <c r="AY4" s="167"/>
    </row>
    <row r="5" spans="1:51" ht="15" x14ac:dyDescent="0.25">
      <c r="A5" s="189">
        <f>YampaRiverInflow.TotalOutflow!A5</f>
        <v>44621</v>
      </c>
      <c r="B5" s="280">
        <v>12.973000000000001</v>
      </c>
      <c r="C5" s="270">
        <v>30.802</v>
      </c>
      <c r="D5" s="285">
        <v>16.059000000000001</v>
      </c>
      <c r="E5" s="190">
        <v>26.794340000000005</v>
      </c>
      <c r="F5" s="190">
        <v>39.915998000000002</v>
      </c>
      <c r="G5" s="190">
        <v>66.375816</v>
      </c>
      <c r="H5" s="190">
        <v>17.63081</v>
      </c>
      <c r="I5" s="190">
        <v>62.605969999999999</v>
      </c>
      <c r="J5" s="190">
        <v>-10.494788</v>
      </c>
      <c r="K5" s="190">
        <v>-5.3588699999999996</v>
      </c>
      <c r="L5" s="190">
        <v>-15.49112</v>
      </c>
      <c r="M5" s="190">
        <v>36.322969999999998</v>
      </c>
      <c r="N5" s="190">
        <v>9.210090000000001</v>
      </c>
      <c r="O5" s="190">
        <v>5.7764899999999999</v>
      </c>
      <c r="P5" s="190">
        <v>9.2872199999999996</v>
      </c>
      <c r="Q5" s="190">
        <v>8.1139899999999994</v>
      </c>
      <c r="R5" s="190">
        <v>9.8301200000000009</v>
      </c>
      <c r="S5" s="190">
        <v>14.49926</v>
      </c>
      <c r="T5" s="190">
        <v>12.03308</v>
      </c>
      <c r="U5" s="190">
        <v>4.5342399999999996</v>
      </c>
      <c r="V5" s="190">
        <v>19.332849999999997</v>
      </c>
      <c r="W5" s="190">
        <v>6.37479</v>
      </c>
      <c r="X5" s="190">
        <v>9.2942099999999996</v>
      </c>
      <c r="Y5" s="190">
        <v>12.6425</v>
      </c>
      <c r="Z5" s="190">
        <v>6.9273500000000006</v>
      </c>
      <c r="AA5" s="190">
        <v>-7.20953</v>
      </c>
      <c r="AB5" s="190">
        <v>6.0791599999999999</v>
      </c>
      <c r="AC5" s="190">
        <v>6.5443199999999999</v>
      </c>
      <c r="AD5" s="190">
        <v>12.9016643799678</v>
      </c>
      <c r="AE5" s="190">
        <v>7.2940712366949301</v>
      </c>
      <c r="AF5" s="190">
        <v>35.068694212232302</v>
      </c>
      <c r="AG5" s="190">
        <v>6.2901128095215002</v>
      </c>
      <c r="AH5" s="190">
        <v>18.741606197686799</v>
      </c>
      <c r="AI5" s="203"/>
      <c r="AJ5" s="203"/>
      <c r="AK5" s="203"/>
      <c r="AL5" s="203"/>
      <c r="AM5" s="203"/>
      <c r="AN5" s="167"/>
      <c r="AO5" s="167"/>
      <c r="AP5" s="167"/>
      <c r="AQ5" s="167"/>
      <c r="AR5" s="167"/>
      <c r="AS5" s="167"/>
      <c r="AT5" s="167"/>
      <c r="AU5" s="167"/>
      <c r="AV5" s="167"/>
      <c r="AW5" s="167"/>
      <c r="AX5" s="167"/>
      <c r="AY5" s="167"/>
    </row>
    <row r="6" spans="1:51" ht="15" x14ac:dyDescent="0.25">
      <c r="A6" s="189">
        <f>YampaRiverInflow.TotalOutflow!A6</f>
        <v>44652</v>
      </c>
      <c r="B6" s="280">
        <v>14.737</v>
      </c>
      <c r="C6" s="270">
        <v>18.106000000000002</v>
      </c>
      <c r="D6" s="285">
        <v>18.23</v>
      </c>
      <c r="E6" s="190">
        <v>18.399011999999999</v>
      </c>
      <c r="F6" s="190">
        <v>29.763325999999999</v>
      </c>
      <c r="G6" s="190">
        <v>41.261670000000002</v>
      </c>
      <c r="H6" s="190">
        <v>7.7661820000000006</v>
      </c>
      <c r="I6" s="190">
        <v>14.708754000000001</v>
      </c>
      <c r="J6" s="190">
        <v>23.635946000000001</v>
      </c>
      <c r="K6" s="190">
        <v>6.8406400000000005</v>
      </c>
      <c r="L6" s="190">
        <v>-2.2138499999999999</v>
      </c>
      <c r="M6" s="190">
        <v>19.547470000000001</v>
      </c>
      <c r="N6" s="190">
        <v>11.52768</v>
      </c>
      <c r="O6" s="190">
        <v>17.343669999999999</v>
      </c>
      <c r="P6" s="190">
        <v>13.49269</v>
      </c>
      <c r="Q6" s="190">
        <v>4.6643299999999996</v>
      </c>
      <c r="R6" s="190">
        <v>2.3306399999999998</v>
      </c>
      <c r="S6" s="190">
        <v>9.179590000000001</v>
      </c>
      <c r="T6" s="190">
        <v>14.534559999999999</v>
      </c>
      <c r="U6" s="190">
        <v>4.0880400000000003</v>
      </c>
      <c r="V6" s="190">
        <v>12.77216</v>
      </c>
      <c r="W6" s="190">
        <v>7.4774700000000003</v>
      </c>
      <c r="X6" s="190">
        <v>12.525</v>
      </c>
      <c r="Y6" s="190">
        <v>22.5366</v>
      </c>
      <c r="Z6" s="190">
        <v>5.4246600000000003</v>
      </c>
      <c r="AA6" s="190">
        <v>-1.42597</v>
      </c>
      <c r="AB6" s="190">
        <v>9.8915199999999999</v>
      </c>
      <c r="AC6" s="190">
        <v>9.72743</v>
      </c>
      <c r="AD6" s="190">
        <v>15.713943386447099</v>
      </c>
      <c r="AE6" s="190">
        <v>6.6015394221493597</v>
      </c>
      <c r="AF6" s="190">
        <v>32.830230167934701</v>
      </c>
      <c r="AG6" s="190">
        <v>14.096756611570999</v>
      </c>
      <c r="AH6" s="190">
        <v>21.908179504132999</v>
      </c>
      <c r="AI6" s="203"/>
      <c r="AJ6" s="203"/>
      <c r="AK6" s="203"/>
      <c r="AL6" s="203"/>
      <c r="AM6" s="203"/>
      <c r="AN6" s="167"/>
      <c r="AO6" s="167"/>
      <c r="AP6" s="167"/>
      <c r="AQ6" s="167"/>
      <c r="AR6" s="167"/>
      <c r="AS6" s="167"/>
      <c r="AT6" s="167"/>
      <c r="AU6" s="167"/>
      <c r="AV6" s="167"/>
      <c r="AW6" s="167"/>
      <c r="AX6" s="167"/>
      <c r="AY6" s="167"/>
    </row>
    <row r="7" spans="1:51" ht="15" x14ac:dyDescent="0.25">
      <c r="A7" s="189">
        <f>YampaRiverInflow.TotalOutflow!A7</f>
        <v>44682</v>
      </c>
      <c r="B7" s="280">
        <v>7.3049999999999997</v>
      </c>
      <c r="C7" s="270">
        <v>14.239000000000001</v>
      </c>
      <c r="D7" s="285">
        <v>18.850999999999999</v>
      </c>
      <c r="E7" s="190">
        <v>9.3170699999999993</v>
      </c>
      <c r="F7" s="190">
        <v>17.687328000000001</v>
      </c>
      <c r="G7" s="190">
        <v>30.256135999999998</v>
      </c>
      <c r="H7" s="190">
        <v>9.5716059999999992</v>
      </c>
      <c r="I7" s="190">
        <v>29.325434000000005</v>
      </c>
      <c r="J7" s="190">
        <v>5.5503300000000007</v>
      </c>
      <c r="K7" s="190">
        <v>8.0619300000000003</v>
      </c>
      <c r="L7" s="190">
        <v>-4.66012</v>
      </c>
      <c r="M7" s="190">
        <v>9.683209999999999</v>
      </c>
      <c r="N7" s="190">
        <v>23.337949999999999</v>
      </c>
      <c r="O7" s="190">
        <v>11.09249</v>
      </c>
      <c r="P7" s="190">
        <v>14.89179</v>
      </c>
      <c r="Q7" s="190">
        <v>9.6852700000000009</v>
      </c>
      <c r="R7" s="190">
        <v>5.5847100000000003</v>
      </c>
      <c r="S7" s="190">
        <v>4.1686000000000005</v>
      </c>
      <c r="T7" s="190">
        <v>14.016170000000001</v>
      </c>
      <c r="U7" s="190">
        <v>5.02379</v>
      </c>
      <c r="V7" s="190">
        <v>16.882990000000003</v>
      </c>
      <c r="W7" s="190">
        <v>3.9549799999999999</v>
      </c>
      <c r="X7" s="190">
        <v>10.53945</v>
      </c>
      <c r="Y7" s="190">
        <v>19.5229</v>
      </c>
      <c r="Z7" s="190">
        <v>4.9721899999999994</v>
      </c>
      <c r="AA7" s="190">
        <v>1.2309300000000001</v>
      </c>
      <c r="AB7" s="190">
        <v>4.9847600000000005</v>
      </c>
      <c r="AC7" s="190">
        <v>9.3964200000000009</v>
      </c>
      <c r="AD7" s="190">
        <v>9.2539210713396098</v>
      </c>
      <c r="AE7" s="190">
        <v>5.5819525592733701</v>
      </c>
      <c r="AF7" s="190">
        <v>25.107575702810699</v>
      </c>
      <c r="AG7" s="190">
        <v>32.171070661818902</v>
      </c>
      <c r="AH7" s="190">
        <v>22.140587519075002</v>
      </c>
      <c r="AI7" s="203"/>
      <c r="AJ7" s="203"/>
      <c r="AK7" s="203"/>
      <c r="AL7" s="203"/>
      <c r="AM7" s="203"/>
      <c r="AN7" s="167"/>
      <c r="AO7" s="167"/>
      <c r="AP7" s="167"/>
      <c r="AQ7" s="167"/>
      <c r="AR7" s="167"/>
      <c r="AS7" s="167"/>
      <c r="AT7" s="167"/>
      <c r="AU7" s="167"/>
      <c r="AV7" s="167"/>
      <c r="AW7" s="167"/>
      <c r="AX7" s="167"/>
      <c r="AY7" s="167"/>
    </row>
    <row r="8" spans="1:51" ht="15" x14ac:dyDescent="0.25">
      <c r="A8" s="189">
        <f>YampaRiverInflow.TotalOutflow!A8</f>
        <v>44713</v>
      </c>
      <c r="B8" s="280">
        <v>4.2610000000000001</v>
      </c>
      <c r="C8" s="270">
        <v>8.7240000000000002</v>
      </c>
      <c r="D8" s="285">
        <v>19.471</v>
      </c>
      <c r="E8" s="190">
        <v>19.542680000000001</v>
      </c>
      <c r="F8" s="190">
        <v>1.2684000000000002</v>
      </c>
      <c r="G8" s="190">
        <v>4.9412060000000002</v>
      </c>
      <c r="H8" s="190">
        <v>-1.180104</v>
      </c>
      <c r="I8" s="190">
        <v>16.706314000000003</v>
      </c>
      <c r="J8" s="190">
        <v>1.3633040000000001</v>
      </c>
      <c r="K8" s="190">
        <v>-0.79383999999999999</v>
      </c>
      <c r="L8" s="190">
        <v>-23.251810000000003</v>
      </c>
      <c r="M8" s="190">
        <v>12.69872</v>
      </c>
      <c r="N8" s="190">
        <v>19.039000000000001</v>
      </c>
      <c r="O8" s="190">
        <v>6.8687700000000005</v>
      </c>
      <c r="P8" s="190">
        <v>14.246139999999999</v>
      </c>
      <c r="Q8" s="190">
        <v>18.845080000000003</v>
      </c>
      <c r="R8" s="190">
        <v>7.4909099999999995</v>
      </c>
      <c r="S8" s="190">
        <v>13.8124</v>
      </c>
      <c r="T8" s="190">
        <v>24.775919999999999</v>
      </c>
      <c r="U8" s="190">
        <v>9.7531100000000013</v>
      </c>
      <c r="V8" s="190">
        <v>18.740459999999999</v>
      </c>
      <c r="W8" s="190">
        <v>5.9942099999999998</v>
      </c>
      <c r="X8" s="190">
        <v>10.93661</v>
      </c>
      <c r="Y8" s="190">
        <v>14.07673</v>
      </c>
      <c r="Z8" s="190">
        <v>3.54962</v>
      </c>
      <c r="AA8" s="190">
        <v>6.4226899999999993</v>
      </c>
      <c r="AB8" s="190">
        <v>10.59356</v>
      </c>
      <c r="AC8" s="190">
        <v>1.32226</v>
      </c>
      <c r="AD8" s="190">
        <v>6.9610190102487604</v>
      </c>
      <c r="AE8" s="190">
        <v>13.6235045447941</v>
      </c>
      <c r="AF8" s="190">
        <v>21.1430438016537</v>
      </c>
      <c r="AG8" s="190">
        <v>42.150180575868696</v>
      </c>
      <c r="AH8" s="190">
        <v>13.4754590082651</v>
      </c>
      <c r="AI8" s="203"/>
      <c r="AJ8" s="203"/>
      <c r="AK8" s="203"/>
      <c r="AL8" s="203"/>
      <c r="AM8" s="203"/>
      <c r="AN8" s="167"/>
      <c r="AO8" s="167"/>
      <c r="AP8" s="167"/>
      <c r="AQ8" s="167"/>
      <c r="AR8" s="167"/>
      <c r="AS8" s="167"/>
      <c r="AT8" s="167"/>
      <c r="AU8" s="167"/>
      <c r="AV8" s="167"/>
      <c r="AW8" s="167"/>
      <c r="AX8" s="167"/>
      <c r="AY8" s="167"/>
    </row>
    <row r="9" spans="1:51" ht="15" x14ac:dyDescent="0.25">
      <c r="A9" s="189">
        <f>YampaRiverInflow.TotalOutflow!A9</f>
        <v>44743</v>
      </c>
      <c r="B9" s="280">
        <v>7.2839999999999998</v>
      </c>
      <c r="C9" s="270">
        <v>16.745000000000001</v>
      </c>
      <c r="D9" s="285">
        <v>23.431000000000001</v>
      </c>
      <c r="E9" s="190">
        <v>3.5028120000000005</v>
      </c>
      <c r="F9" s="190">
        <v>15.702810000000001</v>
      </c>
      <c r="G9" s="190">
        <v>2.0310160000000002</v>
      </c>
      <c r="H9" s="190">
        <v>8.0089059999999996</v>
      </c>
      <c r="I9" s="190">
        <v>20.697440000000004</v>
      </c>
      <c r="J9" s="190">
        <v>17.755964000000002</v>
      </c>
      <c r="K9" s="190">
        <v>11.63293</v>
      </c>
      <c r="L9" s="190">
        <v>-12.476629999999998</v>
      </c>
      <c r="M9" s="190">
        <v>23.625509999999998</v>
      </c>
      <c r="N9" s="190">
        <v>20.54889</v>
      </c>
      <c r="O9" s="190">
        <v>8.319090000000001</v>
      </c>
      <c r="P9" s="190">
        <v>20.105460000000001</v>
      </c>
      <c r="Q9" s="190">
        <v>19.50067</v>
      </c>
      <c r="R9" s="190">
        <v>8.3446700000000007</v>
      </c>
      <c r="S9" s="190">
        <v>18.455950000000001</v>
      </c>
      <c r="T9" s="190">
        <v>31.79073</v>
      </c>
      <c r="U9" s="190">
        <v>14.55987</v>
      </c>
      <c r="V9" s="190">
        <v>21.886839999999999</v>
      </c>
      <c r="W9" s="190">
        <v>25.583909999999999</v>
      </c>
      <c r="X9" s="190">
        <v>21.074020000000001</v>
      </c>
      <c r="Y9" s="190">
        <v>18.544400000000003</v>
      </c>
      <c r="Z9" s="190">
        <v>6.5901300000000003</v>
      </c>
      <c r="AA9" s="190">
        <v>14.91146</v>
      </c>
      <c r="AB9" s="190">
        <v>14.38373</v>
      </c>
      <c r="AC9" s="190">
        <v>27.614090000000001</v>
      </c>
      <c r="AD9" s="190">
        <v>12.5574148766291</v>
      </c>
      <c r="AE9" s="190">
        <v>24.781192150480202</v>
      </c>
      <c r="AF9" s="190">
        <v>16.943357023537999</v>
      </c>
      <c r="AG9" s="190">
        <v>39.1588780983151</v>
      </c>
      <c r="AH9" s="190">
        <v>23.713968098447001</v>
      </c>
      <c r="AI9" s="203"/>
      <c r="AJ9" s="203"/>
      <c r="AK9" s="203"/>
      <c r="AL9" s="203"/>
      <c r="AM9" s="203"/>
      <c r="AN9" s="167"/>
      <c r="AO9" s="167"/>
      <c r="AP9" s="167"/>
      <c r="AQ9" s="167"/>
      <c r="AR9" s="167"/>
      <c r="AS9" s="167"/>
      <c r="AT9" s="167"/>
      <c r="AU9" s="167"/>
      <c r="AV9" s="167"/>
      <c r="AW9" s="167"/>
      <c r="AX9" s="167"/>
      <c r="AY9" s="167"/>
    </row>
    <row r="10" spans="1:51" ht="15" x14ac:dyDescent="0.25">
      <c r="A10" s="189">
        <f>YampaRiverInflow.TotalOutflow!A10</f>
        <v>44774</v>
      </c>
      <c r="B10" s="280">
        <v>18.350999999999999</v>
      </c>
      <c r="C10" s="270">
        <v>17.154</v>
      </c>
      <c r="D10" s="285">
        <v>23.875</v>
      </c>
      <c r="E10" s="190">
        <v>21.988620000000001</v>
      </c>
      <c r="F10" s="190">
        <v>28.766426000000003</v>
      </c>
      <c r="G10" s="190">
        <v>19.739957999999998</v>
      </c>
      <c r="H10" s="190">
        <v>11.451958000000001</v>
      </c>
      <c r="I10" s="190">
        <v>20.660824000000002</v>
      </c>
      <c r="J10" s="190">
        <v>13.796706</v>
      </c>
      <c r="K10" s="190">
        <v>9.7706299999999988</v>
      </c>
      <c r="L10" s="190">
        <v>7.4435000000000002</v>
      </c>
      <c r="M10" s="190">
        <v>20.504860000000001</v>
      </c>
      <c r="N10" s="190">
        <v>22.135639999999999</v>
      </c>
      <c r="O10" s="190">
        <v>5.2130799999999997</v>
      </c>
      <c r="P10" s="190">
        <v>14.802440000000001</v>
      </c>
      <c r="Q10" s="190">
        <v>21.94164</v>
      </c>
      <c r="R10" s="190">
        <v>8.4181799999999996</v>
      </c>
      <c r="S10" s="190">
        <v>21.659500000000001</v>
      </c>
      <c r="T10" s="190">
        <v>35.8294</v>
      </c>
      <c r="U10" s="190">
        <v>14.210139999999999</v>
      </c>
      <c r="V10" s="190">
        <v>24.195160000000001</v>
      </c>
      <c r="W10" s="190">
        <v>26.496269999999999</v>
      </c>
      <c r="X10" s="190">
        <v>24.024999999999999</v>
      </c>
      <c r="Y10" s="190">
        <v>22.344560000000001</v>
      </c>
      <c r="Z10" s="190">
        <v>9.8739599999999985</v>
      </c>
      <c r="AA10" s="190">
        <v>13.84548</v>
      </c>
      <c r="AB10" s="190">
        <v>16.93469</v>
      </c>
      <c r="AC10" s="190">
        <v>14.48996</v>
      </c>
      <c r="AD10" s="190">
        <v>14.623601239406</v>
      </c>
      <c r="AE10" s="190">
        <v>29.351938843042298</v>
      </c>
      <c r="AF10" s="190">
        <v>10.6373367791084</v>
      </c>
      <c r="AG10" s="190">
        <v>32.4739838860175</v>
      </c>
      <c r="AH10" s="190">
        <v>32.289258266844001</v>
      </c>
      <c r="AI10" s="203"/>
      <c r="AJ10" s="203"/>
      <c r="AK10" s="203"/>
      <c r="AL10" s="203"/>
      <c r="AM10" s="203"/>
      <c r="AN10" s="167"/>
      <c r="AO10" s="167"/>
      <c r="AP10" s="167"/>
      <c r="AQ10" s="167"/>
      <c r="AR10" s="167"/>
      <c r="AS10" s="167"/>
      <c r="AT10" s="167"/>
      <c r="AU10" s="167"/>
      <c r="AV10" s="167"/>
      <c r="AW10" s="167"/>
      <c r="AX10" s="167"/>
      <c r="AY10" s="167"/>
    </row>
    <row r="11" spans="1:51" ht="15" x14ac:dyDescent="0.25">
      <c r="A11" s="189">
        <f>YampaRiverInflow.TotalOutflow!A11</f>
        <v>44805</v>
      </c>
      <c r="B11" s="280">
        <v>15.913</v>
      </c>
      <c r="C11" s="270">
        <v>14.566000000000001</v>
      </c>
      <c r="D11" s="285">
        <v>16.707999999999998</v>
      </c>
      <c r="E11" s="190">
        <v>21.500264000000001</v>
      </c>
      <c r="F11" s="190">
        <v>26.366382000000002</v>
      </c>
      <c r="G11" s="190">
        <v>15.737406</v>
      </c>
      <c r="H11" s="190">
        <v>14.914582000000003</v>
      </c>
      <c r="I11" s="190">
        <v>14.839589999999999</v>
      </c>
      <c r="J11" s="190">
        <v>10.647540000000001</v>
      </c>
      <c r="K11" s="190">
        <v>-6.0112700000000006</v>
      </c>
      <c r="L11" s="190">
        <v>19.914009999999998</v>
      </c>
      <c r="M11" s="190">
        <v>13.555149999999999</v>
      </c>
      <c r="N11" s="190">
        <v>15.397549999999999</v>
      </c>
      <c r="O11" s="190">
        <v>7.1036899999999994</v>
      </c>
      <c r="P11" s="190">
        <v>8.6973899999999986</v>
      </c>
      <c r="Q11" s="190">
        <v>11.841569999999999</v>
      </c>
      <c r="R11" s="190">
        <v>3.6388400000000001</v>
      </c>
      <c r="S11" s="190">
        <v>18.084299999999999</v>
      </c>
      <c r="T11" s="190">
        <v>24.926950000000001</v>
      </c>
      <c r="U11" s="190">
        <v>13.032249999999999</v>
      </c>
      <c r="V11" s="190">
        <v>14.707469999999999</v>
      </c>
      <c r="W11" s="190">
        <v>15.101129999999999</v>
      </c>
      <c r="X11" s="190">
        <v>9.3519199999999998</v>
      </c>
      <c r="Y11" s="190">
        <v>35.037589999999994</v>
      </c>
      <c r="Z11" s="190">
        <v>-2.8639899999999998</v>
      </c>
      <c r="AA11" s="190">
        <v>6.7481800000000005</v>
      </c>
      <c r="AB11" s="190">
        <v>15.02529</v>
      </c>
      <c r="AC11" s="190">
        <v>11.451879999999999</v>
      </c>
      <c r="AD11" s="190">
        <v>13.1848636376867</v>
      </c>
      <c r="AE11" s="190">
        <v>8.3238249586783297</v>
      </c>
      <c r="AF11" s="190">
        <v>19.8346958697528</v>
      </c>
      <c r="AG11" s="190">
        <v>16.409711323636998</v>
      </c>
      <c r="AH11" s="190">
        <v>25.7866844641329</v>
      </c>
      <c r="AI11" s="203"/>
      <c r="AJ11" s="203"/>
      <c r="AK11" s="203"/>
      <c r="AL11" s="203"/>
      <c r="AM11" s="203"/>
      <c r="AN11" s="167"/>
      <c r="AO11" s="167"/>
      <c r="AP11" s="167"/>
      <c r="AQ11" s="167"/>
      <c r="AR11" s="167"/>
      <c r="AS11" s="167"/>
      <c r="AT11" s="167"/>
      <c r="AU11" s="167"/>
      <c r="AV11" s="167"/>
      <c r="AW11" s="167"/>
      <c r="AX11" s="167"/>
      <c r="AY11" s="167"/>
    </row>
    <row r="12" spans="1:51" ht="15" x14ac:dyDescent="0.25">
      <c r="A12" s="189">
        <f>YampaRiverInflow.TotalOutflow!A12</f>
        <v>44835</v>
      </c>
      <c r="B12" s="280">
        <v>8.77</v>
      </c>
      <c r="C12" s="270">
        <v>13.826000000000001</v>
      </c>
      <c r="D12" s="285">
        <v>12.484999999999999</v>
      </c>
      <c r="E12" s="190">
        <v>8.6108960000000003</v>
      </c>
      <c r="F12" s="190">
        <v>17.934583999999997</v>
      </c>
      <c r="G12" s="190">
        <v>11.836898000000001</v>
      </c>
      <c r="H12" s="190">
        <v>11.503132000000001</v>
      </c>
      <c r="I12" s="190">
        <v>12.135444000000001</v>
      </c>
      <c r="J12" s="190">
        <v>6.3876860000000004</v>
      </c>
      <c r="K12" s="190">
        <v>-7.82599</v>
      </c>
      <c r="L12" s="190">
        <v>24.362849999999998</v>
      </c>
      <c r="M12" s="190">
        <v>10.95425</v>
      </c>
      <c r="N12" s="190">
        <v>11.723360000000001</v>
      </c>
      <c r="O12" s="190">
        <v>4.6145899999999997</v>
      </c>
      <c r="P12" s="190">
        <v>6.6953500000000004</v>
      </c>
      <c r="Q12" s="190">
        <v>9.5123700000000007</v>
      </c>
      <c r="R12" s="190">
        <v>-0.49925999999999998</v>
      </c>
      <c r="S12" s="190">
        <v>18.132660000000001</v>
      </c>
      <c r="T12" s="190">
        <v>19.22006</v>
      </c>
      <c r="U12" s="190">
        <v>10.97871</v>
      </c>
      <c r="V12" s="190">
        <v>13.21185</v>
      </c>
      <c r="W12" s="190">
        <v>14.04824</v>
      </c>
      <c r="X12" s="190">
        <v>6.9533999999999994</v>
      </c>
      <c r="Y12" s="190">
        <v>23.35398</v>
      </c>
      <c r="Z12" s="190">
        <v>-2.8656299999999999</v>
      </c>
      <c r="AA12" s="190">
        <v>2.3012199999999998</v>
      </c>
      <c r="AB12" s="190">
        <v>14.73507</v>
      </c>
      <c r="AC12" s="190">
        <v>8.505370000000001</v>
      </c>
      <c r="AD12" s="190">
        <v>9.0830627261494108</v>
      </c>
      <c r="AE12" s="190">
        <v>-6.2740460311398598</v>
      </c>
      <c r="AF12" s="190">
        <v>25.002335616926402</v>
      </c>
      <c r="AG12" s="190">
        <v>7.7553593381164196</v>
      </c>
      <c r="AH12" s="190">
        <v>26.857120247405899</v>
      </c>
      <c r="AI12" s="203"/>
      <c r="AJ12" s="203"/>
      <c r="AK12" s="203"/>
      <c r="AL12" s="203"/>
      <c r="AM12" s="203"/>
      <c r="AN12" s="167"/>
      <c r="AO12" s="167"/>
      <c r="AP12" s="167"/>
      <c r="AQ12" s="167"/>
      <c r="AR12" s="167"/>
      <c r="AS12" s="167"/>
      <c r="AT12" s="167"/>
      <c r="AU12" s="167"/>
      <c r="AV12" s="167"/>
      <c r="AW12" s="167"/>
      <c r="AX12" s="167"/>
      <c r="AY12" s="167"/>
    </row>
    <row r="13" spans="1:51" ht="15" x14ac:dyDescent="0.25">
      <c r="A13" s="189">
        <f>YampaRiverInflow.TotalOutflow!A13</f>
        <v>44866</v>
      </c>
      <c r="B13" s="280">
        <v>14.022</v>
      </c>
      <c r="C13" s="270">
        <v>13.662000000000001</v>
      </c>
      <c r="D13" s="285">
        <v>2.5750000000000002</v>
      </c>
      <c r="E13" s="190">
        <v>8.991363999999999</v>
      </c>
      <c r="F13" s="190">
        <v>10.960080000000001</v>
      </c>
      <c r="G13" s="190">
        <v>12.147136</v>
      </c>
      <c r="H13" s="190">
        <v>3.6625680000000003</v>
      </c>
      <c r="I13" s="190">
        <v>15.820898000000001</v>
      </c>
      <c r="J13" s="190">
        <v>14.533392000000001</v>
      </c>
      <c r="K13" s="190">
        <v>-12.37326</v>
      </c>
      <c r="L13" s="190">
        <v>14.93168</v>
      </c>
      <c r="M13" s="190">
        <v>-5.1652700000000005</v>
      </c>
      <c r="N13" s="190">
        <v>10.395850000000001</v>
      </c>
      <c r="O13" s="190">
        <v>4.0648400000000002</v>
      </c>
      <c r="P13" s="190">
        <v>3.5380700000000003</v>
      </c>
      <c r="Q13" s="190">
        <v>7.5272700000000006</v>
      </c>
      <c r="R13" s="190">
        <v>13.11669</v>
      </c>
      <c r="S13" s="190">
        <v>15.47784</v>
      </c>
      <c r="T13" s="190">
        <v>21.893450000000001</v>
      </c>
      <c r="U13" s="190">
        <v>12.1463</v>
      </c>
      <c r="V13" s="190">
        <v>8.651209999999999</v>
      </c>
      <c r="W13" s="190">
        <v>9.7618099999999988</v>
      </c>
      <c r="X13" s="190">
        <v>16.488720000000001</v>
      </c>
      <c r="Y13" s="190">
        <v>4.6226700000000003</v>
      </c>
      <c r="Z13" s="190">
        <v>5.9689499999999995</v>
      </c>
      <c r="AA13" s="190">
        <v>-1.0023</v>
      </c>
      <c r="AB13" s="190">
        <v>2.8529</v>
      </c>
      <c r="AC13" s="190">
        <v>5.8924399999999997</v>
      </c>
      <c r="AD13" s="190">
        <v>3.9897065276040999</v>
      </c>
      <c r="AE13" s="190">
        <v>-11.4351155371894</v>
      </c>
      <c r="AF13" s="190">
        <v>6.3263246300834401</v>
      </c>
      <c r="AG13" s="190">
        <v>3.8446132224799099</v>
      </c>
      <c r="AH13" s="190">
        <v>10.148976943471901</v>
      </c>
      <c r="AI13" s="203"/>
      <c r="AJ13" s="203"/>
      <c r="AK13" s="203"/>
      <c r="AL13" s="203"/>
      <c r="AM13" s="203"/>
      <c r="AN13" s="167"/>
      <c r="AO13" s="167"/>
      <c r="AP13" s="167"/>
      <c r="AQ13" s="167"/>
      <c r="AR13" s="167"/>
      <c r="AS13" s="167"/>
      <c r="AT13" s="167"/>
      <c r="AU13" s="167"/>
      <c r="AV13" s="167"/>
      <c r="AW13" s="167"/>
      <c r="AX13" s="167"/>
      <c r="AY13" s="167"/>
    </row>
    <row r="14" spans="1:51" ht="15" x14ac:dyDescent="0.25">
      <c r="A14" s="189">
        <f>YampaRiverInflow.TotalOutflow!A14</f>
        <v>44896</v>
      </c>
      <c r="B14" s="280">
        <v>12.974</v>
      </c>
      <c r="C14" s="270">
        <v>11.318</v>
      </c>
      <c r="D14" s="285">
        <v>3.044</v>
      </c>
      <c r="E14" s="190">
        <v>16.566911999999999</v>
      </c>
      <c r="F14" s="190">
        <v>23.606604000000004</v>
      </c>
      <c r="G14" s="190">
        <v>11.927992</v>
      </c>
      <c r="H14" s="190">
        <v>18.697578</v>
      </c>
      <c r="I14" s="190">
        <v>16.272072000000001</v>
      </c>
      <c r="J14" s="190">
        <v>6.2282960000000003</v>
      </c>
      <c r="K14" s="190">
        <v>-16.238409999999998</v>
      </c>
      <c r="L14" s="190">
        <v>12.00187</v>
      </c>
      <c r="M14" s="190">
        <v>6.5915499999999998</v>
      </c>
      <c r="N14" s="190">
        <v>12.228569999999999</v>
      </c>
      <c r="O14" s="190">
        <v>1.01868</v>
      </c>
      <c r="P14" s="190">
        <v>6.6875100000000005</v>
      </c>
      <c r="Q14" s="190">
        <v>11.483219999999999</v>
      </c>
      <c r="R14" s="190">
        <v>-2.7016499999999999</v>
      </c>
      <c r="S14" s="190">
        <v>25.948370000000001</v>
      </c>
      <c r="T14" s="190">
        <v>22.778939999999999</v>
      </c>
      <c r="U14" s="190">
        <v>11.792920000000001</v>
      </c>
      <c r="V14" s="190">
        <v>17.610810000000001</v>
      </c>
      <c r="W14" s="190">
        <v>24.307770000000001</v>
      </c>
      <c r="X14" s="190">
        <v>18.407709999999998</v>
      </c>
      <c r="Y14" s="190">
        <v>2.61571</v>
      </c>
      <c r="Z14" s="190">
        <v>-1.4079200000000001</v>
      </c>
      <c r="AA14" s="190">
        <v>-6.0315000000000003</v>
      </c>
      <c r="AB14" s="190">
        <v>15.691600000000001</v>
      </c>
      <c r="AC14" s="190">
        <v>6.0872700000000002</v>
      </c>
      <c r="AD14" s="190">
        <v>14.668721902282002</v>
      </c>
      <c r="AE14" s="190">
        <v>-6.0504652876024405</v>
      </c>
      <c r="AF14" s="190">
        <v>3.9440781003643801</v>
      </c>
      <c r="AG14" s="190">
        <v>5.96184380284366</v>
      </c>
      <c r="AH14" s="190">
        <v>-3.3022761146438002</v>
      </c>
      <c r="AI14" s="203"/>
      <c r="AJ14" s="203"/>
      <c r="AK14" s="203"/>
      <c r="AL14" s="203"/>
      <c r="AM14" s="203"/>
      <c r="AN14" s="167"/>
      <c r="AO14" s="167"/>
      <c r="AP14" s="167"/>
      <c r="AQ14" s="167"/>
      <c r="AR14" s="167"/>
      <c r="AS14" s="167"/>
      <c r="AT14" s="167"/>
      <c r="AU14" s="167"/>
      <c r="AV14" s="167"/>
      <c r="AW14" s="167"/>
      <c r="AX14" s="167"/>
      <c r="AY14" s="167"/>
    </row>
    <row r="15" spans="1:51" ht="15" x14ac:dyDescent="0.25">
      <c r="A15" s="189">
        <f>YampaRiverInflow.TotalOutflow!A15</f>
        <v>44927</v>
      </c>
      <c r="B15" s="280">
        <v>19.492999999999999</v>
      </c>
      <c r="C15" s="270">
        <v>18.73</v>
      </c>
      <c r="D15" s="285">
        <v>9.2970000000000006</v>
      </c>
      <c r="E15" s="190">
        <v>18.317238</v>
      </c>
      <c r="F15" s="190">
        <v>101.21908400000001</v>
      </c>
      <c r="G15" s="190">
        <v>14.084605999999999</v>
      </c>
      <c r="H15" s="190">
        <v>35.531559999999999</v>
      </c>
      <c r="I15" s="190">
        <v>11.366462</v>
      </c>
      <c r="J15" s="190">
        <v>12.906422000000001</v>
      </c>
      <c r="K15" s="190">
        <v>-12.26146</v>
      </c>
      <c r="L15" s="190">
        <v>9.9685600000000001</v>
      </c>
      <c r="M15" s="190">
        <v>3.9182399999999999</v>
      </c>
      <c r="N15" s="190">
        <v>5.2524799999999994</v>
      </c>
      <c r="O15" s="190">
        <v>0.65434000000000003</v>
      </c>
      <c r="P15" s="190">
        <v>10.38495</v>
      </c>
      <c r="Q15" s="190">
        <v>14.23559</v>
      </c>
      <c r="R15" s="190">
        <v>9.8203300000000002</v>
      </c>
      <c r="S15" s="190">
        <v>24.700430000000001</v>
      </c>
      <c r="T15" s="190">
        <v>22.069479999999999</v>
      </c>
      <c r="U15" s="190">
        <v>12.57952</v>
      </c>
      <c r="V15" s="190">
        <v>19.210369999999998</v>
      </c>
      <c r="W15" s="190">
        <v>24.414390000000001</v>
      </c>
      <c r="X15" s="190">
        <v>14.356399999999999</v>
      </c>
      <c r="Y15" s="190">
        <v>-5.5168900000000001</v>
      </c>
      <c r="Z15" s="190">
        <v>8.7599999999999997E-2</v>
      </c>
      <c r="AA15" s="190">
        <v>10.52117</v>
      </c>
      <c r="AB15" s="190">
        <v>15.80128</v>
      </c>
      <c r="AC15" s="190">
        <v>7.4489752076703502</v>
      </c>
      <c r="AD15" s="190">
        <v>19.8163140489265</v>
      </c>
      <c r="AE15" s="190">
        <v>0.31217231431502396</v>
      </c>
      <c r="AF15" s="190">
        <v>11.158060331372901</v>
      </c>
      <c r="AG15" s="190">
        <v>7.7495685923312703</v>
      </c>
      <c r="AH15" s="190">
        <v>16.305914000000001</v>
      </c>
      <c r="AI15" s="203"/>
      <c r="AJ15" s="203"/>
      <c r="AK15" s="203"/>
      <c r="AL15" s="203"/>
      <c r="AM15" s="203"/>
      <c r="AN15" s="167"/>
      <c r="AO15" s="167"/>
      <c r="AP15" s="167"/>
      <c r="AQ15" s="167"/>
      <c r="AR15" s="167"/>
      <c r="AS15" s="167"/>
      <c r="AT15" s="167"/>
      <c r="AU15" s="167"/>
      <c r="AV15" s="167"/>
      <c r="AW15" s="167"/>
      <c r="AX15" s="167"/>
      <c r="AY15" s="167"/>
    </row>
    <row r="16" spans="1:51" ht="15" x14ac:dyDescent="0.25">
      <c r="A16" s="189">
        <f>YampaRiverInflow.TotalOutflow!A16</f>
        <v>44958</v>
      </c>
      <c r="B16" s="280">
        <v>17.004999999999999</v>
      </c>
      <c r="C16" s="270">
        <v>22.273</v>
      </c>
      <c r="D16" s="285">
        <v>11.170999999999999</v>
      </c>
      <c r="E16" s="190">
        <v>27.521836</v>
      </c>
      <c r="F16" s="190">
        <v>75.754664000000005</v>
      </c>
      <c r="G16" s="190">
        <v>14.718234000000001</v>
      </c>
      <c r="H16" s="190">
        <v>33.481140000000003</v>
      </c>
      <c r="I16" s="190">
        <v>10.668854</v>
      </c>
      <c r="J16" s="190">
        <v>-2.5262600000000002</v>
      </c>
      <c r="K16" s="190">
        <v>-10.192350000000001</v>
      </c>
      <c r="L16" s="190">
        <v>6.2821099999999994</v>
      </c>
      <c r="M16" s="190">
        <v>3.13246</v>
      </c>
      <c r="N16" s="190">
        <v>4.1601400000000002</v>
      </c>
      <c r="O16" s="190">
        <v>2.8380700000000001</v>
      </c>
      <c r="P16" s="190">
        <v>9.7490100000000002</v>
      </c>
      <c r="Q16" s="190">
        <v>16.001570000000001</v>
      </c>
      <c r="R16" s="190">
        <v>9.5720700000000001</v>
      </c>
      <c r="S16" s="190">
        <v>21.740169999999999</v>
      </c>
      <c r="T16" s="190">
        <v>14.98456</v>
      </c>
      <c r="U16" s="190">
        <v>10.01197</v>
      </c>
      <c r="V16" s="190">
        <v>10.48507</v>
      </c>
      <c r="W16" s="190">
        <v>13.671299999999999</v>
      </c>
      <c r="X16" s="190">
        <v>11.7835</v>
      </c>
      <c r="Y16" s="190">
        <v>1.5763499999999999</v>
      </c>
      <c r="Z16" s="190">
        <v>-4.5615100000000002</v>
      </c>
      <c r="AA16" s="190">
        <v>4.3772399999999996</v>
      </c>
      <c r="AB16" s="190">
        <v>6.30464</v>
      </c>
      <c r="AC16" s="190">
        <v>4.0539722308107295</v>
      </c>
      <c r="AD16" s="190">
        <v>9.3226595036040596</v>
      </c>
      <c r="AE16" s="190">
        <v>19.796036777389201</v>
      </c>
      <c r="AF16" s="190">
        <v>11.065682646744701</v>
      </c>
      <c r="AG16" s="190">
        <v>11.6148235514056</v>
      </c>
      <c r="AH16" s="190">
        <v>19.425978000000001</v>
      </c>
      <c r="AI16" s="203"/>
      <c r="AJ16" s="203"/>
      <c r="AK16" s="203"/>
      <c r="AL16" s="203"/>
      <c r="AM16" s="203"/>
      <c r="AN16" s="167"/>
      <c r="AO16" s="167"/>
      <c r="AP16" s="167"/>
      <c r="AQ16" s="167"/>
      <c r="AR16" s="167"/>
      <c r="AS16" s="167"/>
      <c r="AT16" s="167"/>
      <c r="AU16" s="167"/>
      <c r="AV16" s="167"/>
      <c r="AW16" s="167"/>
      <c r="AX16" s="167"/>
      <c r="AY16" s="167"/>
    </row>
    <row r="17" spans="1:51" ht="15" x14ac:dyDescent="0.25">
      <c r="A17" s="189">
        <f>YampaRiverInflow.TotalOutflow!A17</f>
        <v>44986</v>
      </c>
      <c r="B17" s="280">
        <v>17.504999999999999</v>
      </c>
      <c r="C17" s="270">
        <v>27.605</v>
      </c>
      <c r="D17" s="285">
        <v>16.059000000000001</v>
      </c>
      <c r="E17" s="190">
        <v>39.915998000000002</v>
      </c>
      <c r="F17" s="190">
        <v>66.375816</v>
      </c>
      <c r="G17" s="190">
        <v>17.63081</v>
      </c>
      <c r="H17" s="190">
        <v>62.605969999999999</v>
      </c>
      <c r="I17" s="190">
        <v>-10.494788</v>
      </c>
      <c r="J17" s="190">
        <v>-5.3588699999999996</v>
      </c>
      <c r="K17" s="190">
        <v>-15.49112</v>
      </c>
      <c r="L17" s="190">
        <v>36.322969999999998</v>
      </c>
      <c r="M17" s="190">
        <v>9.210090000000001</v>
      </c>
      <c r="N17" s="190">
        <v>5.7764899999999999</v>
      </c>
      <c r="O17" s="190">
        <v>9.2872199999999996</v>
      </c>
      <c r="P17" s="190">
        <v>8.1139899999999994</v>
      </c>
      <c r="Q17" s="190">
        <v>9.8301200000000009</v>
      </c>
      <c r="R17" s="190">
        <v>14.49926</v>
      </c>
      <c r="S17" s="190">
        <v>12.03308</v>
      </c>
      <c r="T17" s="190">
        <v>4.5342399999999996</v>
      </c>
      <c r="U17" s="190">
        <v>19.332849999999997</v>
      </c>
      <c r="V17" s="190">
        <v>6.37479</v>
      </c>
      <c r="W17" s="190">
        <v>9.2942099999999996</v>
      </c>
      <c r="X17" s="190">
        <v>12.6425</v>
      </c>
      <c r="Y17" s="190">
        <v>6.9273500000000006</v>
      </c>
      <c r="Z17" s="190">
        <v>-7.20953</v>
      </c>
      <c r="AA17" s="190">
        <v>6.0791599999999999</v>
      </c>
      <c r="AB17" s="190">
        <v>6.5443199999999999</v>
      </c>
      <c r="AC17" s="190">
        <v>12.9016643799678</v>
      </c>
      <c r="AD17" s="190">
        <v>7.2940712366949301</v>
      </c>
      <c r="AE17" s="190">
        <v>35.068694212232302</v>
      </c>
      <c r="AF17" s="190">
        <v>6.2901128095215002</v>
      </c>
      <c r="AG17" s="190">
        <v>18.741606197686799</v>
      </c>
      <c r="AH17" s="190">
        <v>26.794340000000005</v>
      </c>
      <c r="AI17" s="203"/>
      <c r="AJ17" s="203"/>
      <c r="AK17" s="203"/>
      <c r="AL17" s="203"/>
      <c r="AM17" s="203"/>
      <c r="AN17" s="167"/>
      <c r="AO17" s="167"/>
      <c r="AP17" s="167"/>
      <c r="AQ17" s="167"/>
      <c r="AR17" s="167"/>
      <c r="AS17" s="167"/>
      <c r="AT17" s="167"/>
      <c r="AU17" s="167"/>
      <c r="AV17" s="167"/>
      <c r="AW17" s="167"/>
      <c r="AX17" s="167"/>
      <c r="AY17" s="167"/>
    </row>
    <row r="18" spans="1:51" ht="15" x14ac:dyDescent="0.25">
      <c r="A18" s="189">
        <f>YampaRiverInflow.TotalOutflow!A18</f>
        <v>45017</v>
      </c>
      <c r="B18" s="280">
        <v>16.923999999999999</v>
      </c>
      <c r="C18" s="270">
        <v>16.178000000000001</v>
      </c>
      <c r="D18" s="285">
        <v>18.23</v>
      </c>
      <c r="E18" s="190">
        <v>29.763325999999999</v>
      </c>
      <c r="F18" s="190">
        <v>41.261670000000002</v>
      </c>
      <c r="G18" s="190">
        <v>7.7661820000000006</v>
      </c>
      <c r="H18" s="190">
        <v>14.708754000000001</v>
      </c>
      <c r="I18" s="190">
        <v>23.635946000000001</v>
      </c>
      <c r="J18" s="190">
        <v>6.8406400000000005</v>
      </c>
      <c r="K18" s="190">
        <v>-2.2138499999999999</v>
      </c>
      <c r="L18" s="190">
        <v>19.547470000000001</v>
      </c>
      <c r="M18" s="190">
        <v>11.52768</v>
      </c>
      <c r="N18" s="190">
        <v>17.343669999999999</v>
      </c>
      <c r="O18" s="190">
        <v>13.49269</v>
      </c>
      <c r="P18" s="190">
        <v>4.6643299999999996</v>
      </c>
      <c r="Q18" s="190">
        <v>2.3306399999999998</v>
      </c>
      <c r="R18" s="190">
        <v>9.179590000000001</v>
      </c>
      <c r="S18" s="190">
        <v>14.534559999999999</v>
      </c>
      <c r="T18" s="190">
        <v>4.0880400000000003</v>
      </c>
      <c r="U18" s="190">
        <v>12.77216</v>
      </c>
      <c r="V18" s="190">
        <v>7.4774700000000003</v>
      </c>
      <c r="W18" s="190">
        <v>12.525</v>
      </c>
      <c r="X18" s="190">
        <v>22.5366</v>
      </c>
      <c r="Y18" s="190">
        <v>5.4246600000000003</v>
      </c>
      <c r="Z18" s="190">
        <v>-1.42597</v>
      </c>
      <c r="AA18" s="190">
        <v>9.8915199999999999</v>
      </c>
      <c r="AB18" s="190">
        <v>9.72743</v>
      </c>
      <c r="AC18" s="190">
        <v>15.713943386447099</v>
      </c>
      <c r="AD18" s="190">
        <v>6.6015394221493597</v>
      </c>
      <c r="AE18" s="190">
        <v>32.830230167934701</v>
      </c>
      <c r="AF18" s="190">
        <v>14.096756611570999</v>
      </c>
      <c r="AG18" s="190">
        <v>21.908179504132999</v>
      </c>
      <c r="AH18" s="190">
        <v>18.399011999999999</v>
      </c>
      <c r="AI18" s="203"/>
      <c r="AJ18" s="203"/>
      <c r="AK18" s="203"/>
      <c r="AL18" s="203"/>
      <c r="AM18" s="203"/>
      <c r="AN18" s="167"/>
      <c r="AO18" s="167"/>
      <c r="AP18" s="167"/>
      <c r="AQ18" s="167"/>
      <c r="AR18" s="167"/>
      <c r="AS18" s="167"/>
      <c r="AT18" s="167"/>
      <c r="AU18" s="167"/>
      <c r="AV18" s="167"/>
      <c r="AW18" s="167"/>
      <c r="AX18" s="167"/>
      <c r="AY18" s="167"/>
    </row>
    <row r="19" spans="1:51" ht="15" x14ac:dyDescent="0.25">
      <c r="A19" s="189">
        <f>YampaRiverInflow.TotalOutflow!A19</f>
        <v>45047</v>
      </c>
      <c r="B19" s="280">
        <v>8.3249999999999993</v>
      </c>
      <c r="C19" s="270">
        <v>8.7690000000000001</v>
      </c>
      <c r="D19" s="285">
        <v>18.850999999999999</v>
      </c>
      <c r="E19" s="190">
        <v>17.687328000000001</v>
      </c>
      <c r="F19" s="190">
        <v>30.256135999999998</v>
      </c>
      <c r="G19" s="190">
        <v>9.5716059999999992</v>
      </c>
      <c r="H19" s="190">
        <v>29.325434000000005</v>
      </c>
      <c r="I19" s="190">
        <v>5.5503300000000007</v>
      </c>
      <c r="J19" s="190">
        <v>8.0619300000000003</v>
      </c>
      <c r="K19" s="190">
        <v>-4.66012</v>
      </c>
      <c r="L19" s="190">
        <v>9.683209999999999</v>
      </c>
      <c r="M19" s="190">
        <v>23.337949999999999</v>
      </c>
      <c r="N19" s="190">
        <v>11.09249</v>
      </c>
      <c r="O19" s="190">
        <v>14.89179</v>
      </c>
      <c r="P19" s="190">
        <v>9.6852700000000009</v>
      </c>
      <c r="Q19" s="190">
        <v>5.5847100000000003</v>
      </c>
      <c r="R19" s="190">
        <v>4.1686000000000005</v>
      </c>
      <c r="S19" s="190">
        <v>14.016170000000001</v>
      </c>
      <c r="T19" s="190">
        <v>5.02379</v>
      </c>
      <c r="U19" s="190">
        <v>16.882990000000003</v>
      </c>
      <c r="V19" s="190">
        <v>3.9549799999999999</v>
      </c>
      <c r="W19" s="190">
        <v>10.53945</v>
      </c>
      <c r="X19" s="190">
        <v>19.5229</v>
      </c>
      <c r="Y19" s="190">
        <v>4.9721899999999994</v>
      </c>
      <c r="Z19" s="190">
        <v>1.2309300000000001</v>
      </c>
      <c r="AA19" s="190">
        <v>4.9847600000000005</v>
      </c>
      <c r="AB19" s="190">
        <v>9.3964200000000009</v>
      </c>
      <c r="AC19" s="190">
        <v>9.2539210713396098</v>
      </c>
      <c r="AD19" s="190">
        <v>5.5819525592733701</v>
      </c>
      <c r="AE19" s="190">
        <v>25.107575702810699</v>
      </c>
      <c r="AF19" s="190">
        <v>32.171070661818902</v>
      </c>
      <c r="AG19" s="190">
        <v>22.140587519075002</v>
      </c>
      <c r="AH19" s="190">
        <v>9.3170699999999993</v>
      </c>
      <c r="AI19" s="203"/>
      <c r="AJ19" s="203"/>
      <c r="AK19" s="203"/>
      <c r="AL19" s="203"/>
      <c r="AM19" s="203"/>
      <c r="AN19" s="167"/>
      <c r="AO19" s="167"/>
      <c r="AP19" s="167"/>
      <c r="AQ19" s="167"/>
      <c r="AR19" s="167"/>
      <c r="AS19" s="167"/>
      <c r="AT19" s="167"/>
      <c r="AU19" s="167"/>
      <c r="AV19" s="167"/>
      <c r="AW19" s="167"/>
      <c r="AX19" s="167"/>
      <c r="AY19" s="167"/>
    </row>
    <row r="20" spans="1:51" ht="15" x14ac:dyDescent="0.25">
      <c r="A20" s="189">
        <f>YampaRiverInflow.TotalOutflow!A20</f>
        <v>45078</v>
      </c>
      <c r="B20" s="280">
        <v>4.1669999999999998</v>
      </c>
      <c r="C20" s="270">
        <v>4.6769999999999996</v>
      </c>
      <c r="D20" s="285">
        <v>19.471</v>
      </c>
      <c r="E20" s="190">
        <v>1.2684000000000002</v>
      </c>
      <c r="F20" s="190">
        <v>4.9412060000000002</v>
      </c>
      <c r="G20" s="190">
        <v>-1.180104</v>
      </c>
      <c r="H20" s="190">
        <v>16.706314000000003</v>
      </c>
      <c r="I20" s="190">
        <v>1.3633040000000001</v>
      </c>
      <c r="J20" s="190">
        <v>-0.79383999999999999</v>
      </c>
      <c r="K20" s="190">
        <v>-23.251810000000003</v>
      </c>
      <c r="L20" s="190">
        <v>12.69872</v>
      </c>
      <c r="M20" s="190">
        <v>19.039000000000001</v>
      </c>
      <c r="N20" s="190">
        <v>6.8687700000000005</v>
      </c>
      <c r="O20" s="190">
        <v>14.246139999999999</v>
      </c>
      <c r="P20" s="190">
        <v>18.845080000000003</v>
      </c>
      <c r="Q20" s="190">
        <v>7.4909099999999995</v>
      </c>
      <c r="R20" s="190">
        <v>13.8124</v>
      </c>
      <c r="S20" s="190">
        <v>24.775919999999999</v>
      </c>
      <c r="T20" s="190">
        <v>9.7531100000000013</v>
      </c>
      <c r="U20" s="190">
        <v>18.740459999999999</v>
      </c>
      <c r="V20" s="190">
        <v>5.9942099999999998</v>
      </c>
      <c r="W20" s="190">
        <v>10.93661</v>
      </c>
      <c r="X20" s="190">
        <v>14.07673</v>
      </c>
      <c r="Y20" s="190">
        <v>3.54962</v>
      </c>
      <c r="Z20" s="190">
        <v>6.4226899999999993</v>
      </c>
      <c r="AA20" s="190">
        <v>10.59356</v>
      </c>
      <c r="AB20" s="190">
        <v>1.32226</v>
      </c>
      <c r="AC20" s="190">
        <v>6.9610190102487604</v>
      </c>
      <c r="AD20" s="190">
        <v>13.6235045447941</v>
      </c>
      <c r="AE20" s="190">
        <v>21.1430438016537</v>
      </c>
      <c r="AF20" s="190">
        <v>42.150180575868696</v>
      </c>
      <c r="AG20" s="190">
        <v>13.4754590082651</v>
      </c>
      <c r="AH20" s="190">
        <v>19.542680000000001</v>
      </c>
      <c r="AI20" s="203"/>
      <c r="AJ20" s="203"/>
      <c r="AK20" s="203"/>
      <c r="AL20" s="203"/>
      <c r="AM20" s="203"/>
      <c r="AN20" s="167"/>
      <c r="AO20" s="167"/>
      <c r="AP20" s="167"/>
      <c r="AQ20" s="167"/>
      <c r="AR20" s="167"/>
      <c r="AS20" s="167"/>
      <c r="AT20" s="167"/>
      <c r="AU20" s="167"/>
      <c r="AV20" s="167"/>
      <c r="AW20" s="167"/>
      <c r="AX20" s="167"/>
      <c r="AY20" s="167"/>
    </row>
    <row r="21" spans="1:51" ht="15" x14ac:dyDescent="0.25">
      <c r="A21" s="189">
        <f>YampaRiverInflow.TotalOutflow!A21</f>
        <v>45108</v>
      </c>
      <c r="B21" s="280">
        <v>8.8620000000000001</v>
      </c>
      <c r="C21" s="270">
        <v>15.654</v>
      </c>
      <c r="D21" s="285">
        <v>23.431000000000001</v>
      </c>
      <c r="E21" s="190">
        <v>15.702810000000001</v>
      </c>
      <c r="F21" s="190">
        <v>2.0310160000000002</v>
      </c>
      <c r="G21" s="190">
        <v>8.0089059999999996</v>
      </c>
      <c r="H21" s="190">
        <v>20.697440000000004</v>
      </c>
      <c r="I21" s="190">
        <v>17.755964000000002</v>
      </c>
      <c r="J21" s="190">
        <v>11.63293</v>
      </c>
      <c r="K21" s="190">
        <v>-12.476629999999998</v>
      </c>
      <c r="L21" s="190">
        <v>23.625509999999998</v>
      </c>
      <c r="M21" s="190">
        <v>20.54889</v>
      </c>
      <c r="N21" s="190">
        <v>8.319090000000001</v>
      </c>
      <c r="O21" s="190">
        <v>20.105460000000001</v>
      </c>
      <c r="P21" s="190">
        <v>19.50067</v>
      </c>
      <c r="Q21" s="190">
        <v>8.3446700000000007</v>
      </c>
      <c r="R21" s="190">
        <v>18.455950000000001</v>
      </c>
      <c r="S21" s="190">
        <v>31.79073</v>
      </c>
      <c r="T21" s="190">
        <v>14.55987</v>
      </c>
      <c r="U21" s="190">
        <v>21.886839999999999</v>
      </c>
      <c r="V21" s="190">
        <v>25.583909999999999</v>
      </c>
      <c r="W21" s="190">
        <v>21.074020000000001</v>
      </c>
      <c r="X21" s="190">
        <v>18.544400000000003</v>
      </c>
      <c r="Y21" s="190">
        <v>6.5901300000000003</v>
      </c>
      <c r="Z21" s="190">
        <v>14.91146</v>
      </c>
      <c r="AA21" s="190">
        <v>14.38373</v>
      </c>
      <c r="AB21" s="190">
        <v>27.614090000000001</v>
      </c>
      <c r="AC21" s="190">
        <v>12.5574148766291</v>
      </c>
      <c r="AD21" s="190">
        <v>24.781192150480202</v>
      </c>
      <c r="AE21" s="190">
        <v>16.943357023537999</v>
      </c>
      <c r="AF21" s="190">
        <v>39.1588780983151</v>
      </c>
      <c r="AG21" s="190">
        <v>23.713968098447001</v>
      </c>
      <c r="AH21" s="190">
        <v>3.5028120000000005</v>
      </c>
      <c r="AI21" s="203"/>
      <c r="AJ21" s="203"/>
      <c r="AK21" s="203"/>
      <c r="AL21" s="203"/>
      <c r="AM21" s="203"/>
      <c r="AN21" s="167"/>
      <c r="AO21" s="167"/>
      <c r="AP21" s="167"/>
      <c r="AQ21" s="167"/>
      <c r="AR21" s="167"/>
      <c r="AS21" s="167"/>
      <c r="AT21" s="167"/>
      <c r="AU21" s="167"/>
      <c r="AV21" s="167"/>
      <c r="AW21" s="167"/>
      <c r="AX21" s="167"/>
      <c r="AY21" s="167"/>
    </row>
    <row r="22" spans="1:51" ht="15" x14ac:dyDescent="0.25">
      <c r="A22" s="189">
        <f>YampaRiverInflow.TotalOutflow!A22</f>
        <v>45139</v>
      </c>
      <c r="B22" s="280">
        <v>17.225000000000001</v>
      </c>
      <c r="C22" s="270">
        <v>16.655999999999999</v>
      </c>
      <c r="D22" s="285">
        <v>23.875</v>
      </c>
      <c r="E22" s="190">
        <v>28.766426000000003</v>
      </c>
      <c r="F22" s="190">
        <v>19.739957999999998</v>
      </c>
      <c r="G22" s="190">
        <v>11.451958000000001</v>
      </c>
      <c r="H22" s="190">
        <v>20.660824000000002</v>
      </c>
      <c r="I22" s="190">
        <v>13.796706</v>
      </c>
      <c r="J22" s="190">
        <v>9.7706299999999988</v>
      </c>
      <c r="K22" s="190">
        <v>7.4435000000000002</v>
      </c>
      <c r="L22" s="190">
        <v>20.504860000000001</v>
      </c>
      <c r="M22" s="190">
        <v>22.135639999999999</v>
      </c>
      <c r="N22" s="190">
        <v>5.2130799999999997</v>
      </c>
      <c r="O22" s="190">
        <v>14.802440000000001</v>
      </c>
      <c r="P22" s="190">
        <v>21.94164</v>
      </c>
      <c r="Q22" s="190">
        <v>8.4181799999999996</v>
      </c>
      <c r="R22" s="190">
        <v>21.659500000000001</v>
      </c>
      <c r="S22" s="190">
        <v>35.8294</v>
      </c>
      <c r="T22" s="190">
        <v>14.210139999999999</v>
      </c>
      <c r="U22" s="190">
        <v>24.195160000000001</v>
      </c>
      <c r="V22" s="190">
        <v>26.496269999999999</v>
      </c>
      <c r="W22" s="190">
        <v>24.024999999999999</v>
      </c>
      <c r="X22" s="190">
        <v>22.344560000000001</v>
      </c>
      <c r="Y22" s="190">
        <v>9.8739599999999985</v>
      </c>
      <c r="Z22" s="190">
        <v>13.84548</v>
      </c>
      <c r="AA22" s="190">
        <v>16.93469</v>
      </c>
      <c r="AB22" s="190">
        <v>14.48996</v>
      </c>
      <c r="AC22" s="190">
        <v>14.623601239406</v>
      </c>
      <c r="AD22" s="190">
        <v>29.351938843042298</v>
      </c>
      <c r="AE22" s="190">
        <v>10.6373367791084</v>
      </c>
      <c r="AF22" s="190">
        <v>32.4739838860175</v>
      </c>
      <c r="AG22" s="190">
        <v>32.289258266844001</v>
      </c>
      <c r="AH22" s="190">
        <v>21.988620000000001</v>
      </c>
      <c r="AI22" s="203"/>
      <c r="AJ22" s="203"/>
      <c r="AK22" s="203"/>
      <c r="AL22" s="203"/>
      <c r="AM22" s="203"/>
      <c r="AN22" s="167"/>
      <c r="AO22" s="167"/>
      <c r="AP22" s="167"/>
      <c r="AQ22" s="167"/>
      <c r="AR22" s="167"/>
      <c r="AS22" s="167"/>
      <c r="AT22" s="167"/>
      <c r="AU22" s="167"/>
      <c r="AV22" s="167"/>
      <c r="AW22" s="167"/>
      <c r="AX22" s="167"/>
      <c r="AY22" s="167"/>
    </row>
    <row r="23" spans="1:51" ht="15" x14ac:dyDescent="0.25">
      <c r="A23" s="189">
        <f>YampaRiverInflow.TotalOutflow!A23</f>
        <v>45170</v>
      </c>
      <c r="B23" s="280">
        <v>14.504</v>
      </c>
      <c r="C23" s="270">
        <v>14.882999999999999</v>
      </c>
      <c r="D23" s="285">
        <v>16.707999999999998</v>
      </c>
      <c r="E23" s="190">
        <v>26.366382000000002</v>
      </c>
      <c r="F23" s="190">
        <v>15.737406</v>
      </c>
      <c r="G23" s="190">
        <v>14.914582000000003</v>
      </c>
      <c r="H23" s="190">
        <v>14.839589999999999</v>
      </c>
      <c r="I23" s="190">
        <v>10.647540000000001</v>
      </c>
      <c r="J23" s="190">
        <v>-6.0112700000000006</v>
      </c>
      <c r="K23" s="190">
        <v>19.914009999999998</v>
      </c>
      <c r="L23" s="190">
        <v>13.555149999999999</v>
      </c>
      <c r="M23" s="190">
        <v>15.397549999999999</v>
      </c>
      <c r="N23" s="190">
        <v>7.1036899999999994</v>
      </c>
      <c r="O23" s="190">
        <v>8.6973899999999986</v>
      </c>
      <c r="P23" s="190">
        <v>11.841569999999999</v>
      </c>
      <c r="Q23" s="190">
        <v>3.6388400000000001</v>
      </c>
      <c r="R23" s="190">
        <v>18.084299999999999</v>
      </c>
      <c r="S23" s="190">
        <v>24.926950000000001</v>
      </c>
      <c r="T23" s="190">
        <v>13.032249999999999</v>
      </c>
      <c r="U23" s="190">
        <v>14.707469999999999</v>
      </c>
      <c r="V23" s="190">
        <v>15.101129999999999</v>
      </c>
      <c r="W23" s="190">
        <v>9.3519199999999998</v>
      </c>
      <c r="X23" s="190">
        <v>35.037589999999994</v>
      </c>
      <c r="Y23" s="190">
        <v>-2.8639899999999998</v>
      </c>
      <c r="Z23" s="190">
        <v>6.7481800000000005</v>
      </c>
      <c r="AA23" s="190">
        <v>15.02529</v>
      </c>
      <c r="AB23" s="190">
        <v>11.451879999999999</v>
      </c>
      <c r="AC23" s="190">
        <v>13.1848636376867</v>
      </c>
      <c r="AD23" s="190">
        <v>8.3238249586783297</v>
      </c>
      <c r="AE23" s="190">
        <v>19.8346958697528</v>
      </c>
      <c r="AF23" s="190">
        <v>16.409711323636998</v>
      </c>
      <c r="AG23" s="190">
        <v>25.7866844641329</v>
      </c>
      <c r="AH23" s="190">
        <v>21.500264000000001</v>
      </c>
      <c r="AI23" s="203"/>
      <c r="AJ23" s="203"/>
      <c r="AK23" s="203"/>
      <c r="AL23" s="203"/>
      <c r="AM23" s="203"/>
      <c r="AN23" s="167"/>
      <c r="AO23" s="167"/>
      <c r="AP23" s="167"/>
      <c r="AQ23" s="167"/>
      <c r="AR23" s="167"/>
      <c r="AS23" s="167"/>
      <c r="AT23" s="167"/>
      <c r="AU23" s="167"/>
      <c r="AV23" s="167"/>
      <c r="AW23" s="167"/>
      <c r="AX23" s="167"/>
      <c r="AY23" s="167"/>
    </row>
    <row r="24" spans="1:51" ht="15" x14ac:dyDescent="0.25">
      <c r="A24" s="189">
        <f>YampaRiverInflow.TotalOutflow!A24</f>
        <v>45200</v>
      </c>
      <c r="B24" s="280">
        <v>12.484999999999999</v>
      </c>
      <c r="C24" s="270">
        <v>12.484999999999999</v>
      </c>
      <c r="D24" s="285">
        <v>12.484999999999999</v>
      </c>
      <c r="E24" s="190">
        <v>17.934583999999997</v>
      </c>
      <c r="F24" s="190">
        <v>11.836898000000001</v>
      </c>
      <c r="G24" s="190">
        <v>11.503132000000001</v>
      </c>
      <c r="H24" s="190">
        <v>12.135444000000001</v>
      </c>
      <c r="I24" s="190">
        <v>6.3876860000000004</v>
      </c>
      <c r="J24" s="190">
        <v>-7.82599</v>
      </c>
      <c r="K24" s="190">
        <v>24.362849999999998</v>
      </c>
      <c r="L24" s="190">
        <v>10.95425</v>
      </c>
      <c r="M24" s="190">
        <v>11.723360000000001</v>
      </c>
      <c r="N24" s="190">
        <v>4.6145899999999997</v>
      </c>
      <c r="O24" s="190">
        <v>6.6953500000000004</v>
      </c>
      <c r="P24" s="190">
        <v>9.5123700000000007</v>
      </c>
      <c r="Q24" s="190">
        <v>-0.49925999999999998</v>
      </c>
      <c r="R24" s="190">
        <v>18.132660000000001</v>
      </c>
      <c r="S24" s="190">
        <v>19.22006</v>
      </c>
      <c r="T24" s="190">
        <v>10.97871</v>
      </c>
      <c r="U24" s="190">
        <v>13.21185</v>
      </c>
      <c r="V24" s="190">
        <v>14.04824</v>
      </c>
      <c r="W24" s="190">
        <v>6.9533999999999994</v>
      </c>
      <c r="X24" s="190">
        <v>23.35398</v>
      </c>
      <c r="Y24" s="190">
        <v>-2.8656299999999999</v>
      </c>
      <c r="Z24" s="190">
        <v>2.3012199999999998</v>
      </c>
      <c r="AA24" s="190">
        <v>14.73507</v>
      </c>
      <c r="AB24" s="190">
        <v>8.505370000000001</v>
      </c>
      <c r="AC24" s="190">
        <v>9.0830627261494108</v>
      </c>
      <c r="AD24" s="190">
        <v>-6.2740460311398598</v>
      </c>
      <c r="AE24" s="190">
        <v>25.002335616926402</v>
      </c>
      <c r="AF24" s="190">
        <v>7.7553593381164196</v>
      </c>
      <c r="AG24" s="190">
        <v>26.857120247405899</v>
      </c>
      <c r="AH24" s="190">
        <v>8.6108960000000003</v>
      </c>
      <c r="AI24" s="203"/>
      <c r="AJ24" s="203"/>
      <c r="AK24" s="203"/>
      <c r="AL24" s="203"/>
      <c r="AM24" s="203"/>
      <c r="AN24" s="167"/>
      <c r="AO24" s="167"/>
      <c r="AP24" s="167"/>
      <c r="AQ24" s="167"/>
      <c r="AR24" s="167"/>
      <c r="AS24" s="167"/>
      <c r="AT24" s="167"/>
      <c r="AU24" s="167"/>
      <c r="AV24" s="167"/>
      <c r="AW24" s="167"/>
      <c r="AX24" s="167"/>
      <c r="AY24" s="167"/>
    </row>
    <row r="25" spans="1:51" ht="15" x14ac:dyDescent="0.25">
      <c r="A25" s="189">
        <f>YampaRiverInflow.TotalOutflow!A25</f>
        <v>45231</v>
      </c>
      <c r="B25" s="280">
        <v>2.5750000000000002</v>
      </c>
      <c r="C25" s="270">
        <v>2.5750000000000002</v>
      </c>
      <c r="D25" s="285">
        <v>2.5750000000000002</v>
      </c>
      <c r="E25" s="190">
        <v>10.960080000000001</v>
      </c>
      <c r="F25" s="190">
        <v>12.147136</v>
      </c>
      <c r="G25" s="190">
        <v>3.6625680000000003</v>
      </c>
      <c r="H25" s="190">
        <v>15.820898000000001</v>
      </c>
      <c r="I25" s="190">
        <v>14.533392000000001</v>
      </c>
      <c r="J25" s="190">
        <v>-12.37326</v>
      </c>
      <c r="K25" s="190">
        <v>14.93168</v>
      </c>
      <c r="L25" s="190">
        <v>-5.1652700000000005</v>
      </c>
      <c r="M25" s="190">
        <v>10.395850000000001</v>
      </c>
      <c r="N25" s="190">
        <v>4.0648400000000002</v>
      </c>
      <c r="O25" s="190">
        <v>3.5380700000000003</v>
      </c>
      <c r="P25" s="190">
        <v>7.5272700000000006</v>
      </c>
      <c r="Q25" s="190">
        <v>13.11669</v>
      </c>
      <c r="R25" s="190">
        <v>15.47784</v>
      </c>
      <c r="S25" s="190">
        <v>21.893450000000001</v>
      </c>
      <c r="T25" s="190">
        <v>12.1463</v>
      </c>
      <c r="U25" s="190">
        <v>8.651209999999999</v>
      </c>
      <c r="V25" s="190">
        <v>9.7618099999999988</v>
      </c>
      <c r="W25" s="190">
        <v>16.488720000000001</v>
      </c>
      <c r="X25" s="190">
        <v>4.6226700000000003</v>
      </c>
      <c r="Y25" s="190">
        <v>5.9689499999999995</v>
      </c>
      <c r="Z25" s="190">
        <v>-1.0023</v>
      </c>
      <c r="AA25" s="190">
        <v>2.8529</v>
      </c>
      <c r="AB25" s="190">
        <v>5.8924399999999997</v>
      </c>
      <c r="AC25" s="190">
        <v>3.9897065276040999</v>
      </c>
      <c r="AD25" s="190">
        <v>-11.4351155371894</v>
      </c>
      <c r="AE25" s="190">
        <v>6.3263246300834401</v>
      </c>
      <c r="AF25" s="190">
        <v>3.8446132224799099</v>
      </c>
      <c r="AG25" s="190">
        <v>10.148976943471901</v>
      </c>
      <c r="AH25" s="190">
        <v>8.991363999999999</v>
      </c>
      <c r="AI25" s="203"/>
      <c r="AJ25" s="203"/>
      <c r="AK25" s="203"/>
      <c r="AL25" s="203"/>
      <c r="AM25" s="203"/>
      <c r="AN25" s="167"/>
      <c r="AO25" s="167"/>
      <c r="AP25" s="167"/>
      <c r="AQ25" s="167"/>
      <c r="AR25" s="167"/>
      <c r="AS25" s="167"/>
      <c r="AT25" s="167"/>
      <c r="AU25" s="167"/>
      <c r="AV25" s="167"/>
      <c r="AW25" s="167"/>
      <c r="AX25" s="167"/>
      <c r="AY25" s="167"/>
    </row>
    <row r="26" spans="1:51" ht="15" x14ac:dyDescent="0.25">
      <c r="A26" s="189">
        <f>YampaRiverInflow.TotalOutflow!A26</f>
        <v>45261</v>
      </c>
      <c r="B26" s="280">
        <v>3.044</v>
      </c>
      <c r="C26" s="270">
        <v>3.044</v>
      </c>
      <c r="D26" s="285">
        <v>3.044</v>
      </c>
      <c r="E26" s="190">
        <v>23.606604000000004</v>
      </c>
      <c r="F26" s="190">
        <v>11.927992</v>
      </c>
      <c r="G26" s="190">
        <v>18.697578</v>
      </c>
      <c r="H26" s="190">
        <v>16.272072000000001</v>
      </c>
      <c r="I26" s="190">
        <v>6.2282960000000003</v>
      </c>
      <c r="J26" s="190">
        <v>-16.238409999999998</v>
      </c>
      <c r="K26" s="190">
        <v>12.00187</v>
      </c>
      <c r="L26" s="190">
        <v>6.5915499999999998</v>
      </c>
      <c r="M26" s="190">
        <v>12.228569999999999</v>
      </c>
      <c r="N26" s="190">
        <v>1.01868</v>
      </c>
      <c r="O26" s="190">
        <v>6.6875100000000005</v>
      </c>
      <c r="P26" s="190">
        <v>11.483219999999999</v>
      </c>
      <c r="Q26" s="190">
        <v>-2.7016499999999999</v>
      </c>
      <c r="R26" s="190">
        <v>25.948370000000001</v>
      </c>
      <c r="S26" s="190">
        <v>22.778939999999999</v>
      </c>
      <c r="T26" s="190">
        <v>11.792920000000001</v>
      </c>
      <c r="U26" s="190">
        <v>17.610810000000001</v>
      </c>
      <c r="V26" s="190">
        <v>24.307770000000001</v>
      </c>
      <c r="W26" s="190">
        <v>18.407709999999998</v>
      </c>
      <c r="X26" s="190">
        <v>2.61571</v>
      </c>
      <c r="Y26" s="190">
        <v>-1.4079200000000001</v>
      </c>
      <c r="Z26" s="190">
        <v>-6.0315000000000003</v>
      </c>
      <c r="AA26" s="190">
        <v>15.691600000000001</v>
      </c>
      <c r="AB26" s="190">
        <v>6.0872700000000002</v>
      </c>
      <c r="AC26" s="190">
        <v>14.668721902282002</v>
      </c>
      <c r="AD26" s="190">
        <v>-6.0504652876024405</v>
      </c>
      <c r="AE26" s="190">
        <v>3.9440781003643801</v>
      </c>
      <c r="AF26" s="190">
        <v>5.96184380284366</v>
      </c>
      <c r="AG26" s="190">
        <v>-3.3022761146438002</v>
      </c>
      <c r="AH26" s="190">
        <v>16.566911999999999</v>
      </c>
      <c r="AI26" s="203"/>
      <c r="AJ26" s="203"/>
      <c r="AK26" s="203"/>
      <c r="AL26" s="203"/>
      <c r="AM26" s="203"/>
      <c r="AN26" s="167"/>
      <c r="AO26" s="167"/>
      <c r="AP26" s="167"/>
      <c r="AQ26" s="167"/>
      <c r="AR26" s="167"/>
      <c r="AS26" s="167"/>
      <c r="AT26" s="167"/>
      <c r="AU26" s="167"/>
      <c r="AV26" s="167"/>
      <c r="AW26" s="167"/>
      <c r="AX26" s="167"/>
      <c r="AY26" s="167"/>
    </row>
    <row r="27" spans="1:51" ht="15" x14ac:dyDescent="0.25">
      <c r="A27" s="189">
        <f>YampaRiverInflow.TotalOutflow!A27</f>
        <v>45292</v>
      </c>
      <c r="B27" s="280">
        <v>9.2970000000000006</v>
      </c>
      <c r="C27" s="270">
        <v>9.2970000000000006</v>
      </c>
      <c r="D27" s="285">
        <v>9.2970000000000006</v>
      </c>
      <c r="E27" s="190">
        <v>101.21908400000001</v>
      </c>
      <c r="F27" s="190">
        <v>14.084605999999999</v>
      </c>
      <c r="G27" s="190">
        <v>35.531559999999999</v>
      </c>
      <c r="H27" s="190">
        <v>11.366462</v>
      </c>
      <c r="I27" s="190">
        <v>12.906422000000001</v>
      </c>
      <c r="J27" s="190">
        <v>-12.26146</v>
      </c>
      <c r="K27" s="190">
        <v>9.9685600000000001</v>
      </c>
      <c r="L27" s="190">
        <v>3.9182399999999999</v>
      </c>
      <c r="M27" s="190">
        <v>5.2524799999999994</v>
      </c>
      <c r="N27" s="190">
        <v>0.65434000000000003</v>
      </c>
      <c r="O27" s="190">
        <v>10.38495</v>
      </c>
      <c r="P27" s="190">
        <v>14.23559</v>
      </c>
      <c r="Q27" s="190">
        <v>9.8203300000000002</v>
      </c>
      <c r="R27" s="190">
        <v>24.700430000000001</v>
      </c>
      <c r="S27" s="190">
        <v>22.069479999999999</v>
      </c>
      <c r="T27" s="190">
        <v>12.57952</v>
      </c>
      <c r="U27" s="190">
        <v>19.210369999999998</v>
      </c>
      <c r="V27" s="190">
        <v>24.414390000000001</v>
      </c>
      <c r="W27" s="190">
        <v>14.356399999999999</v>
      </c>
      <c r="X27" s="190">
        <v>-5.5168900000000001</v>
      </c>
      <c r="Y27" s="190">
        <v>8.7599999999999997E-2</v>
      </c>
      <c r="Z27" s="190">
        <v>10.52117</v>
      </c>
      <c r="AA27" s="190">
        <v>15.80128</v>
      </c>
      <c r="AB27" s="190">
        <v>7.4489752076703502</v>
      </c>
      <c r="AC27" s="190">
        <v>19.8163140489265</v>
      </c>
      <c r="AD27" s="190">
        <v>0.31217231431502396</v>
      </c>
      <c r="AE27" s="190">
        <v>11.158060331372901</v>
      </c>
      <c r="AF27" s="190">
        <v>7.7495685923312703</v>
      </c>
      <c r="AG27" s="190">
        <v>16.305914000000001</v>
      </c>
      <c r="AH27" s="190">
        <v>18.317238</v>
      </c>
      <c r="AI27" s="203"/>
      <c r="AJ27" s="203"/>
      <c r="AK27" s="203"/>
      <c r="AL27" s="203"/>
      <c r="AM27" s="203"/>
      <c r="AN27" s="167"/>
      <c r="AO27" s="167"/>
      <c r="AP27" s="167"/>
      <c r="AQ27" s="167"/>
      <c r="AR27" s="167"/>
      <c r="AS27" s="167"/>
      <c r="AT27" s="167"/>
      <c r="AU27" s="167"/>
      <c r="AV27" s="167"/>
      <c r="AW27" s="167"/>
      <c r="AX27" s="167"/>
      <c r="AY27" s="167"/>
    </row>
    <row r="28" spans="1:51" ht="15" x14ac:dyDescent="0.25">
      <c r="A28" s="189">
        <f>YampaRiverInflow.TotalOutflow!A28</f>
        <v>45323</v>
      </c>
      <c r="B28" s="280">
        <v>11.170999999999999</v>
      </c>
      <c r="C28" s="270">
        <v>11.170999999999999</v>
      </c>
      <c r="D28" s="285">
        <v>11.170999999999999</v>
      </c>
      <c r="E28" s="190">
        <v>75.754664000000005</v>
      </c>
      <c r="F28" s="190">
        <v>14.718234000000001</v>
      </c>
      <c r="G28" s="190">
        <v>33.481140000000003</v>
      </c>
      <c r="H28" s="190">
        <v>10.668854</v>
      </c>
      <c r="I28" s="190">
        <v>-2.5262600000000002</v>
      </c>
      <c r="J28" s="190">
        <v>-10.192350000000001</v>
      </c>
      <c r="K28" s="190">
        <v>6.2821099999999994</v>
      </c>
      <c r="L28" s="190">
        <v>3.13246</v>
      </c>
      <c r="M28" s="190">
        <v>4.1601400000000002</v>
      </c>
      <c r="N28" s="190">
        <v>2.8380700000000001</v>
      </c>
      <c r="O28" s="190">
        <v>9.7490100000000002</v>
      </c>
      <c r="P28" s="190">
        <v>16.001570000000001</v>
      </c>
      <c r="Q28" s="190">
        <v>9.5720700000000001</v>
      </c>
      <c r="R28" s="190">
        <v>21.740169999999999</v>
      </c>
      <c r="S28" s="190">
        <v>14.98456</v>
      </c>
      <c r="T28" s="190">
        <v>10.01197</v>
      </c>
      <c r="U28" s="190">
        <v>10.48507</v>
      </c>
      <c r="V28" s="190">
        <v>13.671299999999999</v>
      </c>
      <c r="W28" s="190">
        <v>11.7835</v>
      </c>
      <c r="X28" s="190">
        <v>1.5763499999999999</v>
      </c>
      <c r="Y28" s="190">
        <v>-4.5615100000000002</v>
      </c>
      <c r="Z28" s="190">
        <v>4.3772399999999996</v>
      </c>
      <c r="AA28" s="190">
        <v>6.30464</v>
      </c>
      <c r="AB28" s="190">
        <v>4.0539722308107295</v>
      </c>
      <c r="AC28" s="190">
        <v>9.3226595036040596</v>
      </c>
      <c r="AD28" s="190">
        <v>19.796036777389201</v>
      </c>
      <c r="AE28" s="190">
        <v>11.065682646744701</v>
      </c>
      <c r="AF28" s="190">
        <v>11.6148235514056</v>
      </c>
      <c r="AG28" s="190">
        <v>19.425978000000001</v>
      </c>
      <c r="AH28" s="190">
        <v>27.521836</v>
      </c>
      <c r="AI28" s="203"/>
      <c r="AJ28" s="203"/>
      <c r="AK28" s="203"/>
      <c r="AL28" s="203"/>
      <c r="AM28" s="203"/>
      <c r="AN28" s="167"/>
      <c r="AO28" s="167"/>
      <c r="AP28" s="167"/>
      <c r="AQ28" s="167"/>
      <c r="AR28" s="167"/>
      <c r="AS28" s="167"/>
      <c r="AT28" s="167"/>
      <c r="AU28" s="167"/>
      <c r="AV28" s="167"/>
      <c r="AW28" s="167"/>
      <c r="AX28" s="167"/>
      <c r="AY28" s="167"/>
    </row>
    <row r="29" spans="1:51" ht="15" x14ac:dyDescent="0.25">
      <c r="A29" s="189">
        <f>YampaRiverInflow.TotalOutflow!A29</f>
        <v>45352</v>
      </c>
      <c r="B29" s="280">
        <v>16.059000000000001</v>
      </c>
      <c r="C29" s="270">
        <v>16.059000000000001</v>
      </c>
      <c r="D29" s="285">
        <v>16.059000000000001</v>
      </c>
      <c r="E29" s="190">
        <v>66.375816</v>
      </c>
      <c r="F29" s="190">
        <v>17.63081</v>
      </c>
      <c r="G29" s="190">
        <v>62.605969999999999</v>
      </c>
      <c r="H29" s="190">
        <v>-10.494788</v>
      </c>
      <c r="I29" s="190">
        <v>-5.3588699999999996</v>
      </c>
      <c r="J29" s="190">
        <v>-15.49112</v>
      </c>
      <c r="K29" s="190">
        <v>36.322969999999998</v>
      </c>
      <c r="L29" s="190">
        <v>9.210090000000001</v>
      </c>
      <c r="M29" s="190">
        <v>5.7764899999999999</v>
      </c>
      <c r="N29" s="190">
        <v>9.2872199999999996</v>
      </c>
      <c r="O29" s="190">
        <v>8.1139899999999994</v>
      </c>
      <c r="P29" s="190">
        <v>9.8301200000000009</v>
      </c>
      <c r="Q29" s="190">
        <v>14.49926</v>
      </c>
      <c r="R29" s="190">
        <v>12.03308</v>
      </c>
      <c r="S29" s="190">
        <v>4.5342399999999996</v>
      </c>
      <c r="T29" s="190">
        <v>19.332849999999997</v>
      </c>
      <c r="U29" s="190">
        <v>6.37479</v>
      </c>
      <c r="V29" s="190">
        <v>9.2942099999999996</v>
      </c>
      <c r="W29" s="190">
        <v>12.6425</v>
      </c>
      <c r="X29" s="190">
        <v>6.9273500000000006</v>
      </c>
      <c r="Y29" s="190">
        <v>-7.20953</v>
      </c>
      <c r="Z29" s="190">
        <v>6.0791599999999999</v>
      </c>
      <c r="AA29" s="190">
        <v>6.5443199999999999</v>
      </c>
      <c r="AB29" s="190">
        <v>12.9016643799678</v>
      </c>
      <c r="AC29" s="190">
        <v>7.2940712366949301</v>
      </c>
      <c r="AD29" s="190">
        <v>35.068694212232302</v>
      </c>
      <c r="AE29" s="190">
        <v>6.2901128095215002</v>
      </c>
      <c r="AF29" s="190">
        <v>18.741606197686799</v>
      </c>
      <c r="AG29" s="190">
        <v>26.794340000000005</v>
      </c>
      <c r="AH29" s="190">
        <v>39.915998000000002</v>
      </c>
      <c r="AI29" s="203"/>
      <c r="AJ29" s="203"/>
      <c r="AK29" s="203"/>
      <c r="AL29" s="203"/>
      <c r="AM29" s="203"/>
      <c r="AN29" s="167"/>
      <c r="AO29" s="167"/>
      <c r="AP29" s="167"/>
      <c r="AQ29" s="167"/>
      <c r="AR29" s="167"/>
      <c r="AS29" s="167"/>
      <c r="AT29" s="167"/>
      <c r="AU29" s="167"/>
      <c r="AV29" s="167"/>
      <c r="AW29" s="167"/>
      <c r="AX29" s="167"/>
      <c r="AY29" s="167"/>
    </row>
    <row r="30" spans="1:51" ht="15" x14ac:dyDescent="0.25">
      <c r="A30" s="189">
        <f>YampaRiverInflow.TotalOutflow!A30</f>
        <v>45383</v>
      </c>
      <c r="B30" s="280">
        <v>18.23</v>
      </c>
      <c r="C30" s="270">
        <v>18.23</v>
      </c>
      <c r="D30" s="285">
        <v>18.23</v>
      </c>
      <c r="E30" s="190">
        <v>41.261670000000002</v>
      </c>
      <c r="F30" s="190">
        <v>7.7661820000000006</v>
      </c>
      <c r="G30" s="190">
        <v>14.708754000000001</v>
      </c>
      <c r="H30" s="190">
        <v>23.635946000000001</v>
      </c>
      <c r="I30" s="190">
        <v>6.8406400000000005</v>
      </c>
      <c r="J30" s="190">
        <v>-2.2138499999999999</v>
      </c>
      <c r="K30" s="190">
        <v>19.547470000000001</v>
      </c>
      <c r="L30" s="190">
        <v>11.52768</v>
      </c>
      <c r="M30" s="190">
        <v>17.343669999999999</v>
      </c>
      <c r="N30" s="190">
        <v>13.49269</v>
      </c>
      <c r="O30" s="190">
        <v>4.6643299999999996</v>
      </c>
      <c r="P30" s="190">
        <v>2.3306399999999998</v>
      </c>
      <c r="Q30" s="190">
        <v>9.179590000000001</v>
      </c>
      <c r="R30" s="190">
        <v>14.534559999999999</v>
      </c>
      <c r="S30" s="190">
        <v>4.0880400000000003</v>
      </c>
      <c r="T30" s="190">
        <v>12.77216</v>
      </c>
      <c r="U30" s="190">
        <v>7.4774700000000003</v>
      </c>
      <c r="V30" s="190">
        <v>12.525</v>
      </c>
      <c r="W30" s="190">
        <v>22.5366</v>
      </c>
      <c r="X30" s="190">
        <v>5.4246600000000003</v>
      </c>
      <c r="Y30" s="190">
        <v>-1.42597</v>
      </c>
      <c r="Z30" s="190">
        <v>9.8915199999999999</v>
      </c>
      <c r="AA30" s="190">
        <v>9.72743</v>
      </c>
      <c r="AB30" s="190">
        <v>15.713943386447099</v>
      </c>
      <c r="AC30" s="190">
        <v>6.6015394221493597</v>
      </c>
      <c r="AD30" s="190">
        <v>32.830230167934701</v>
      </c>
      <c r="AE30" s="190">
        <v>14.096756611570999</v>
      </c>
      <c r="AF30" s="190">
        <v>21.908179504132999</v>
      </c>
      <c r="AG30" s="190">
        <v>18.399011999999999</v>
      </c>
      <c r="AH30" s="190">
        <v>29.763325999999999</v>
      </c>
      <c r="AI30" s="203"/>
      <c r="AJ30" s="203"/>
      <c r="AK30" s="203"/>
      <c r="AL30" s="203"/>
      <c r="AM30" s="203"/>
      <c r="AN30" s="167"/>
      <c r="AO30" s="167"/>
      <c r="AP30" s="167"/>
      <c r="AQ30" s="167"/>
      <c r="AR30" s="167"/>
      <c r="AS30" s="167"/>
      <c r="AT30" s="167"/>
      <c r="AU30" s="167"/>
      <c r="AV30" s="167"/>
      <c r="AW30" s="167"/>
      <c r="AX30" s="167"/>
      <c r="AY30" s="167"/>
    </row>
    <row r="31" spans="1:51" ht="15" x14ac:dyDescent="0.25">
      <c r="A31" s="189">
        <f>YampaRiverInflow.TotalOutflow!A31</f>
        <v>45413</v>
      </c>
      <c r="B31" s="280">
        <v>18.850999999999999</v>
      </c>
      <c r="C31" s="270">
        <v>18.850999999999999</v>
      </c>
      <c r="D31" s="285">
        <v>18.850999999999999</v>
      </c>
      <c r="E31" s="190">
        <v>30.256135999999998</v>
      </c>
      <c r="F31" s="190">
        <v>9.5716059999999992</v>
      </c>
      <c r="G31" s="190">
        <v>29.325434000000005</v>
      </c>
      <c r="H31" s="190">
        <v>5.5503300000000007</v>
      </c>
      <c r="I31" s="190">
        <v>8.0619300000000003</v>
      </c>
      <c r="J31" s="190">
        <v>-4.66012</v>
      </c>
      <c r="K31" s="190">
        <v>9.683209999999999</v>
      </c>
      <c r="L31" s="190">
        <v>23.337949999999999</v>
      </c>
      <c r="M31" s="190">
        <v>11.09249</v>
      </c>
      <c r="N31" s="190">
        <v>14.89179</v>
      </c>
      <c r="O31" s="190">
        <v>9.6852700000000009</v>
      </c>
      <c r="P31" s="190">
        <v>5.5847100000000003</v>
      </c>
      <c r="Q31" s="190">
        <v>4.1686000000000005</v>
      </c>
      <c r="R31" s="190">
        <v>14.016170000000001</v>
      </c>
      <c r="S31" s="190">
        <v>5.02379</v>
      </c>
      <c r="T31" s="190">
        <v>16.882990000000003</v>
      </c>
      <c r="U31" s="190">
        <v>3.9549799999999999</v>
      </c>
      <c r="V31" s="190">
        <v>10.53945</v>
      </c>
      <c r="W31" s="190">
        <v>19.5229</v>
      </c>
      <c r="X31" s="190">
        <v>4.9721899999999994</v>
      </c>
      <c r="Y31" s="190">
        <v>1.2309300000000001</v>
      </c>
      <c r="Z31" s="190">
        <v>4.9847600000000005</v>
      </c>
      <c r="AA31" s="190">
        <v>9.3964200000000009</v>
      </c>
      <c r="AB31" s="190">
        <v>9.2539210713396098</v>
      </c>
      <c r="AC31" s="190">
        <v>5.5819525592733701</v>
      </c>
      <c r="AD31" s="190">
        <v>25.107575702810699</v>
      </c>
      <c r="AE31" s="190">
        <v>32.171070661818902</v>
      </c>
      <c r="AF31" s="190">
        <v>22.140587519075002</v>
      </c>
      <c r="AG31" s="190">
        <v>9.3170699999999993</v>
      </c>
      <c r="AH31" s="190">
        <v>17.687328000000001</v>
      </c>
      <c r="AI31" s="203"/>
      <c r="AJ31" s="203"/>
      <c r="AK31" s="203"/>
      <c r="AL31" s="203"/>
      <c r="AM31" s="203"/>
      <c r="AN31" s="167"/>
      <c r="AO31" s="167"/>
      <c r="AP31" s="167"/>
      <c r="AQ31" s="167"/>
      <c r="AR31" s="167"/>
      <c r="AS31" s="167"/>
      <c r="AT31" s="167"/>
      <c r="AU31" s="167"/>
      <c r="AV31" s="167"/>
      <c r="AW31" s="167"/>
      <c r="AX31" s="167"/>
      <c r="AY31" s="167"/>
    </row>
    <row r="32" spans="1:51" ht="15" x14ac:dyDescent="0.25">
      <c r="A32" s="189">
        <f>YampaRiverInflow.TotalOutflow!A32</f>
        <v>45444</v>
      </c>
      <c r="B32" s="280">
        <v>19.471</v>
      </c>
      <c r="C32" s="270">
        <v>19.471</v>
      </c>
      <c r="D32" s="285">
        <v>19.471</v>
      </c>
      <c r="E32" s="190">
        <v>4.9412060000000002</v>
      </c>
      <c r="F32" s="190">
        <v>-1.180104</v>
      </c>
      <c r="G32" s="190">
        <v>16.706314000000003</v>
      </c>
      <c r="H32" s="190">
        <v>1.3633040000000001</v>
      </c>
      <c r="I32" s="190">
        <v>-0.79383999999999999</v>
      </c>
      <c r="J32" s="190">
        <v>-23.251810000000003</v>
      </c>
      <c r="K32" s="190">
        <v>12.69872</v>
      </c>
      <c r="L32" s="190">
        <v>19.039000000000001</v>
      </c>
      <c r="M32" s="190">
        <v>6.8687700000000005</v>
      </c>
      <c r="N32" s="190">
        <v>14.246139999999999</v>
      </c>
      <c r="O32" s="190">
        <v>18.845080000000003</v>
      </c>
      <c r="P32" s="190">
        <v>7.4909099999999995</v>
      </c>
      <c r="Q32" s="190">
        <v>13.8124</v>
      </c>
      <c r="R32" s="190">
        <v>24.775919999999999</v>
      </c>
      <c r="S32" s="190">
        <v>9.7531100000000013</v>
      </c>
      <c r="T32" s="190">
        <v>18.740459999999999</v>
      </c>
      <c r="U32" s="190">
        <v>5.9942099999999998</v>
      </c>
      <c r="V32" s="190">
        <v>10.93661</v>
      </c>
      <c r="W32" s="190">
        <v>14.07673</v>
      </c>
      <c r="X32" s="190">
        <v>3.54962</v>
      </c>
      <c r="Y32" s="190">
        <v>6.4226899999999993</v>
      </c>
      <c r="Z32" s="190">
        <v>10.59356</v>
      </c>
      <c r="AA32" s="190">
        <v>1.32226</v>
      </c>
      <c r="AB32" s="190">
        <v>6.9610190102487604</v>
      </c>
      <c r="AC32" s="190">
        <v>13.6235045447941</v>
      </c>
      <c r="AD32" s="190">
        <v>21.1430438016537</v>
      </c>
      <c r="AE32" s="190">
        <v>42.150180575868696</v>
      </c>
      <c r="AF32" s="190">
        <v>13.4754590082651</v>
      </c>
      <c r="AG32" s="190">
        <v>19.542680000000001</v>
      </c>
      <c r="AH32" s="190">
        <v>1.2684000000000002</v>
      </c>
      <c r="AI32" s="203"/>
      <c r="AJ32" s="203"/>
      <c r="AK32" s="203"/>
      <c r="AL32" s="203"/>
      <c r="AM32" s="203"/>
      <c r="AN32" s="167"/>
      <c r="AO32" s="167"/>
      <c r="AP32" s="167"/>
      <c r="AQ32" s="167"/>
      <c r="AR32" s="167"/>
      <c r="AS32" s="167"/>
      <c r="AT32" s="167"/>
      <c r="AU32" s="167"/>
      <c r="AV32" s="167"/>
      <c r="AW32" s="167"/>
      <c r="AX32" s="167"/>
      <c r="AY32" s="167"/>
    </row>
    <row r="33" spans="1:51" ht="15" x14ac:dyDescent="0.25">
      <c r="A33" s="189">
        <f>YampaRiverInflow.TotalOutflow!A33</f>
        <v>45474</v>
      </c>
      <c r="B33" s="280">
        <v>23.431000000000001</v>
      </c>
      <c r="C33" s="270">
        <v>23.431000000000001</v>
      </c>
      <c r="D33" s="285">
        <v>23.431000000000001</v>
      </c>
      <c r="E33" s="190">
        <v>2.0310160000000002</v>
      </c>
      <c r="F33" s="190">
        <v>8.0089059999999996</v>
      </c>
      <c r="G33" s="190">
        <v>20.697440000000004</v>
      </c>
      <c r="H33" s="190">
        <v>17.755964000000002</v>
      </c>
      <c r="I33" s="190">
        <v>11.63293</v>
      </c>
      <c r="J33" s="190">
        <v>-12.476629999999998</v>
      </c>
      <c r="K33" s="190">
        <v>23.625509999999998</v>
      </c>
      <c r="L33" s="190">
        <v>20.54889</v>
      </c>
      <c r="M33" s="190">
        <v>8.319090000000001</v>
      </c>
      <c r="N33" s="190">
        <v>20.105460000000001</v>
      </c>
      <c r="O33" s="190">
        <v>19.50067</v>
      </c>
      <c r="P33" s="190">
        <v>8.3446700000000007</v>
      </c>
      <c r="Q33" s="190">
        <v>18.455950000000001</v>
      </c>
      <c r="R33" s="190">
        <v>31.79073</v>
      </c>
      <c r="S33" s="190">
        <v>14.55987</v>
      </c>
      <c r="T33" s="190">
        <v>21.886839999999999</v>
      </c>
      <c r="U33" s="190">
        <v>25.583909999999999</v>
      </c>
      <c r="V33" s="190">
        <v>21.074020000000001</v>
      </c>
      <c r="W33" s="190">
        <v>18.544400000000003</v>
      </c>
      <c r="X33" s="190">
        <v>6.5901300000000003</v>
      </c>
      <c r="Y33" s="190">
        <v>14.91146</v>
      </c>
      <c r="Z33" s="190">
        <v>14.38373</v>
      </c>
      <c r="AA33" s="190">
        <v>27.614090000000001</v>
      </c>
      <c r="AB33" s="190">
        <v>12.5574148766291</v>
      </c>
      <c r="AC33" s="190">
        <v>24.781192150480202</v>
      </c>
      <c r="AD33" s="190">
        <v>16.943357023537999</v>
      </c>
      <c r="AE33" s="190">
        <v>39.1588780983151</v>
      </c>
      <c r="AF33" s="190">
        <v>23.713968098447001</v>
      </c>
      <c r="AG33" s="190">
        <v>3.5028120000000005</v>
      </c>
      <c r="AH33" s="190">
        <v>15.702810000000001</v>
      </c>
      <c r="AI33" s="203"/>
      <c r="AJ33" s="203"/>
      <c r="AK33" s="203"/>
      <c r="AL33" s="203"/>
      <c r="AM33" s="203"/>
      <c r="AN33" s="167"/>
      <c r="AO33" s="167"/>
      <c r="AP33" s="167"/>
      <c r="AQ33" s="167"/>
      <c r="AR33" s="167"/>
      <c r="AS33" s="167"/>
      <c r="AT33" s="167"/>
      <c r="AU33" s="167"/>
      <c r="AV33" s="167"/>
      <c r="AW33" s="167"/>
      <c r="AX33" s="167"/>
      <c r="AY33" s="167"/>
    </row>
    <row r="34" spans="1:51" ht="15" x14ac:dyDescent="0.25">
      <c r="A34" s="189">
        <f>YampaRiverInflow.TotalOutflow!A34</f>
        <v>45505</v>
      </c>
      <c r="B34" s="280">
        <v>23.875</v>
      </c>
      <c r="C34" s="270">
        <v>23.875</v>
      </c>
      <c r="D34" s="285">
        <v>23.875</v>
      </c>
      <c r="E34" s="190">
        <v>19.739957999999998</v>
      </c>
      <c r="F34" s="190">
        <v>11.451958000000001</v>
      </c>
      <c r="G34" s="190">
        <v>20.660824000000002</v>
      </c>
      <c r="H34" s="190">
        <v>13.796706</v>
      </c>
      <c r="I34" s="190">
        <v>9.7706299999999988</v>
      </c>
      <c r="J34" s="190">
        <v>7.4435000000000002</v>
      </c>
      <c r="K34" s="190">
        <v>20.504860000000001</v>
      </c>
      <c r="L34" s="190">
        <v>22.135639999999999</v>
      </c>
      <c r="M34" s="190">
        <v>5.2130799999999997</v>
      </c>
      <c r="N34" s="190">
        <v>14.802440000000001</v>
      </c>
      <c r="O34" s="190">
        <v>21.94164</v>
      </c>
      <c r="P34" s="190">
        <v>8.4181799999999996</v>
      </c>
      <c r="Q34" s="190">
        <v>21.659500000000001</v>
      </c>
      <c r="R34" s="190">
        <v>35.8294</v>
      </c>
      <c r="S34" s="190">
        <v>14.210139999999999</v>
      </c>
      <c r="T34" s="190">
        <v>24.195160000000001</v>
      </c>
      <c r="U34" s="190">
        <v>26.496269999999999</v>
      </c>
      <c r="V34" s="190">
        <v>24.024999999999999</v>
      </c>
      <c r="W34" s="190">
        <v>22.344560000000001</v>
      </c>
      <c r="X34" s="190">
        <v>9.8739599999999985</v>
      </c>
      <c r="Y34" s="190">
        <v>13.84548</v>
      </c>
      <c r="Z34" s="190">
        <v>16.93469</v>
      </c>
      <c r="AA34" s="190">
        <v>14.48996</v>
      </c>
      <c r="AB34" s="190">
        <v>14.623601239406</v>
      </c>
      <c r="AC34" s="190">
        <v>29.351938843042298</v>
      </c>
      <c r="AD34" s="190">
        <v>10.6373367791084</v>
      </c>
      <c r="AE34" s="190">
        <v>32.4739838860175</v>
      </c>
      <c r="AF34" s="190">
        <v>32.289258266844001</v>
      </c>
      <c r="AG34" s="190">
        <v>21.988620000000001</v>
      </c>
      <c r="AH34" s="190">
        <v>28.766426000000003</v>
      </c>
      <c r="AI34" s="203"/>
      <c r="AJ34" s="203"/>
      <c r="AK34" s="203"/>
      <c r="AL34" s="203"/>
      <c r="AM34" s="203"/>
      <c r="AN34" s="167"/>
      <c r="AO34" s="167"/>
      <c r="AP34" s="167"/>
      <c r="AQ34" s="167"/>
      <c r="AR34" s="167"/>
      <c r="AS34" s="167"/>
      <c r="AT34" s="167"/>
      <c r="AU34" s="167"/>
      <c r="AV34" s="167"/>
      <c r="AW34" s="167"/>
      <c r="AX34" s="167"/>
      <c r="AY34" s="167"/>
    </row>
    <row r="35" spans="1:51" ht="15" x14ac:dyDescent="0.25">
      <c r="A35" s="189">
        <f>YampaRiverInflow.TotalOutflow!A35</f>
        <v>45536</v>
      </c>
      <c r="B35" s="280">
        <v>16.707999999999998</v>
      </c>
      <c r="C35" s="270">
        <v>16.707999999999998</v>
      </c>
      <c r="D35" s="285">
        <v>16.707999999999998</v>
      </c>
      <c r="E35" s="190">
        <v>15.737406</v>
      </c>
      <c r="F35" s="190">
        <v>14.914582000000003</v>
      </c>
      <c r="G35" s="190">
        <v>14.839589999999999</v>
      </c>
      <c r="H35" s="190">
        <v>10.647540000000001</v>
      </c>
      <c r="I35" s="190">
        <v>-6.0112700000000006</v>
      </c>
      <c r="J35" s="190">
        <v>19.914009999999998</v>
      </c>
      <c r="K35" s="190">
        <v>13.555149999999999</v>
      </c>
      <c r="L35" s="190">
        <v>15.397549999999999</v>
      </c>
      <c r="M35" s="190">
        <v>7.1036899999999994</v>
      </c>
      <c r="N35" s="190">
        <v>8.6973899999999986</v>
      </c>
      <c r="O35" s="190">
        <v>11.841569999999999</v>
      </c>
      <c r="P35" s="190">
        <v>3.6388400000000001</v>
      </c>
      <c r="Q35" s="190">
        <v>18.084299999999999</v>
      </c>
      <c r="R35" s="190">
        <v>24.926950000000001</v>
      </c>
      <c r="S35" s="190">
        <v>13.032249999999999</v>
      </c>
      <c r="T35" s="190">
        <v>14.707469999999999</v>
      </c>
      <c r="U35" s="190">
        <v>15.101129999999999</v>
      </c>
      <c r="V35" s="190">
        <v>9.3519199999999998</v>
      </c>
      <c r="W35" s="190">
        <v>35.037589999999994</v>
      </c>
      <c r="X35" s="190">
        <v>-2.8639899999999998</v>
      </c>
      <c r="Y35" s="190">
        <v>6.7481800000000005</v>
      </c>
      <c r="Z35" s="190">
        <v>15.02529</v>
      </c>
      <c r="AA35" s="190">
        <v>11.451879999999999</v>
      </c>
      <c r="AB35" s="190">
        <v>13.1848636376867</v>
      </c>
      <c r="AC35" s="190">
        <v>8.3238249586783297</v>
      </c>
      <c r="AD35" s="190">
        <v>19.8346958697528</v>
      </c>
      <c r="AE35" s="190">
        <v>16.409711323636998</v>
      </c>
      <c r="AF35" s="190">
        <v>25.7866844641329</v>
      </c>
      <c r="AG35" s="190">
        <v>21.500264000000001</v>
      </c>
      <c r="AH35" s="190">
        <v>26.366382000000002</v>
      </c>
      <c r="AI35" s="203"/>
      <c r="AJ35" s="203"/>
      <c r="AK35" s="203"/>
      <c r="AL35" s="203"/>
      <c r="AM35" s="203"/>
      <c r="AN35" s="167"/>
      <c r="AO35" s="167"/>
      <c r="AP35" s="167"/>
      <c r="AQ35" s="167"/>
      <c r="AR35" s="167"/>
      <c r="AS35" s="167"/>
      <c r="AT35" s="167"/>
      <c r="AU35" s="167"/>
      <c r="AV35" s="167"/>
      <c r="AW35" s="167"/>
      <c r="AX35" s="167"/>
      <c r="AY35" s="167"/>
    </row>
    <row r="36" spans="1:51" ht="15" x14ac:dyDescent="0.25">
      <c r="A36" s="189">
        <f>YampaRiverInflow.TotalOutflow!A36</f>
        <v>45566</v>
      </c>
      <c r="B36" s="280">
        <v>12.484999999999999</v>
      </c>
      <c r="C36" s="270">
        <v>12.484999999999999</v>
      </c>
      <c r="D36" s="285">
        <v>12.484999999999999</v>
      </c>
      <c r="E36" s="190">
        <v>11.836898000000001</v>
      </c>
      <c r="F36" s="190">
        <v>11.503132000000001</v>
      </c>
      <c r="G36" s="190">
        <v>12.135444000000001</v>
      </c>
      <c r="H36" s="190">
        <v>6.3876860000000004</v>
      </c>
      <c r="I36" s="190">
        <v>-7.82599</v>
      </c>
      <c r="J36" s="190">
        <v>24.362849999999998</v>
      </c>
      <c r="K36" s="190">
        <v>10.95425</v>
      </c>
      <c r="L36" s="190">
        <v>11.723360000000001</v>
      </c>
      <c r="M36" s="190">
        <v>4.6145899999999997</v>
      </c>
      <c r="N36" s="190">
        <v>6.6953500000000004</v>
      </c>
      <c r="O36" s="190">
        <v>9.5123700000000007</v>
      </c>
      <c r="P36" s="190">
        <v>-0.49925999999999998</v>
      </c>
      <c r="Q36" s="190">
        <v>18.132660000000001</v>
      </c>
      <c r="R36" s="190">
        <v>19.22006</v>
      </c>
      <c r="S36" s="190">
        <v>10.97871</v>
      </c>
      <c r="T36" s="190">
        <v>13.21185</v>
      </c>
      <c r="U36" s="190">
        <v>14.04824</v>
      </c>
      <c r="V36" s="190">
        <v>6.9533999999999994</v>
      </c>
      <c r="W36" s="190">
        <v>23.35398</v>
      </c>
      <c r="X36" s="190">
        <v>-2.8656299999999999</v>
      </c>
      <c r="Y36" s="190">
        <v>2.3012199999999998</v>
      </c>
      <c r="Z36" s="190">
        <v>14.73507</v>
      </c>
      <c r="AA36" s="190">
        <v>8.505370000000001</v>
      </c>
      <c r="AB36" s="190">
        <v>9.0830627261494108</v>
      </c>
      <c r="AC36" s="190">
        <v>-6.2740460311398598</v>
      </c>
      <c r="AD36" s="190">
        <v>25.002335616926402</v>
      </c>
      <c r="AE36" s="190">
        <v>7.7553593381164196</v>
      </c>
      <c r="AF36" s="190">
        <v>26.857120247405899</v>
      </c>
      <c r="AG36" s="190">
        <v>8.6108960000000003</v>
      </c>
      <c r="AH36" s="190">
        <v>17.934583999999997</v>
      </c>
      <c r="AI36" s="203"/>
      <c r="AJ36" s="203"/>
      <c r="AK36" s="203"/>
      <c r="AL36" s="203"/>
      <c r="AM36" s="203"/>
      <c r="AN36" s="167"/>
      <c r="AO36" s="167"/>
      <c r="AP36" s="167"/>
      <c r="AQ36" s="167"/>
      <c r="AR36" s="167"/>
      <c r="AS36" s="167"/>
      <c r="AT36" s="167"/>
      <c r="AU36" s="167"/>
      <c r="AV36" s="167"/>
      <c r="AW36" s="167"/>
      <c r="AX36" s="167"/>
      <c r="AY36" s="167"/>
    </row>
    <row r="37" spans="1:51" ht="15" x14ac:dyDescent="0.25">
      <c r="A37" s="189">
        <f>YampaRiverInflow.TotalOutflow!A37</f>
        <v>45597</v>
      </c>
      <c r="B37" s="280">
        <v>2.5750000000000002</v>
      </c>
      <c r="C37" s="270">
        <v>2.5750000000000002</v>
      </c>
      <c r="D37" s="285">
        <v>2.5750000000000002</v>
      </c>
      <c r="E37" s="190">
        <v>12.147136</v>
      </c>
      <c r="F37" s="190">
        <v>3.6625680000000003</v>
      </c>
      <c r="G37" s="190">
        <v>15.820898000000001</v>
      </c>
      <c r="H37" s="190">
        <v>14.533392000000001</v>
      </c>
      <c r="I37" s="190">
        <v>-12.37326</v>
      </c>
      <c r="J37" s="190">
        <v>14.93168</v>
      </c>
      <c r="K37" s="190">
        <v>-5.1652700000000005</v>
      </c>
      <c r="L37" s="190">
        <v>10.395850000000001</v>
      </c>
      <c r="M37" s="190">
        <v>4.0648400000000002</v>
      </c>
      <c r="N37" s="190">
        <v>3.5380700000000003</v>
      </c>
      <c r="O37" s="190">
        <v>7.5272700000000006</v>
      </c>
      <c r="P37" s="190">
        <v>13.11669</v>
      </c>
      <c r="Q37" s="190">
        <v>15.47784</v>
      </c>
      <c r="R37" s="190">
        <v>21.893450000000001</v>
      </c>
      <c r="S37" s="190">
        <v>12.1463</v>
      </c>
      <c r="T37" s="190">
        <v>8.651209999999999</v>
      </c>
      <c r="U37" s="190">
        <v>9.7618099999999988</v>
      </c>
      <c r="V37" s="190">
        <v>16.488720000000001</v>
      </c>
      <c r="W37" s="190">
        <v>4.6226700000000003</v>
      </c>
      <c r="X37" s="190">
        <v>5.9689499999999995</v>
      </c>
      <c r="Y37" s="190">
        <v>-1.0023</v>
      </c>
      <c r="Z37" s="190">
        <v>2.8529</v>
      </c>
      <c r="AA37" s="190">
        <v>5.8924399999999997</v>
      </c>
      <c r="AB37" s="190">
        <v>3.9897065276040999</v>
      </c>
      <c r="AC37" s="190">
        <v>-11.4351155371894</v>
      </c>
      <c r="AD37" s="190">
        <v>6.3263246300834401</v>
      </c>
      <c r="AE37" s="190">
        <v>3.8446132224799099</v>
      </c>
      <c r="AF37" s="190">
        <v>10.148976943471901</v>
      </c>
      <c r="AG37" s="190">
        <v>8.991363999999999</v>
      </c>
      <c r="AH37" s="190">
        <v>10.960080000000001</v>
      </c>
      <c r="AI37" s="203"/>
      <c r="AJ37" s="203"/>
      <c r="AK37" s="203"/>
      <c r="AL37" s="203"/>
      <c r="AM37" s="203"/>
      <c r="AN37" s="167"/>
      <c r="AO37" s="167"/>
      <c r="AP37" s="167"/>
      <c r="AQ37" s="167"/>
      <c r="AR37" s="167"/>
      <c r="AS37" s="167"/>
      <c r="AT37" s="167"/>
      <c r="AU37" s="167"/>
      <c r="AV37" s="167"/>
      <c r="AW37" s="167"/>
      <c r="AX37" s="167"/>
      <c r="AY37" s="167"/>
    </row>
    <row r="38" spans="1:51" ht="15" x14ac:dyDescent="0.25">
      <c r="A38" s="189">
        <f>YampaRiverInflow.TotalOutflow!A38</f>
        <v>45627</v>
      </c>
      <c r="B38" s="280">
        <v>3.044</v>
      </c>
      <c r="C38" s="270">
        <v>3.044</v>
      </c>
      <c r="D38" s="285">
        <v>3.044</v>
      </c>
      <c r="E38" s="190">
        <v>11.927992</v>
      </c>
      <c r="F38" s="190">
        <v>18.697578</v>
      </c>
      <c r="G38" s="190">
        <v>16.272072000000001</v>
      </c>
      <c r="H38" s="190">
        <v>6.2282960000000003</v>
      </c>
      <c r="I38" s="190">
        <v>-16.238409999999998</v>
      </c>
      <c r="J38" s="190">
        <v>12.00187</v>
      </c>
      <c r="K38" s="190">
        <v>6.5915499999999998</v>
      </c>
      <c r="L38" s="190">
        <v>12.228569999999999</v>
      </c>
      <c r="M38" s="190">
        <v>1.01868</v>
      </c>
      <c r="N38" s="190">
        <v>6.6875100000000005</v>
      </c>
      <c r="O38" s="190">
        <v>11.483219999999999</v>
      </c>
      <c r="P38" s="190">
        <v>-2.7016499999999999</v>
      </c>
      <c r="Q38" s="190">
        <v>25.948370000000001</v>
      </c>
      <c r="R38" s="190">
        <v>22.778939999999999</v>
      </c>
      <c r="S38" s="190">
        <v>11.792920000000001</v>
      </c>
      <c r="T38" s="190">
        <v>17.610810000000001</v>
      </c>
      <c r="U38" s="190">
        <v>24.307770000000001</v>
      </c>
      <c r="V38" s="190">
        <v>18.407709999999998</v>
      </c>
      <c r="W38" s="190">
        <v>2.61571</v>
      </c>
      <c r="X38" s="190">
        <v>-1.4079200000000001</v>
      </c>
      <c r="Y38" s="190">
        <v>-6.0315000000000003</v>
      </c>
      <c r="Z38" s="190">
        <v>15.691600000000001</v>
      </c>
      <c r="AA38" s="190">
        <v>6.0872700000000002</v>
      </c>
      <c r="AB38" s="190">
        <v>14.668721902282002</v>
      </c>
      <c r="AC38" s="190">
        <v>-6.0504652876024405</v>
      </c>
      <c r="AD38" s="190">
        <v>3.9440781003643801</v>
      </c>
      <c r="AE38" s="190">
        <v>5.96184380284366</v>
      </c>
      <c r="AF38" s="190">
        <v>-3.3022761146438002</v>
      </c>
      <c r="AG38" s="190">
        <v>16.566911999999999</v>
      </c>
      <c r="AH38" s="190">
        <v>23.606604000000004</v>
      </c>
      <c r="AI38" s="203"/>
      <c r="AJ38" s="203"/>
      <c r="AK38" s="203"/>
      <c r="AL38" s="203"/>
      <c r="AM38" s="203"/>
      <c r="AN38" s="167"/>
      <c r="AO38" s="167"/>
      <c r="AP38" s="167"/>
      <c r="AQ38" s="167"/>
      <c r="AR38" s="167"/>
      <c r="AS38" s="167"/>
      <c r="AT38" s="167"/>
      <c r="AU38" s="167"/>
      <c r="AV38" s="167"/>
      <c r="AW38" s="167"/>
      <c r="AX38" s="167"/>
      <c r="AY38" s="167"/>
    </row>
    <row r="39" spans="1:51" ht="15" x14ac:dyDescent="0.25">
      <c r="A39" s="189">
        <f>YampaRiverInflow.TotalOutflow!A39</f>
        <v>45658</v>
      </c>
      <c r="B39" s="280">
        <v>9.2970000000000006</v>
      </c>
      <c r="C39" s="270">
        <v>9.2970000000000006</v>
      </c>
      <c r="D39" s="285">
        <v>9.2970000000000006</v>
      </c>
      <c r="E39" s="190">
        <v>14.084605999999999</v>
      </c>
      <c r="F39" s="190">
        <v>35.531559999999999</v>
      </c>
      <c r="G39" s="190">
        <v>11.366462</v>
      </c>
      <c r="H39" s="190">
        <v>12.906422000000001</v>
      </c>
      <c r="I39" s="190">
        <v>-12.26146</v>
      </c>
      <c r="J39" s="190">
        <v>9.9685600000000001</v>
      </c>
      <c r="K39" s="190">
        <v>3.9182399999999999</v>
      </c>
      <c r="L39" s="190">
        <v>5.2524799999999994</v>
      </c>
      <c r="M39" s="190">
        <v>0.65434000000000003</v>
      </c>
      <c r="N39" s="190">
        <v>10.38495</v>
      </c>
      <c r="O39" s="190">
        <v>14.23559</v>
      </c>
      <c r="P39" s="190">
        <v>9.8203300000000002</v>
      </c>
      <c r="Q39" s="190">
        <v>24.700430000000001</v>
      </c>
      <c r="R39" s="190">
        <v>22.069479999999999</v>
      </c>
      <c r="S39" s="190">
        <v>12.57952</v>
      </c>
      <c r="T39" s="190">
        <v>19.210369999999998</v>
      </c>
      <c r="U39" s="190">
        <v>24.414390000000001</v>
      </c>
      <c r="V39" s="190">
        <v>14.356399999999999</v>
      </c>
      <c r="W39" s="190">
        <v>-5.5168900000000001</v>
      </c>
      <c r="X39" s="190">
        <v>8.7599999999999997E-2</v>
      </c>
      <c r="Y39" s="190">
        <v>10.52117</v>
      </c>
      <c r="Z39" s="190">
        <v>15.80128</v>
      </c>
      <c r="AA39" s="190">
        <v>7.4489752076703502</v>
      </c>
      <c r="AB39" s="190">
        <v>19.8163140489265</v>
      </c>
      <c r="AC39" s="190">
        <v>0.31217231431502396</v>
      </c>
      <c r="AD39" s="190">
        <v>11.158060331372901</v>
      </c>
      <c r="AE39" s="190">
        <v>7.7495685923312703</v>
      </c>
      <c r="AF39" s="190">
        <v>16.305914000000001</v>
      </c>
      <c r="AG39" s="190">
        <v>18.317238</v>
      </c>
      <c r="AH39" s="190">
        <v>101.21908400000001</v>
      </c>
      <c r="AI39" s="203"/>
      <c r="AJ39" s="203"/>
      <c r="AK39" s="203"/>
      <c r="AL39" s="203"/>
      <c r="AM39" s="203"/>
      <c r="AN39" s="167"/>
      <c r="AO39" s="167"/>
      <c r="AP39" s="167"/>
      <c r="AQ39" s="167"/>
      <c r="AR39" s="167"/>
      <c r="AS39" s="167"/>
      <c r="AT39" s="167"/>
      <c r="AU39" s="167"/>
      <c r="AV39" s="167"/>
      <c r="AW39" s="167"/>
      <c r="AX39" s="167"/>
      <c r="AY39" s="167"/>
    </row>
    <row r="40" spans="1:51" ht="15" x14ac:dyDescent="0.25">
      <c r="A40" s="189">
        <f>YampaRiverInflow.TotalOutflow!A40</f>
        <v>45689</v>
      </c>
      <c r="B40" s="280">
        <v>11.170999999999999</v>
      </c>
      <c r="C40" s="270">
        <v>11.170999999999999</v>
      </c>
      <c r="D40" s="285">
        <v>11.170999999999999</v>
      </c>
      <c r="E40" s="190">
        <v>14.718234000000001</v>
      </c>
      <c r="F40" s="190">
        <v>33.481140000000003</v>
      </c>
      <c r="G40" s="190">
        <v>10.668854</v>
      </c>
      <c r="H40" s="190">
        <v>-2.5262600000000002</v>
      </c>
      <c r="I40" s="190">
        <v>-10.192350000000001</v>
      </c>
      <c r="J40" s="190">
        <v>6.2821099999999994</v>
      </c>
      <c r="K40" s="190">
        <v>3.13246</v>
      </c>
      <c r="L40" s="190">
        <v>4.1601400000000002</v>
      </c>
      <c r="M40" s="190">
        <v>2.8380700000000001</v>
      </c>
      <c r="N40" s="190">
        <v>9.7490100000000002</v>
      </c>
      <c r="O40" s="190">
        <v>16.001570000000001</v>
      </c>
      <c r="P40" s="190">
        <v>9.5720700000000001</v>
      </c>
      <c r="Q40" s="190">
        <v>21.740169999999999</v>
      </c>
      <c r="R40" s="190">
        <v>14.98456</v>
      </c>
      <c r="S40" s="190">
        <v>10.01197</v>
      </c>
      <c r="T40" s="190">
        <v>10.48507</v>
      </c>
      <c r="U40" s="190">
        <v>13.671299999999999</v>
      </c>
      <c r="V40" s="190">
        <v>11.7835</v>
      </c>
      <c r="W40" s="190">
        <v>1.5763499999999999</v>
      </c>
      <c r="X40" s="190">
        <v>-4.5615100000000002</v>
      </c>
      <c r="Y40" s="190">
        <v>4.3772399999999996</v>
      </c>
      <c r="Z40" s="190">
        <v>6.30464</v>
      </c>
      <c r="AA40" s="190">
        <v>4.0539722308107295</v>
      </c>
      <c r="AB40" s="190">
        <v>9.3226595036040596</v>
      </c>
      <c r="AC40" s="190">
        <v>19.796036777389201</v>
      </c>
      <c r="AD40" s="190">
        <v>11.065682646744701</v>
      </c>
      <c r="AE40" s="190">
        <v>11.6148235514056</v>
      </c>
      <c r="AF40" s="190">
        <v>19.425978000000001</v>
      </c>
      <c r="AG40" s="190">
        <v>27.521836</v>
      </c>
      <c r="AH40" s="190">
        <v>75.754664000000005</v>
      </c>
      <c r="AI40" s="203"/>
      <c r="AJ40" s="203"/>
      <c r="AK40" s="203"/>
      <c r="AL40" s="203"/>
      <c r="AM40" s="203"/>
      <c r="AN40" s="167"/>
      <c r="AO40" s="167"/>
      <c r="AP40" s="167"/>
      <c r="AQ40" s="167"/>
      <c r="AR40" s="167"/>
      <c r="AS40" s="167"/>
      <c r="AT40" s="167"/>
      <c r="AU40" s="167"/>
      <c r="AV40" s="167"/>
      <c r="AW40" s="167"/>
      <c r="AX40" s="167"/>
      <c r="AY40" s="167"/>
    </row>
    <row r="41" spans="1:51" ht="15" x14ac:dyDescent="0.25">
      <c r="A41" s="189">
        <f>YampaRiverInflow.TotalOutflow!A41</f>
        <v>45717</v>
      </c>
      <c r="B41" s="280">
        <v>16.059000000000001</v>
      </c>
      <c r="C41" s="270">
        <v>16.059000000000001</v>
      </c>
      <c r="D41" s="285">
        <v>16.059000000000001</v>
      </c>
      <c r="E41" s="190">
        <v>17.63081</v>
      </c>
      <c r="F41" s="190">
        <v>62.605969999999999</v>
      </c>
      <c r="G41" s="190">
        <v>-10.494788</v>
      </c>
      <c r="H41" s="190">
        <v>-5.3588699999999996</v>
      </c>
      <c r="I41" s="190">
        <v>-15.49112</v>
      </c>
      <c r="J41" s="190">
        <v>36.322969999999998</v>
      </c>
      <c r="K41" s="190">
        <v>9.210090000000001</v>
      </c>
      <c r="L41" s="190">
        <v>5.7764899999999999</v>
      </c>
      <c r="M41" s="190">
        <v>9.2872199999999996</v>
      </c>
      <c r="N41" s="190">
        <v>8.1139899999999994</v>
      </c>
      <c r="O41" s="190">
        <v>9.8301200000000009</v>
      </c>
      <c r="P41" s="190">
        <v>14.49926</v>
      </c>
      <c r="Q41" s="190">
        <v>12.03308</v>
      </c>
      <c r="R41" s="190">
        <v>4.5342399999999996</v>
      </c>
      <c r="S41" s="190">
        <v>19.332849999999997</v>
      </c>
      <c r="T41" s="190">
        <v>6.37479</v>
      </c>
      <c r="U41" s="190">
        <v>9.2942099999999996</v>
      </c>
      <c r="V41" s="190">
        <v>12.6425</v>
      </c>
      <c r="W41" s="190">
        <v>6.9273500000000006</v>
      </c>
      <c r="X41" s="190">
        <v>-7.20953</v>
      </c>
      <c r="Y41" s="190">
        <v>6.0791599999999999</v>
      </c>
      <c r="Z41" s="190">
        <v>6.5443199999999999</v>
      </c>
      <c r="AA41" s="190">
        <v>12.9016643799678</v>
      </c>
      <c r="AB41" s="190">
        <v>7.2940712366949301</v>
      </c>
      <c r="AC41" s="190">
        <v>35.068694212232302</v>
      </c>
      <c r="AD41" s="190">
        <v>6.2901128095215002</v>
      </c>
      <c r="AE41" s="190">
        <v>18.741606197686799</v>
      </c>
      <c r="AF41" s="190">
        <v>26.794340000000005</v>
      </c>
      <c r="AG41" s="190">
        <v>39.915998000000002</v>
      </c>
      <c r="AH41" s="190">
        <v>66.375816</v>
      </c>
      <c r="AI41" s="203"/>
      <c r="AJ41" s="203"/>
      <c r="AK41" s="203"/>
      <c r="AL41" s="203"/>
      <c r="AM41" s="203"/>
      <c r="AN41" s="167"/>
      <c r="AO41" s="167"/>
      <c r="AP41" s="167"/>
      <c r="AQ41" s="167"/>
      <c r="AR41" s="167"/>
      <c r="AS41" s="167"/>
      <c r="AT41" s="167"/>
      <c r="AU41" s="167"/>
      <c r="AV41" s="167"/>
      <c r="AW41" s="167"/>
      <c r="AX41" s="167"/>
      <c r="AY41" s="167"/>
    </row>
    <row r="42" spans="1:51" ht="15" x14ac:dyDescent="0.25">
      <c r="A42" s="189">
        <f>YampaRiverInflow.TotalOutflow!A42</f>
        <v>45748</v>
      </c>
      <c r="B42" s="280">
        <v>18.23</v>
      </c>
      <c r="C42" s="270">
        <v>18.23</v>
      </c>
      <c r="D42" s="285">
        <v>18.23</v>
      </c>
      <c r="E42" s="190">
        <v>7.7661820000000006</v>
      </c>
      <c r="F42" s="190">
        <v>14.708754000000001</v>
      </c>
      <c r="G42" s="190">
        <v>23.635946000000001</v>
      </c>
      <c r="H42" s="190">
        <v>6.8406400000000005</v>
      </c>
      <c r="I42" s="190">
        <v>-2.2138499999999999</v>
      </c>
      <c r="J42" s="190">
        <v>19.547470000000001</v>
      </c>
      <c r="K42" s="190">
        <v>11.52768</v>
      </c>
      <c r="L42" s="190">
        <v>17.343669999999999</v>
      </c>
      <c r="M42" s="190">
        <v>13.49269</v>
      </c>
      <c r="N42" s="190">
        <v>4.6643299999999996</v>
      </c>
      <c r="O42" s="190">
        <v>2.3306399999999998</v>
      </c>
      <c r="P42" s="190">
        <v>9.179590000000001</v>
      </c>
      <c r="Q42" s="190">
        <v>14.534559999999999</v>
      </c>
      <c r="R42" s="190">
        <v>4.0880400000000003</v>
      </c>
      <c r="S42" s="190">
        <v>12.77216</v>
      </c>
      <c r="T42" s="190">
        <v>7.4774700000000003</v>
      </c>
      <c r="U42" s="190">
        <v>12.525</v>
      </c>
      <c r="V42" s="190">
        <v>22.5366</v>
      </c>
      <c r="W42" s="190">
        <v>5.4246600000000003</v>
      </c>
      <c r="X42" s="190">
        <v>-1.42597</v>
      </c>
      <c r="Y42" s="190">
        <v>9.8915199999999999</v>
      </c>
      <c r="Z42" s="190">
        <v>9.72743</v>
      </c>
      <c r="AA42" s="190">
        <v>15.713943386447099</v>
      </c>
      <c r="AB42" s="190">
        <v>6.6015394221493597</v>
      </c>
      <c r="AC42" s="190">
        <v>32.830230167934701</v>
      </c>
      <c r="AD42" s="190">
        <v>14.096756611570999</v>
      </c>
      <c r="AE42" s="190">
        <v>21.908179504132999</v>
      </c>
      <c r="AF42" s="190">
        <v>18.399011999999999</v>
      </c>
      <c r="AG42" s="190">
        <v>29.763325999999999</v>
      </c>
      <c r="AH42" s="190">
        <v>41.261670000000002</v>
      </c>
      <c r="AI42" s="203"/>
      <c r="AJ42" s="203"/>
      <c r="AK42" s="203"/>
      <c r="AL42" s="203"/>
      <c r="AM42" s="203"/>
      <c r="AN42" s="167"/>
      <c r="AO42" s="167"/>
      <c r="AP42" s="167"/>
      <c r="AQ42" s="167"/>
      <c r="AR42" s="167"/>
      <c r="AS42" s="167"/>
      <c r="AT42" s="167"/>
      <c r="AU42" s="167"/>
      <c r="AV42" s="167"/>
      <c r="AW42" s="167"/>
      <c r="AX42" s="167"/>
      <c r="AY42" s="167"/>
    </row>
    <row r="43" spans="1:51" ht="15" x14ac:dyDescent="0.25">
      <c r="A43" s="189">
        <f>YampaRiverInflow.TotalOutflow!A43</f>
        <v>45778</v>
      </c>
      <c r="B43" s="280">
        <v>18.850999999999999</v>
      </c>
      <c r="C43" s="270">
        <v>18.850999999999999</v>
      </c>
      <c r="D43" s="285">
        <v>18.850999999999999</v>
      </c>
      <c r="E43" s="190">
        <v>9.5716059999999992</v>
      </c>
      <c r="F43" s="190">
        <v>29.325434000000005</v>
      </c>
      <c r="G43" s="190">
        <v>5.5503300000000007</v>
      </c>
      <c r="H43" s="190">
        <v>8.0619300000000003</v>
      </c>
      <c r="I43" s="190">
        <v>-4.66012</v>
      </c>
      <c r="J43" s="190">
        <v>9.683209999999999</v>
      </c>
      <c r="K43" s="190">
        <v>23.337949999999999</v>
      </c>
      <c r="L43" s="190">
        <v>11.09249</v>
      </c>
      <c r="M43" s="190">
        <v>14.89179</v>
      </c>
      <c r="N43" s="190">
        <v>9.6852700000000009</v>
      </c>
      <c r="O43" s="190">
        <v>5.5847100000000003</v>
      </c>
      <c r="P43" s="190">
        <v>4.1686000000000005</v>
      </c>
      <c r="Q43" s="190">
        <v>14.016170000000001</v>
      </c>
      <c r="R43" s="190">
        <v>5.02379</v>
      </c>
      <c r="S43" s="190">
        <v>16.882990000000003</v>
      </c>
      <c r="T43" s="190">
        <v>3.9549799999999999</v>
      </c>
      <c r="U43" s="190">
        <v>10.53945</v>
      </c>
      <c r="V43" s="190">
        <v>19.5229</v>
      </c>
      <c r="W43" s="190">
        <v>4.9721899999999994</v>
      </c>
      <c r="X43" s="190">
        <v>1.2309300000000001</v>
      </c>
      <c r="Y43" s="190">
        <v>4.9847600000000005</v>
      </c>
      <c r="Z43" s="190">
        <v>9.3964200000000009</v>
      </c>
      <c r="AA43" s="190">
        <v>9.2539210713396098</v>
      </c>
      <c r="AB43" s="190">
        <v>5.5819525592733701</v>
      </c>
      <c r="AC43" s="190">
        <v>25.107575702810699</v>
      </c>
      <c r="AD43" s="190">
        <v>32.171070661818902</v>
      </c>
      <c r="AE43" s="190">
        <v>22.140587519075002</v>
      </c>
      <c r="AF43" s="190">
        <v>9.3170699999999993</v>
      </c>
      <c r="AG43" s="190">
        <v>17.687328000000001</v>
      </c>
      <c r="AH43" s="190">
        <v>30.256135999999998</v>
      </c>
      <c r="AI43" s="203"/>
      <c r="AJ43" s="203"/>
      <c r="AK43" s="203"/>
      <c r="AL43" s="203"/>
      <c r="AM43" s="203"/>
      <c r="AN43" s="167"/>
      <c r="AO43" s="167"/>
      <c r="AP43" s="167"/>
      <c r="AQ43" s="167"/>
      <c r="AR43" s="167"/>
      <c r="AS43" s="167"/>
      <c r="AT43" s="167"/>
      <c r="AU43" s="167"/>
      <c r="AV43" s="167"/>
      <c r="AW43" s="167"/>
      <c r="AX43" s="167"/>
      <c r="AY43" s="167"/>
    </row>
    <row r="44" spans="1:51" ht="15" x14ac:dyDescent="0.25">
      <c r="A44" s="189">
        <f>YampaRiverInflow.TotalOutflow!A44</f>
        <v>45809</v>
      </c>
      <c r="B44" s="280">
        <v>19.471</v>
      </c>
      <c r="C44" s="270">
        <v>19.471</v>
      </c>
      <c r="D44" s="285">
        <v>19.471</v>
      </c>
      <c r="E44" s="190">
        <v>-1.180104</v>
      </c>
      <c r="F44" s="190">
        <v>16.706314000000003</v>
      </c>
      <c r="G44" s="190">
        <v>1.3633040000000001</v>
      </c>
      <c r="H44" s="190">
        <v>-0.79383999999999999</v>
      </c>
      <c r="I44" s="190">
        <v>-23.251810000000003</v>
      </c>
      <c r="J44" s="190">
        <v>12.69872</v>
      </c>
      <c r="K44" s="190">
        <v>19.039000000000001</v>
      </c>
      <c r="L44" s="190">
        <v>6.8687700000000005</v>
      </c>
      <c r="M44" s="190">
        <v>14.246139999999999</v>
      </c>
      <c r="N44" s="190">
        <v>18.845080000000003</v>
      </c>
      <c r="O44" s="190">
        <v>7.4909099999999995</v>
      </c>
      <c r="P44" s="190">
        <v>13.8124</v>
      </c>
      <c r="Q44" s="190">
        <v>24.775919999999999</v>
      </c>
      <c r="R44" s="190">
        <v>9.7531100000000013</v>
      </c>
      <c r="S44" s="190">
        <v>18.740459999999999</v>
      </c>
      <c r="T44" s="190">
        <v>5.9942099999999998</v>
      </c>
      <c r="U44" s="190">
        <v>10.93661</v>
      </c>
      <c r="V44" s="190">
        <v>14.07673</v>
      </c>
      <c r="W44" s="190">
        <v>3.54962</v>
      </c>
      <c r="X44" s="190">
        <v>6.4226899999999993</v>
      </c>
      <c r="Y44" s="190">
        <v>10.59356</v>
      </c>
      <c r="Z44" s="190">
        <v>1.32226</v>
      </c>
      <c r="AA44" s="190">
        <v>6.9610190102487604</v>
      </c>
      <c r="AB44" s="190">
        <v>13.6235045447941</v>
      </c>
      <c r="AC44" s="190">
        <v>21.1430438016537</v>
      </c>
      <c r="AD44" s="190">
        <v>42.150180575868696</v>
      </c>
      <c r="AE44" s="190">
        <v>13.4754590082651</v>
      </c>
      <c r="AF44" s="190">
        <v>19.542680000000001</v>
      </c>
      <c r="AG44" s="190">
        <v>1.2684000000000002</v>
      </c>
      <c r="AH44" s="190">
        <v>4.9412060000000002</v>
      </c>
      <c r="AI44" s="203"/>
      <c r="AJ44" s="203"/>
      <c r="AK44" s="203"/>
      <c r="AL44" s="203"/>
      <c r="AM44" s="203"/>
      <c r="AN44" s="167"/>
      <c r="AO44" s="167"/>
      <c r="AP44" s="167"/>
      <c r="AQ44" s="167"/>
      <c r="AR44" s="167"/>
      <c r="AS44" s="167"/>
      <c r="AT44" s="167"/>
      <c r="AU44" s="167"/>
      <c r="AV44" s="167"/>
      <c r="AW44" s="167"/>
      <c r="AX44" s="167"/>
      <c r="AY44" s="167"/>
    </row>
    <row r="45" spans="1:51" ht="15" x14ac:dyDescent="0.25">
      <c r="A45" s="189">
        <f>YampaRiverInflow.TotalOutflow!A45</f>
        <v>45839</v>
      </c>
      <c r="B45" s="280">
        <v>23.431000000000001</v>
      </c>
      <c r="C45" s="270">
        <v>23.431000000000001</v>
      </c>
      <c r="D45" s="285">
        <v>23.431000000000001</v>
      </c>
      <c r="E45" s="190">
        <v>8.0089059999999996</v>
      </c>
      <c r="F45" s="190">
        <v>20.697440000000004</v>
      </c>
      <c r="G45" s="190">
        <v>17.755964000000002</v>
      </c>
      <c r="H45" s="190">
        <v>11.63293</v>
      </c>
      <c r="I45" s="190">
        <v>-12.476629999999998</v>
      </c>
      <c r="J45" s="190">
        <v>23.625509999999998</v>
      </c>
      <c r="K45" s="190">
        <v>20.54889</v>
      </c>
      <c r="L45" s="190">
        <v>8.319090000000001</v>
      </c>
      <c r="M45" s="190">
        <v>20.105460000000001</v>
      </c>
      <c r="N45" s="190">
        <v>19.50067</v>
      </c>
      <c r="O45" s="190">
        <v>8.3446700000000007</v>
      </c>
      <c r="P45" s="190">
        <v>18.455950000000001</v>
      </c>
      <c r="Q45" s="190">
        <v>31.79073</v>
      </c>
      <c r="R45" s="190">
        <v>14.55987</v>
      </c>
      <c r="S45" s="190">
        <v>21.886839999999999</v>
      </c>
      <c r="T45" s="190">
        <v>25.583909999999999</v>
      </c>
      <c r="U45" s="190">
        <v>21.074020000000001</v>
      </c>
      <c r="V45" s="190">
        <v>18.544400000000003</v>
      </c>
      <c r="W45" s="190">
        <v>6.5901300000000003</v>
      </c>
      <c r="X45" s="190">
        <v>14.91146</v>
      </c>
      <c r="Y45" s="190">
        <v>14.38373</v>
      </c>
      <c r="Z45" s="190">
        <v>27.614090000000001</v>
      </c>
      <c r="AA45" s="190">
        <v>12.5574148766291</v>
      </c>
      <c r="AB45" s="190">
        <v>24.781192150480202</v>
      </c>
      <c r="AC45" s="190">
        <v>16.943357023537999</v>
      </c>
      <c r="AD45" s="190">
        <v>39.1588780983151</v>
      </c>
      <c r="AE45" s="190">
        <v>23.713968098447001</v>
      </c>
      <c r="AF45" s="190">
        <v>3.5028120000000005</v>
      </c>
      <c r="AG45" s="190">
        <v>15.702810000000001</v>
      </c>
      <c r="AH45" s="190">
        <v>2.0310160000000002</v>
      </c>
      <c r="AI45" s="203"/>
      <c r="AJ45" s="203"/>
      <c r="AK45" s="203"/>
      <c r="AL45" s="203"/>
      <c r="AM45" s="203"/>
      <c r="AN45" s="167"/>
      <c r="AO45" s="167"/>
      <c r="AP45" s="167"/>
      <c r="AQ45" s="167"/>
      <c r="AR45" s="167"/>
      <c r="AS45" s="167"/>
      <c r="AT45" s="167"/>
      <c r="AU45" s="167"/>
      <c r="AV45" s="167"/>
      <c r="AW45" s="167"/>
      <c r="AX45" s="167"/>
      <c r="AY45" s="167"/>
    </row>
    <row r="46" spans="1:51" ht="15" x14ac:dyDescent="0.25">
      <c r="A46" s="189">
        <f>YampaRiverInflow.TotalOutflow!A46</f>
        <v>45870</v>
      </c>
      <c r="B46" s="280">
        <v>23.875</v>
      </c>
      <c r="C46" s="270">
        <v>23.875</v>
      </c>
      <c r="D46" s="285">
        <v>23.875</v>
      </c>
      <c r="E46" s="190">
        <v>11.451958000000001</v>
      </c>
      <c r="F46" s="190">
        <v>20.660824000000002</v>
      </c>
      <c r="G46" s="190">
        <v>13.796706</v>
      </c>
      <c r="H46" s="190">
        <v>9.7706299999999988</v>
      </c>
      <c r="I46" s="190">
        <v>7.4435000000000002</v>
      </c>
      <c r="J46" s="190">
        <v>20.504860000000001</v>
      </c>
      <c r="K46" s="190">
        <v>22.135639999999999</v>
      </c>
      <c r="L46" s="190">
        <v>5.2130799999999997</v>
      </c>
      <c r="M46" s="190">
        <v>14.802440000000001</v>
      </c>
      <c r="N46" s="190">
        <v>21.94164</v>
      </c>
      <c r="O46" s="190">
        <v>8.4181799999999996</v>
      </c>
      <c r="P46" s="190">
        <v>21.659500000000001</v>
      </c>
      <c r="Q46" s="190">
        <v>35.8294</v>
      </c>
      <c r="R46" s="190">
        <v>14.210139999999999</v>
      </c>
      <c r="S46" s="190">
        <v>24.195160000000001</v>
      </c>
      <c r="T46" s="190">
        <v>26.496269999999999</v>
      </c>
      <c r="U46" s="190">
        <v>24.024999999999999</v>
      </c>
      <c r="V46" s="190">
        <v>22.344560000000001</v>
      </c>
      <c r="W46" s="190">
        <v>9.8739599999999985</v>
      </c>
      <c r="X46" s="190">
        <v>13.84548</v>
      </c>
      <c r="Y46" s="190">
        <v>16.93469</v>
      </c>
      <c r="Z46" s="190">
        <v>14.48996</v>
      </c>
      <c r="AA46" s="190">
        <v>14.623601239406</v>
      </c>
      <c r="AB46" s="190">
        <v>29.351938843042298</v>
      </c>
      <c r="AC46" s="190">
        <v>10.6373367791084</v>
      </c>
      <c r="AD46" s="190">
        <v>32.4739838860175</v>
      </c>
      <c r="AE46" s="190">
        <v>32.289258266844001</v>
      </c>
      <c r="AF46" s="190">
        <v>21.988620000000001</v>
      </c>
      <c r="AG46" s="190">
        <v>28.766426000000003</v>
      </c>
      <c r="AH46" s="190">
        <v>19.739957999999998</v>
      </c>
      <c r="AI46" s="203"/>
      <c r="AJ46" s="203"/>
      <c r="AK46" s="203"/>
      <c r="AL46" s="203"/>
      <c r="AM46" s="203"/>
      <c r="AN46" s="167"/>
      <c r="AO46" s="167"/>
      <c r="AP46" s="167"/>
      <c r="AQ46" s="167"/>
      <c r="AR46" s="167"/>
      <c r="AS46" s="167"/>
      <c r="AT46" s="167"/>
      <c r="AU46" s="167"/>
      <c r="AV46" s="167"/>
      <c r="AW46" s="167"/>
      <c r="AX46" s="167"/>
      <c r="AY46" s="167"/>
    </row>
    <row r="47" spans="1:51" ht="15" x14ac:dyDescent="0.25">
      <c r="A47" s="189">
        <f>YampaRiverInflow.TotalOutflow!A47</f>
        <v>45901</v>
      </c>
      <c r="B47" s="280">
        <v>16.707999999999998</v>
      </c>
      <c r="C47" s="270">
        <v>16.707999999999998</v>
      </c>
      <c r="D47" s="285">
        <v>16.707999999999998</v>
      </c>
      <c r="E47" s="190">
        <v>14.914582000000003</v>
      </c>
      <c r="F47" s="190">
        <v>14.839589999999999</v>
      </c>
      <c r="G47" s="190">
        <v>10.647540000000001</v>
      </c>
      <c r="H47" s="190">
        <v>-6.0112700000000006</v>
      </c>
      <c r="I47" s="190">
        <v>19.914009999999998</v>
      </c>
      <c r="J47" s="190">
        <v>13.555149999999999</v>
      </c>
      <c r="K47" s="190">
        <v>15.397549999999999</v>
      </c>
      <c r="L47" s="190">
        <v>7.1036899999999994</v>
      </c>
      <c r="M47" s="190">
        <v>8.6973899999999986</v>
      </c>
      <c r="N47" s="190">
        <v>11.841569999999999</v>
      </c>
      <c r="O47" s="190">
        <v>3.6388400000000001</v>
      </c>
      <c r="P47" s="190">
        <v>18.084299999999999</v>
      </c>
      <c r="Q47" s="190">
        <v>24.926950000000001</v>
      </c>
      <c r="R47" s="190">
        <v>13.032249999999999</v>
      </c>
      <c r="S47" s="190">
        <v>14.707469999999999</v>
      </c>
      <c r="T47" s="190">
        <v>15.101129999999999</v>
      </c>
      <c r="U47" s="190">
        <v>9.3519199999999998</v>
      </c>
      <c r="V47" s="190">
        <v>35.037589999999994</v>
      </c>
      <c r="W47" s="190">
        <v>-2.8639899999999998</v>
      </c>
      <c r="X47" s="190">
        <v>6.7481800000000005</v>
      </c>
      <c r="Y47" s="190">
        <v>15.02529</v>
      </c>
      <c r="Z47" s="190">
        <v>11.451879999999999</v>
      </c>
      <c r="AA47" s="190">
        <v>13.1848636376867</v>
      </c>
      <c r="AB47" s="190">
        <v>8.3238249586783297</v>
      </c>
      <c r="AC47" s="190">
        <v>19.8346958697528</v>
      </c>
      <c r="AD47" s="190">
        <v>16.409711323636998</v>
      </c>
      <c r="AE47" s="190">
        <v>25.7866844641329</v>
      </c>
      <c r="AF47" s="190">
        <v>21.500264000000001</v>
      </c>
      <c r="AG47" s="190">
        <v>26.366382000000002</v>
      </c>
      <c r="AH47" s="190">
        <v>15.737406</v>
      </c>
      <c r="AI47" s="203"/>
      <c r="AJ47" s="203"/>
      <c r="AK47" s="203"/>
      <c r="AL47" s="203"/>
      <c r="AM47" s="203"/>
      <c r="AN47" s="167"/>
      <c r="AO47" s="167"/>
      <c r="AP47" s="167"/>
      <c r="AQ47" s="167"/>
      <c r="AR47" s="167"/>
      <c r="AS47" s="167"/>
      <c r="AT47" s="167"/>
      <c r="AU47" s="167"/>
      <c r="AV47" s="167"/>
      <c r="AW47" s="167"/>
      <c r="AX47" s="167"/>
      <c r="AY47" s="167"/>
    </row>
    <row r="48" spans="1:51" ht="15" x14ac:dyDescent="0.25">
      <c r="A48" s="189">
        <f>YampaRiverInflow.TotalOutflow!A48</f>
        <v>45931</v>
      </c>
      <c r="B48" s="280">
        <v>12.484999999999999</v>
      </c>
      <c r="C48" s="270">
        <v>12.484999999999999</v>
      </c>
      <c r="D48" s="285">
        <v>12.484999999999999</v>
      </c>
      <c r="E48" s="190">
        <v>11.503132000000001</v>
      </c>
      <c r="F48" s="190">
        <v>12.135444000000001</v>
      </c>
      <c r="G48" s="190">
        <v>6.3876860000000004</v>
      </c>
      <c r="H48" s="190">
        <v>-7.82599</v>
      </c>
      <c r="I48" s="190">
        <v>24.362849999999998</v>
      </c>
      <c r="J48" s="190">
        <v>10.95425</v>
      </c>
      <c r="K48" s="190">
        <v>11.723360000000001</v>
      </c>
      <c r="L48" s="190">
        <v>4.6145899999999997</v>
      </c>
      <c r="M48" s="190">
        <v>6.6953500000000004</v>
      </c>
      <c r="N48" s="190">
        <v>9.5123700000000007</v>
      </c>
      <c r="O48" s="190">
        <v>-0.49925999999999998</v>
      </c>
      <c r="P48" s="190">
        <v>18.132660000000001</v>
      </c>
      <c r="Q48" s="190">
        <v>19.22006</v>
      </c>
      <c r="R48" s="190">
        <v>10.97871</v>
      </c>
      <c r="S48" s="190">
        <v>13.21185</v>
      </c>
      <c r="T48" s="190">
        <v>14.04824</v>
      </c>
      <c r="U48" s="190">
        <v>6.9533999999999994</v>
      </c>
      <c r="V48" s="190">
        <v>23.35398</v>
      </c>
      <c r="W48" s="190">
        <v>-2.8656299999999999</v>
      </c>
      <c r="X48" s="190">
        <v>2.3012199999999998</v>
      </c>
      <c r="Y48" s="190">
        <v>14.73507</v>
      </c>
      <c r="Z48" s="190">
        <v>8.505370000000001</v>
      </c>
      <c r="AA48" s="190">
        <v>9.0830627261494108</v>
      </c>
      <c r="AB48" s="190">
        <v>-6.2740460311398598</v>
      </c>
      <c r="AC48" s="190">
        <v>25.002335616926402</v>
      </c>
      <c r="AD48" s="190">
        <v>7.7553593381164196</v>
      </c>
      <c r="AE48" s="190">
        <v>26.857120247405899</v>
      </c>
      <c r="AF48" s="190">
        <v>8.6108960000000003</v>
      </c>
      <c r="AG48" s="190">
        <v>17.934583999999997</v>
      </c>
      <c r="AH48" s="190">
        <v>11.836898000000001</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89">
        <f>YampaRiverInflow.TotalOutflow!A49</f>
        <v>45962</v>
      </c>
      <c r="B49" s="280">
        <v>2.5750000000000002</v>
      </c>
      <c r="C49" s="270">
        <v>2.5750000000000002</v>
      </c>
      <c r="D49" s="285">
        <v>2.5750000000000002</v>
      </c>
      <c r="E49" s="190">
        <v>3.6625680000000003</v>
      </c>
      <c r="F49" s="190">
        <v>15.820898000000001</v>
      </c>
      <c r="G49" s="190">
        <v>14.533392000000001</v>
      </c>
      <c r="H49" s="190">
        <v>-12.37326</v>
      </c>
      <c r="I49" s="190">
        <v>14.93168</v>
      </c>
      <c r="J49" s="190">
        <v>-5.1652700000000005</v>
      </c>
      <c r="K49" s="190">
        <v>10.395850000000001</v>
      </c>
      <c r="L49" s="190">
        <v>4.0648400000000002</v>
      </c>
      <c r="M49" s="190">
        <v>3.5380700000000003</v>
      </c>
      <c r="N49" s="190">
        <v>7.5272700000000006</v>
      </c>
      <c r="O49" s="190">
        <v>13.11669</v>
      </c>
      <c r="P49" s="190">
        <v>15.47784</v>
      </c>
      <c r="Q49" s="190">
        <v>21.893450000000001</v>
      </c>
      <c r="R49" s="190">
        <v>12.1463</v>
      </c>
      <c r="S49" s="190">
        <v>8.651209999999999</v>
      </c>
      <c r="T49" s="190">
        <v>9.7618099999999988</v>
      </c>
      <c r="U49" s="190">
        <v>16.488720000000001</v>
      </c>
      <c r="V49" s="190">
        <v>4.6226700000000003</v>
      </c>
      <c r="W49" s="190">
        <v>5.9689499999999995</v>
      </c>
      <c r="X49" s="190">
        <v>-1.0023</v>
      </c>
      <c r="Y49" s="190">
        <v>2.8529</v>
      </c>
      <c r="Z49" s="190">
        <v>5.8924399999999997</v>
      </c>
      <c r="AA49" s="190">
        <v>3.9897065276040999</v>
      </c>
      <c r="AB49" s="190">
        <v>-11.4351155371894</v>
      </c>
      <c r="AC49" s="190">
        <v>6.3263246300834401</v>
      </c>
      <c r="AD49" s="190">
        <v>3.8446132224799099</v>
      </c>
      <c r="AE49" s="190">
        <v>10.148976943471901</v>
      </c>
      <c r="AF49" s="190">
        <v>8.991363999999999</v>
      </c>
      <c r="AG49" s="190">
        <v>10.960080000000001</v>
      </c>
      <c r="AH49" s="190">
        <v>12.147136</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89">
        <f>YampaRiverInflow.TotalOutflow!A50</f>
        <v>45992</v>
      </c>
      <c r="B50" s="280">
        <v>3.044</v>
      </c>
      <c r="C50" s="270">
        <v>3.044</v>
      </c>
      <c r="D50" s="285">
        <v>3.044</v>
      </c>
      <c r="E50" s="190">
        <v>18.697578</v>
      </c>
      <c r="F50" s="190">
        <v>16.272072000000001</v>
      </c>
      <c r="G50" s="190">
        <v>6.2282960000000003</v>
      </c>
      <c r="H50" s="190">
        <v>-16.238409999999998</v>
      </c>
      <c r="I50" s="190">
        <v>12.00187</v>
      </c>
      <c r="J50" s="190">
        <v>6.5915499999999998</v>
      </c>
      <c r="K50" s="190">
        <v>12.228569999999999</v>
      </c>
      <c r="L50" s="190">
        <v>1.01868</v>
      </c>
      <c r="M50" s="190">
        <v>6.6875100000000005</v>
      </c>
      <c r="N50" s="190">
        <v>11.483219999999999</v>
      </c>
      <c r="O50" s="190">
        <v>-2.7016499999999999</v>
      </c>
      <c r="P50" s="190">
        <v>25.948370000000001</v>
      </c>
      <c r="Q50" s="190">
        <v>22.778939999999999</v>
      </c>
      <c r="R50" s="190">
        <v>11.792920000000001</v>
      </c>
      <c r="S50" s="190">
        <v>17.610810000000001</v>
      </c>
      <c r="T50" s="190">
        <v>24.307770000000001</v>
      </c>
      <c r="U50" s="190">
        <v>18.407709999999998</v>
      </c>
      <c r="V50" s="190">
        <v>2.61571</v>
      </c>
      <c r="W50" s="190">
        <v>-1.4079200000000001</v>
      </c>
      <c r="X50" s="190">
        <v>-6.0315000000000003</v>
      </c>
      <c r="Y50" s="190">
        <v>15.691600000000001</v>
      </c>
      <c r="Z50" s="190">
        <v>6.0872700000000002</v>
      </c>
      <c r="AA50" s="190">
        <v>14.668721902282002</v>
      </c>
      <c r="AB50" s="190">
        <v>-6.0504652876024405</v>
      </c>
      <c r="AC50" s="190">
        <v>3.9440781003643801</v>
      </c>
      <c r="AD50" s="190">
        <v>5.96184380284366</v>
      </c>
      <c r="AE50" s="190">
        <v>-3.3022761146438002</v>
      </c>
      <c r="AF50" s="190">
        <v>16.566911999999999</v>
      </c>
      <c r="AG50" s="190">
        <v>23.606604000000004</v>
      </c>
      <c r="AH50" s="190">
        <v>11.927992</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89">
        <f>YampaRiverInflow.TotalOutflow!A51</f>
        <v>46023</v>
      </c>
      <c r="B51" s="280">
        <v>9.2970000000000006</v>
      </c>
      <c r="C51" s="270">
        <v>9.2970000000000006</v>
      </c>
      <c r="D51" s="285">
        <v>9.2970000000000006</v>
      </c>
      <c r="E51" s="190">
        <v>35.531559999999999</v>
      </c>
      <c r="F51" s="190">
        <v>11.366462</v>
      </c>
      <c r="G51" s="190">
        <v>12.906422000000001</v>
      </c>
      <c r="H51" s="190">
        <v>-12.26146</v>
      </c>
      <c r="I51" s="190">
        <v>9.9685600000000001</v>
      </c>
      <c r="J51" s="190">
        <v>3.9182399999999999</v>
      </c>
      <c r="K51" s="190">
        <v>5.2524799999999994</v>
      </c>
      <c r="L51" s="190">
        <v>0.65434000000000003</v>
      </c>
      <c r="M51" s="190">
        <v>10.38495</v>
      </c>
      <c r="N51" s="190">
        <v>14.23559</v>
      </c>
      <c r="O51" s="190">
        <v>9.8203300000000002</v>
      </c>
      <c r="P51" s="190">
        <v>24.700430000000001</v>
      </c>
      <c r="Q51" s="190">
        <v>22.069479999999999</v>
      </c>
      <c r="R51" s="190">
        <v>12.57952</v>
      </c>
      <c r="S51" s="190">
        <v>19.210369999999998</v>
      </c>
      <c r="T51" s="190">
        <v>24.414390000000001</v>
      </c>
      <c r="U51" s="190">
        <v>14.356399999999999</v>
      </c>
      <c r="V51" s="190">
        <v>-5.5168900000000001</v>
      </c>
      <c r="W51" s="190">
        <v>8.7599999999999997E-2</v>
      </c>
      <c r="X51" s="190">
        <v>10.52117</v>
      </c>
      <c r="Y51" s="190">
        <v>15.80128</v>
      </c>
      <c r="Z51" s="190">
        <v>7.4489752076703502</v>
      </c>
      <c r="AA51" s="190">
        <v>19.8163140489265</v>
      </c>
      <c r="AB51" s="190">
        <v>0.31217231431502396</v>
      </c>
      <c r="AC51" s="190">
        <v>11.158060331372901</v>
      </c>
      <c r="AD51" s="190">
        <v>7.7495685923312703</v>
      </c>
      <c r="AE51" s="190">
        <v>16.305914000000001</v>
      </c>
      <c r="AF51" s="190">
        <v>18.317238</v>
      </c>
      <c r="AG51" s="190">
        <v>101.21908400000001</v>
      </c>
      <c r="AH51" s="190">
        <v>14.084605999999999</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89">
        <f>YampaRiverInflow.TotalOutflow!A52</f>
        <v>46054</v>
      </c>
      <c r="B52" s="280">
        <v>11.170999999999999</v>
      </c>
      <c r="C52" s="270">
        <v>11.170999999999999</v>
      </c>
      <c r="D52" s="285">
        <v>11.170999999999999</v>
      </c>
      <c r="E52" s="190">
        <v>33.481140000000003</v>
      </c>
      <c r="F52" s="190">
        <v>10.668854</v>
      </c>
      <c r="G52" s="190">
        <v>-2.5262600000000002</v>
      </c>
      <c r="H52" s="190">
        <v>-10.192350000000001</v>
      </c>
      <c r="I52" s="190">
        <v>6.2821099999999994</v>
      </c>
      <c r="J52" s="190">
        <v>3.13246</v>
      </c>
      <c r="K52" s="190">
        <v>4.1601400000000002</v>
      </c>
      <c r="L52" s="190">
        <v>2.8380700000000001</v>
      </c>
      <c r="M52" s="190">
        <v>9.7490100000000002</v>
      </c>
      <c r="N52" s="190">
        <v>16.001570000000001</v>
      </c>
      <c r="O52" s="190">
        <v>9.5720700000000001</v>
      </c>
      <c r="P52" s="190">
        <v>21.740169999999999</v>
      </c>
      <c r="Q52" s="190">
        <v>14.98456</v>
      </c>
      <c r="R52" s="190">
        <v>10.01197</v>
      </c>
      <c r="S52" s="190">
        <v>10.48507</v>
      </c>
      <c r="T52" s="190">
        <v>13.671299999999999</v>
      </c>
      <c r="U52" s="190">
        <v>11.7835</v>
      </c>
      <c r="V52" s="190">
        <v>1.5763499999999999</v>
      </c>
      <c r="W52" s="190">
        <v>-4.5615100000000002</v>
      </c>
      <c r="X52" s="190">
        <v>4.3772399999999996</v>
      </c>
      <c r="Y52" s="190">
        <v>6.30464</v>
      </c>
      <c r="Z52" s="190">
        <v>4.0539722308107295</v>
      </c>
      <c r="AA52" s="190">
        <v>9.3226595036040596</v>
      </c>
      <c r="AB52" s="190">
        <v>19.796036777389201</v>
      </c>
      <c r="AC52" s="190">
        <v>11.065682646744701</v>
      </c>
      <c r="AD52" s="190">
        <v>11.6148235514056</v>
      </c>
      <c r="AE52" s="190">
        <v>19.425978000000001</v>
      </c>
      <c r="AF52" s="190">
        <v>27.521836</v>
      </c>
      <c r="AG52" s="190">
        <v>75.754664000000005</v>
      </c>
      <c r="AH52" s="190">
        <v>14.718234000000001</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89">
        <f>YampaRiverInflow.TotalOutflow!A53</f>
        <v>46082</v>
      </c>
      <c r="B53" s="280">
        <v>16.059000000000001</v>
      </c>
      <c r="C53" s="270">
        <v>16.059000000000001</v>
      </c>
      <c r="D53" s="285">
        <v>16.059000000000001</v>
      </c>
      <c r="E53" s="190">
        <v>62.605969999999999</v>
      </c>
      <c r="F53" s="190">
        <v>-10.494788</v>
      </c>
      <c r="G53" s="190">
        <v>-5.3588699999999996</v>
      </c>
      <c r="H53" s="190">
        <v>-15.49112</v>
      </c>
      <c r="I53" s="190">
        <v>36.322969999999998</v>
      </c>
      <c r="J53" s="190">
        <v>9.210090000000001</v>
      </c>
      <c r="K53" s="190">
        <v>5.7764899999999999</v>
      </c>
      <c r="L53" s="190">
        <v>9.2872199999999996</v>
      </c>
      <c r="M53" s="190">
        <v>8.1139899999999994</v>
      </c>
      <c r="N53" s="190">
        <v>9.8301200000000009</v>
      </c>
      <c r="O53" s="190">
        <v>14.49926</v>
      </c>
      <c r="P53" s="190">
        <v>12.03308</v>
      </c>
      <c r="Q53" s="190">
        <v>4.5342399999999996</v>
      </c>
      <c r="R53" s="190">
        <v>19.332849999999997</v>
      </c>
      <c r="S53" s="190">
        <v>6.37479</v>
      </c>
      <c r="T53" s="190">
        <v>9.2942099999999996</v>
      </c>
      <c r="U53" s="190">
        <v>12.6425</v>
      </c>
      <c r="V53" s="190">
        <v>6.9273500000000006</v>
      </c>
      <c r="W53" s="190">
        <v>-7.20953</v>
      </c>
      <c r="X53" s="190">
        <v>6.0791599999999999</v>
      </c>
      <c r="Y53" s="190">
        <v>6.5443199999999999</v>
      </c>
      <c r="Z53" s="190">
        <v>12.9016643799678</v>
      </c>
      <c r="AA53" s="190">
        <v>7.2940712366949301</v>
      </c>
      <c r="AB53" s="190">
        <v>35.068694212232302</v>
      </c>
      <c r="AC53" s="190">
        <v>6.2901128095215002</v>
      </c>
      <c r="AD53" s="190">
        <v>18.741606197686799</v>
      </c>
      <c r="AE53" s="190">
        <v>26.794340000000005</v>
      </c>
      <c r="AF53" s="190">
        <v>39.915998000000002</v>
      </c>
      <c r="AG53" s="190">
        <v>66.375816</v>
      </c>
      <c r="AH53" s="190">
        <v>17.63081</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89">
        <f>YampaRiverInflow.TotalOutflow!A54</f>
        <v>46113</v>
      </c>
      <c r="B54" s="280">
        <v>18.23</v>
      </c>
      <c r="C54" s="270">
        <v>18.23</v>
      </c>
      <c r="D54" s="285">
        <v>18.23</v>
      </c>
      <c r="E54" s="190">
        <v>14.708754000000001</v>
      </c>
      <c r="F54" s="190">
        <v>23.635946000000001</v>
      </c>
      <c r="G54" s="190">
        <v>6.8406400000000005</v>
      </c>
      <c r="H54" s="190">
        <v>-2.2138499999999999</v>
      </c>
      <c r="I54" s="190">
        <v>19.547470000000001</v>
      </c>
      <c r="J54" s="190">
        <v>11.52768</v>
      </c>
      <c r="K54" s="190">
        <v>17.343669999999999</v>
      </c>
      <c r="L54" s="190">
        <v>13.49269</v>
      </c>
      <c r="M54" s="190">
        <v>4.6643299999999996</v>
      </c>
      <c r="N54" s="190">
        <v>2.3306399999999998</v>
      </c>
      <c r="O54" s="190">
        <v>9.179590000000001</v>
      </c>
      <c r="P54" s="190">
        <v>14.534559999999999</v>
      </c>
      <c r="Q54" s="190">
        <v>4.0880400000000003</v>
      </c>
      <c r="R54" s="190">
        <v>12.77216</v>
      </c>
      <c r="S54" s="190">
        <v>7.4774700000000003</v>
      </c>
      <c r="T54" s="190">
        <v>12.525</v>
      </c>
      <c r="U54" s="190">
        <v>22.5366</v>
      </c>
      <c r="V54" s="190">
        <v>5.4246600000000003</v>
      </c>
      <c r="W54" s="190">
        <v>-1.42597</v>
      </c>
      <c r="X54" s="190">
        <v>9.8915199999999999</v>
      </c>
      <c r="Y54" s="190">
        <v>9.72743</v>
      </c>
      <c r="Z54" s="190">
        <v>15.713943386447099</v>
      </c>
      <c r="AA54" s="190">
        <v>6.6015394221493597</v>
      </c>
      <c r="AB54" s="190">
        <v>32.830230167934701</v>
      </c>
      <c r="AC54" s="190">
        <v>14.096756611570999</v>
      </c>
      <c r="AD54" s="190">
        <v>21.908179504132999</v>
      </c>
      <c r="AE54" s="190">
        <v>18.399011999999999</v>
      </c>
      <c r="AF54" s="190">
        <v>29.763325999999999</v>
      </c>
      <c r="AG54" s="190">
        <v>41.261670000000002</v>
      </c>
      <c r="AH54" s="190">
        <v>7.7661820000000006</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89">
        <f>YampaRiverInflow.TotalOutflow!A55</f>
        <v>46143</v>
      </c>
      <c r="B55" s="280">
        <v>18.850999999999999</v>
      </c>
      <c r="C55" s="270">
        <v>18.850999999999999</v>
      </c>
      <c r="D55" s="285">
        <v>18.850999999999999</v>
      </c>
      <c r="E55" s="190">
        <v>29.325434000000005</v>
      </c>
      <c r="F55" s="190">
        <v>5.5503300000000007</v>
      </c>
      <c r="G55" s="190">
        <v>8.0619300000000003</v>
      </c>
      <c r="H55" s="190">
        <v>-4.66012</v>
      </c>
      <c r="I55" s="190">
        <v>9.683209999999999</v>
      </c>
      <c r="J55" s="190">
        <v>23.337949999999999</v>
      </c>
      <c r="K55" s="190">
        <v>11.09249</v>
      </c>
      <c r="L55" s="190">
        <v>14.89179</v>
      </c>
      <c r="M55" s="190">
        <v>9.6852700000000009</v>
      </c>
      <c r="N55" s="190">
        <v>5.5847100000000003</v>
      </c>
      <c r="O55" s="190">
        <v>4.1686000000000005</v>
      </c>
      <c r="P55" s="190">
        <v>14.016170000000001</v>
      </c>
      <c r="Q55" s="190">
        <v>5.02379</v>
      </c>
      <c r="R55" s="190">
        <v>16.882990000000003</v>
      </c>
      <c r="S55" s="190">
        <v>3.9549799999999999</v>
      </c>
      <c r="T55" s="190">
        <v>10.53945</v>
      </c>
      <c r="U55" s="190">
        <v>19.5229</v>
      </c>
      <c r="V55" s="190">
        <v>4.9721899999999994</v>
      </c>
      <c r="W55" s="190">
        <v>1.2309300000000001</v>
      </c>
      <c r="X55" s="190">
        <v>4.9847600000000005</v>
      </c>
      <c r="Y55" s="190">
        <v>9.3964200000000009</v>
      </c>
      <c r="Z55" s="190">
        <v>9.2539210713396098</v>
      </c>
      <c r="AA55" s="190">
        <v>5.5819525592733701</v>
      </c>
      <c r="AB55" s="190">
        <v>25.107575702810699</v>
      </c>
      <c r="AC55" s="190">
        <v>32.171070661818902</v>
      </c>
      <c r="AD55" s="190">
        <v>22.140587519075002</v>
      </c>
      <c r="AE55" s="190">
        <v>9.3170699999999993</v>
      </c>
      <c r="AF55" s="190">
        <v>17.687328000000001</v>
      </c>
      <c r="AG55" s="190">
        <v>30.256135999999998</v>
      </c>
      <c r="AH55" s="190">
        <v>9.5716059999999992</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89">
        <f>YampaRiverInflow.TotalOutflow!A56</f>
        <v>46174</v>
      </c>
      <c r="B56" s="280">
        <v>19.471</v>
      </c>
      <c r="C56" s="270">
        <v>19.471</v>
      </c>
      <c r="D56" s="285">
        <v>19.471</v>
      </c>
      <c r="E56" s="190">
        <v>16.706314000000003</v>
      </c>
      <c r="F56" s="190">
        <v>1.3633040000000001</v>
      </c>
      <c r="G56" s="190">
        <v>-0.79383999999999999</v>
      </c>
      <c r="H56" s="190">
        <v>-23.251810000000003</v>
      </c>
      <c r="I56" s="190">
        <v>12.69872</v>
      </c>
      <c r="J56" s="190">
        <v>19.039000000000001</v>
      </c>
      <c r="K56" s="190">
        <v>6.8687700000000005</v>
      </c>
      <c r="L56" s="190">
        <v>14.246139999999999</v>
      </c>
      <c r="M56" s="190">
        <v>18.845080000000003</v>
      </c>
      <c r="N56" s="190">
        <v>7.4909099999999995</v>
      </c>
      <c r="O56" s="190">
        <v>13.8124</v>
      </c>
      <c r="P56" s="190">
        <v>24.775919999999999</v>
      </c>
      <c r="Q56" s="190">
        <v>9.7531100000000013</v>
      </c>
      <c r="R56" s="190">
        <v>18.740459999999999</v>
      </c>
      <c r="S56" s="190">
        <v>5.9942099999999998</v>
      </c>
      <c r="T56" s="190">
        <v>10.93661</v>
      </c>
      <c r="U56" s="190">
        <v>14.07673</v>
      </c>
      <c r="V56" s="190">
        <v>3.54962</v>
      </c>
      <c r="W56" s="190">
        <v>6.4226899999999993</v>
      </c>
      <c r="X56" s="190">
        <v>10.59356</v>
      </c>
      <c r="Y56" s="190">
        <v>1.32226</v>
      </c>
      <c r="Z56" s="190">
        <v>6.9610190102487604</v>
      </c>
      <c r="AA56" s="190">
        <v>13.6235045447941</v>
      </c>
      <c r="AB56" s="190">
        <v>21.1430438016537</v>
      </c>
      <c r="AC56" s="190">
        <v>42.150180575868696</v>
      </c>
      <c r="AD56" s="190">
        <v>13.4754590082651</v>
      </c>
      <c r="AE56" s="190">
        <v>19.542680000000001</v>
      </c>
      <c r="AF56" s="190">
        <v>1.2684000000000002</v>
      </c>
      <c r="AG56" s="190">
        <v>4.9412060000000002</v>
      </c>
      <c r="AH56" s="190">
        <v>-1.180104</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89">
        <f>YampaRiverInflow.TotalOutflow!A57</f>
        <v>46204</v>
      </c>
      <c r="B57" s="280">
        <v>23.431000000000001</v>
      </c>
      <c r="C57" s="270">
        <v>23.431000000000001</v>
      </c>
      <c r="D57" s="285">
        <v>23.431000000000001</v>
      </c>
      <c r="E57" s="190">
        <v>20.697440000000004</v>
      </c>
      <c r="F57" s="190">
        <v>17.755964000000002</v>
      </c>
      <c r="G57" s="190">
        <v>11.63293</v>
      </c>
      <c r="H57" s="190">
        <v>-12.476629999999998</v>
      </c>
      <c r="I57" s="190">
        <v>23.625509999999998</v>
      </c>
      <c r="J57" s="190">
        <v>20.54889</v>
      </c>
      <c r="K57" s="190">
        <v>8.319090000000001</v>
      </c>
      <c r="L57" s="190">
        <v>20.105460000000001</v>
      </c>
      <c r="M57" s="190">
        <v>19.50067</v>
      </c>
      <c r="N57" s="190">
        <v>8.3446700000000007</v>
      </c>
      <c r="O57" s="190">
        <v>18.455950000000001</v>
      </c>
      <c r="P57" s="190">
        <v>31.79073</v>
      </c>
      <c r="Q57" s="190">
        <v>14.55987</v>
      </c>
      <c r="R57" s="190">
        <v>21.886839999999999</v>
      </c>
      <c r="S57" s="190">
        <v>25.583909999999999</v>
      </c>
      <c r="T57" s="190">
        <v>21.074020000000001</v>
      </c>
      <c r="U57" s="190">
        <v>18.544400000000003</v>
      </c>
      <c r="V57" s="190">
        <v>6.5901300000000003</v>
      </c>
      <c r="W57" s="190">
        <v>14.91146</v>
      </c>
      <c r="X57" s="190">
        <v>14.38373</v>
      </c>
      <c r="Y57" s="190">
        <v>27.614090000000001</v>
      </c>
      <c r="Z57" s="190">
        <v>12.5574148766291</v>
      </c>
      <c r="AA57" s="190">
        <v>24.781192150480202</v>
      </c>
      <c r="AB57" s="190">
        <v>16.943357023537999</v>
      </c>
      <c r="AC57" s="190">
        <v>39.1588780983151</v>
      </c>
      <c r="AD57" s="190">
        <v>23.713968098447001</v>
      </c>
      <c r="AE57" s="190">
        <v>3.5028120000000005</v>
      </c>
      <c r="AF57" s="190">
        <v>15.702810000000001</v>
      </c>
      <c r="AG57" s="190">
        <v>2.0310160000000002</v>
      </c>
      <c r="AH57" s="190">
        <v>8.0089059999999996</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89">
        <f>YampaRiverInflow.TotalOutflow!A58</f>
        <v>46235</v>
      </c>
      <c r="B58" s="280">
        <v>23.875</v>
      </c>
      <c r="C58" s="270">
        <v>23.875</v>
      </c>
      <c r="D58" s="285">
        <v>23.875</v>
      </c>
      <c r="E58" s="190">
        <v>20.660824000000002</v>
      </c>
      <c r="F58" s="190">
        <v>13.796706</v>
      </c>
      <c r="G58" s="190">
        <v>9.7706299999999988</v>
      </c>
      <c r="H58" s="190">
        <v>7.4435000000000002</v>
      </c>
      <c r="I58" s="190">
        <v>20.504860000000001</v>
      </c>
      <c r="J58" s="190">
        <v>22.135639999999999</v>
      </c>
      <c r="K58" s="190">
        <v>5.2130799999999997</v>
      </c>
      <c r="L58" s="190">
        <v>14.802440000000001</v>
      </c>
      <c r="M58" s="190">
        <v>21.94164</v>
      </c>
      <c r="N58" s="190">
        <v>8.4181799999999996</v>
      </c>
      <c r="O58" s="190">
        <v>21.659500000000001</v>
      </c>
      <c r="P58" s="190">
        <v>35.8294</v>
      </c>
      <c r="Q58" s="190">
        <v>14.210139999999999</v>
      </c>
      <c r="R58" s="190">
        <v>24.195160000000001</v>
      </c>
      <c r="S58" s="190">
        <v>26.496269999999999</v>
      </c>
      <c r="T58" s="190">
        <v>24.024999999999999</v>
      </c>
      <c r="U58" s="190">
        <v>22.344560000000001</v>
      </c>
      <c r="V58" s="190">
        <v>9.8739599999999985</v>
      </c>
      <c r="W58" s="190">
        <v>13.84548</v>
      </c>
      <c r="X58" s="190">
        <v>16.93469</v>
      </c>
      <c r="Y58" s="190">
        <v>14.48996</v>
      </c>
      <c r="Z58" s="190">
        <v>14.623601239406</v>
      </c>
      <c r="AA58" s="190">
        <v>29.351938843042298</v>
      </c>
      <c r="AB58" s="190">
        <v>10.6373367791084</v>
      </c>
      <c r="AC58" s="190">
        <v>32.4739838860175</v>
      </c>
      <c r="AD58" s="190">
        <v>32.289258266844001</v>
      </c>
      <c r="AE58" s="190">
        <v>21.988620000000001</v>
      </c>
      <c r="AF58" s="190">
        <v>28.766426000000003</v>
      </c>
      <c r="AG58" s="190">
        <v>19.739957999999998</v>
      </c>
      <c r="AH58" s="190">
        <v>11.451958000000001</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89">
        <f>YampaRiverInflow.TotalOutflow!A59</f>
        <v>46266</v>
      </c>
      <c r="B59" s="280">
        <v>16.707999999999998</v>
      </c>
      <c r="C59" s="270">
        <v>16.707999999999998</v>
      </c>
      <c r="D59" s="285">
        <v>16.707999999999998</v>
      </c>
      <c r="E59" s="190">
        <v>14.839589999999999</v>
      </c>
      <c r="F59" s="190">
        <v>10.647540000000001</v>
      </c>
      <c r="G59" s="190">
        <v>-6.0112700000000006</v>
      </c>
      <c r="H59" s="190">
        <v>19.914009999999998</v>
      </c>
      <c r="I59" s="190">
        <v>13.555149999999999</v>
      </c>
      <c r="J59" s="190">
        <v>15.397549999999999</v>
      </c>
      <c r="K59" s="190">
        <v>7.1036899999999994</v>
      </c>
      <c r="L59" s="190">
        <v>8.6973899999999986</v>
      </c>
      <c r="M59" s="190">
        <v>11.841569999999999</v>
      </c>
      <c r="N59" s="190">
        <v>3.6388400000000001</v>
      </c>
      <c r="O59" s="190">
        <v>18.084299999999999</v>
      </c>
      <c r="P59" s="190">
        <v>24.926950000000001</v>
      </c>
      <c r="Q59" s="190">
        <v>13.032249999999999</v>
      </c>
      <c r="R59" s="190">
        <v>14.707469999999999</v>
      </c>
      <c r="S59" s="190">
        <v>15.101129999999999</v>
      </c>
      <c r="T59" s="190">
        <v>9.3519199999999998</v>
      </c>
      <c r="U59" s="190">
        <v>35.037589999999994</v>
      </c>
      <c r="V59" s="190">
        <v>-2.8639899999999998</v>
      </c>
      <c r="W59" s="190">
        <v>6.7481800000000005</v>
      </c>
      <c r="X59" s="190">
        <v>15.02529</v>
      </c>
      <c r="Y59" s="190">
        <v>11.451879999999999</v>
      </c>
      <c r="Z59" s="190">
        <v>13.1848636376867</v>
      </c>
      <c r="AA59" s="190">
        <v>8.3238249586783297</v>
      </c>
      <c r="AB59" s="190">
        <v>19.8346958697528</v>
      </c>
      <c r="AC59" s="190">
        <v>16.409711323636998</v>
      </c>
      <c r="AD59" s="190">
        <v>25.7866844641329</v>
      </c>
      <c r="AE59" s="190">
        <v>21.500264000000001</v>
      </c>
      <c r="AF59" s="190">
        <v>26.366382000000002</v>
      </c>
      <c r="AG59" s="190">
        <v>15.737406</v>
      </c>
      <c r="AH59" s="190">
        <v>14.914582000000003</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89">
        <f>YampaRiverInflow.TotalOutflow!A60</f>
        <v>46296</v>
      </c>
      <c r="B60" s="280">
        <v>12.484999999999999</v>
      </c>
      <c r="C60" s="270">
        <v>12.484999999999999</v>
      </c>
      <c r="D60" s="285">
        <v>12.484999999999999</v>
      </c>
      <c r="E60" s="190">
        <v>12.135444000000001</v>
      </c>
      <c r="F60" s="190">
        <v>6.3876860000000004</v>
      </c>
      <c r="G60" s="190">
        <v>-7.82599</v>
      </c>
      <c r="H60" s="190">
        <v>24.362849999999998</v>
      </c>
      <c r="I60" s="190">
        <v>10.95425</v>
      </c>
      <c r="J60" s="190">
        <v>11.723360000000001</v>
      </c>
      <c r="K60" s="190">
        <v>4.6145899999999997</v>
      </c>
      <c r="L60" s="190">
        <v>6.6953500000000004</v>
      </c>
      <c r="M60" s="190">
        <v>9.5123700000000007</v>
      </c>
      <c r="N60" s="190">
        <v>-0.49925999999999998</v>
      </c>
      <c r="O60" s="190">
        <v>18.132660000000001</v>
      </c>
      <c r="P60" s="190">
        <v>19.22006</v>
      </c>
      <c r="Q60" s="190">
        <v>10.97871</v>
      </c>
      <c r="R60" s="190">
        <v>13.21185</v>
      </c>
      <c r="S60" s="190">
        <v>14.04824</v>
      </c>
      <c r="T60" s="190">
        <v>6.9533999999999994</v>
      </c>
      <c r="U60" s="190">
        <v>23.35398</v>
      </c>
      <c r="V60" s="190">
        <v>-2.8656299999999999</v>
      </c>
      <c r="W60" s="190">
        <v>2.3012199999999998</v>
      </c>
      <c r="X60" s="190">
        <v>14.73507</v>
      </c>
      <c r="Y60" s="190">
        <v>8.505370000000001</v>
      </c>
      <c r="Z60" s="190">
        <v>9.0830627261494108</v>
      </c>
      <c r="AA60" s="190">
        <v>-6.2740460311398598</v>
      </c>
      <c r="AB60" s="190">
        <v>25.002335616926402</v>
      </c>
      <c r="AC60" s="190">
        <v>7.7553593381164196</v>
      </c>
      <c r="AD60" s="190">
        <v>26.857120247405899</v>
      </c>
      <c r="AE60" s="190">
        <v>8.6108960000000003</v>
      </c>
      <c r="AF60" s="190">
        <v>17.934583999999997</v>
      </c>
      <c r="AG60" s="190">
        <v>11.836898000000001</v>
      </c>
      <c r="AH60" s="190">
        <v>11.503132000000001</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89">
        <f>YampaRiverInflow.TotalOutflow!A61</f>
        <v>46327</v>
      </c>
      <c r="B61" s="280">
        <v>2.5750000000000002</v>
      </c>
      <c r="C61" s="270">
        <v>2.5750000000000002</v>
      </c>
      <c r="D61" s="285">
        <v>2.5750000000000002</v>
      </c>
      <c r="E61" s="190">
        <v>15.820898000000001</v>
      </c>
      <c r="F61" s="190">
        <v>14.533392000000001</v>
      </c>
      <c r="G61" s="190">
        <v>-12.37326</v>
      </c>
      <c r="H61" s="190">
        <v>14.93168</v>
      </c>
      <c r="I61" s="190">
        <v>-5.1652700000000005</v>
      </c>
      <c r="J61" s="190">
        <v>10.395850000000001</v>
      </c>
      <c r="K61" s="190">
        <v>4.0648400000000002</v>
      </c>
      <c r="L61" s="190">
        <v>3.5380700000000003</v>
      </c>
      <c r="M61" s="190">
        <v>7.5272700000000006</v>
      </c>
      <c r="N61" s="190">
        <v>13.11669</v>
      </c>
      <c r="O61" s="190">
        <v>15.47784</v>
      </c>
      <c r="P61" s="190">
        <v>21.893450000000001</v>
      </c>
      <c r="Q61" s="190">
        <v>12.1463</v>
      </c>
      <c r="R61" s="190">
        <v>8.651209999999999</v>
      </c>
      <c r="S61" s="190">
        <v>9.7618099999999988</v>
      </c>
      <c r="T61" s="190">
        <v>16.488720000000001</v>
      </c>
      <c r="U61" s="190">
        <v>4.6226700000000003</v>
      </c>
      <c r="V61" s="190">
        <v>5.9689499999999995</v>
      </c>
      <c r="W61" s="190">
        <v>-1.0023</v>
      </c>
      <c r="X61" s="190">
        <v>2.8529</v>
      </c>
      <c r="Y61" s="190">
        <v>5.8924399999999997</v>
      </c>
      <c r="Z61" s="190">
        <v>3.9897065276040999</v>
      </c>
      <c r="AA61" s="190">
        <v>-11.4351155371894</v>
      </c>
      <c r="AB61" s="190">
        <v>6.3263246300834401</v>
      </c>
      <c r="AC61" s="190">
        <v>3.8446132224799099</v>
      </c>
      <c r="AD61" s="190">
        <v>10.148976943471901</v>
      </c>
      <c r="AE61" s="190">
        <v>8.991363999999999</v>
      </c>
      <c r="AF61" s="190">
        <v>10.960080000000001</v>
      </c>
      <c r="AG61" s="190">
        <v>12.147136</v>
      </c>
      <c r="AH61" s="190">
        <v>3.6625680000000003</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89">
        <f>YampaRiverInflow.TotalOutflow!A62</f>
        <v>46357</v>
      </c>
      <c r="B62" s="280">
        <v>3.044</v>
      </c>
      <c r="C62" s="270">
        <v>3.044</v>
      </c>
      <c r="D62" s="285">
        <v>3.044</v>
      </c>
      <c r="E62" s="190">
        <v>16.272072000000001</v>
      </c>
      <c r="F62" s="190">
        <v>6.2282960000000003</v>
      </c>
      <c r="G62" s="190">
        <v>-16.238409999999998</v>
      </c>
      <c r="H62" s="190">
        <v>12.00187</v>
      </c>
      <c r="I62" s="190">
        <v>6.5915499999999998</v>
      </c>
      <c r="J62" s="190">
        <v>12.228569999999999</v>
      </c>
      <c r="K62" s="190">
        <v>1.01868</v>
      </c>
      <c r="L62" s="190">
        <v>6.6875100000000005</v>
      </c>
      <c r="M62" s="190">
        <v>11.483219999999999</v>
      </c>
      <c r="N62" s="190">
        <v>-2.7016499999999999</v>
      </c>
      <c r="O62" s="190">
        <v>25.948370000000001</v>
      </c>
      <c r="P62" s="190">
        <v>22.778939999999999</v>
      </c>
      <c r="Q62" s="190">
        <v>11.792920000000001</v>
      </c>
      <c r="R62" s="190">
        <v>17.610810000000001</v>
      </c>
      <c r="S62" s="190">
        <v>24.307770000000001</v>
      </c>
      <c r="T62" s="190">
        <v>18.407709999999998</v>
      </c>
      <c r="U62" s="190">
        <v>2.61571</v>
      </c>
      <c r="V62" s="190">
        <v>-1.4079200000000001</v>
      </c>
      <c r="W62" s="190">
        <v>-6.0315000000000003</v>
      </c>
      <c r="X62" s="190">
        <v>15.691600000000001</v>
      </c>
      <c r="Y62" s="190">
        <v>6.0872700000000002</v>
      </c>
      <c r="Z62" s="190">
        <v>14.668721902282002</v>
      </c>
      <c r="AA62" s="190">
        <v>-6.0504652876024405</v>
      </c>
      <c r="AB62" s="190">
        <v>3.9440781003643801</v>
      </c>
      <c r="AC62" s="190">
        <v>5.96184380284366</v>
      </c>
      <c r="AD62" s="190">
        <v>-3.3022761146438002</v>
      </c>
      <c r="AE62" s="190">
        <v>16.566911999999999</v>
      </c>
      <c r="AF62" s="190">
        <v>23.606604000000004</v>
      </c>
      <c r="AG62" s="190">
        <v>11.927992</v>
      </c>
      <c r="AH62" s="190">
        <v>18.697578</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89">
        <f>YampaRiverInflow.TotalOutflow!A63</f>
        <v>46388</v>
      </c>
      <c r="B63" s="280">
        <v>9.2970000000000006</v>
      </c>
      <c r="C63" s="270">
        <v>9.2970000000000006</v>
      </c>
      <c r="D63" s="285">
        <v>9.2970000000000006</v>
      </c>
      <c r="E63" s="190">
        <v>11.366462</v>
      </c>
      <c r="F63" s="190">
        <v>12.906422000000001</v>
      </c>
      <c r="G63" s="190">
        <v>-12.26146</v>
      </c>
      <c r="H63" s="190">
        <v>9.9685600000000001</v>
      </c>
      <c r="I63" s="190">
        <v>3.9182399999999999</v>
      </c>
      <c r="J63" s="190">
        <v>5.2524799999999994</v>
      </c>
      <c r="K63" s="190">
        <v>0.65434000000000003</v>
      </c>
      <c r="L63" s="190">
        <v>10.38495</v>
      </c>
      <c r="M63" s="190">
        <v>14.23559</v>
      </c>
      <c r="N63" s="190">
        <v>9.8203300000000002</v>
      </c>
      <c r="O63" s="190">
        <v>24.700430000000001</v>
      </c>
      <c r="P63" s="190">
        <v>22.069479999999999</v>
      </c>
      <c r="Q63" s="190">
        <v>12.57952</v>
      </c>
      <c r="R63" s="190">
        <v>19.210369999999998</v>
      </c>
      <c r="S63" s="190">
        <v>24.414390000000001</v>
      </c>
      <c r="T63" s="190">
        <v>14.356399999999999</v>
      </c>
      <c r="U63" s="190">
        <v>-5.5168900000000001</v>
      </c>
      <c r="V63" s="190">
        <v>8.7599999999999997E-2</v>
      </c>
      <c r="W63" s="190">
        <v>10.52117</v>
      </c>
      <c r="X63" s="190">
        <v>15.80128</v>
      </c>
      <c r="Y63" s="190">
        <v>7.4489752076703502</v>
      </c>
      <c r="Z63" s="190">
        <v>19.8163140489265</v>
      </c>
      <c r="AA63" s="190">
        <v>0.31217231431502396</v>
      </c>
      <c r="AB63" s="190">
        <v>11.158060331372901</v>
      </c>
      <c r="AC63" s="190">
        <v>7.7495685923312703</v>
      </c>
      <c r="AD63" s="190">
        <v>16.305914000000001</v>
      </c>
      <c r="AE63" s="190">
        <v>18.317238</v>
      </c>
      <c r="AF63" s="190">
        <v>101.21908400000001</v>
      </c>
      <c r="AG63" s="190">
        <v>14.084605999999999</v>
      </c>
      <c r="AH63" s="190">
        <v>35.531559999999999</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89">
        <f>YampaRiverInflow.TotalOutflow!A64</f>
        <v>46419</v>
      </c>
      <c r="B64" s="280">
        <v>11.170999999999999</v>
      </c>
      <c r="C64" s="270">
        <v>11.170999999999999</v>
      </c>
      <c r="D64" s="285">
        <v>11.170999999999999</v>
      </c>
      <c r="E64" s="190">
        <v>10.668854</v>
      </c>
      <c r="F64" s="190">
        <v>-2.5262600000000002</v>
      </c>
      <c r="G64" s="190">
        <v>-10.192350000000001</v>
      </c>
      <c r="H64" s="190">
        <v>6.2821099999999994</v>
      </c>
      <c r="I64" s="190">
        <v>3.13246</v>
      </c>
      <c r="J64" s="190">
        <v>4.1601400000000002</v>
      </c>
      <c r="K64" s="190">
        <v>2.8380700000000001</v>
      </c>
      <c r="L64" s="190">
        <v>9.7490100000000002</v>
      </c>
      <c r="M64" s="190">
        <v>16.001570000000001</v>
      </c>
      <c r="N64" s="190">
        <v>9.5720700000000001</v>
      </c>
      <c r="O64" s="190">
        <v>21.740169999999999</v>
      </c>
      <c r="P64" s="190">
        <v>14.98456</v>
      </c>
      <c r="Q64" s="190">
        <v>10.01197</v>
      </c>
      <c r="R64" s="190">
        <v>10.48507</v>
      </c>
      <c r="S64" s="190">
        <v>13.671299999999999</v>
      </c>
      <c r="T64" s="190">
        <v>11.7835</v>
      </c>
      <c r="U64" s="190">
        <v>1.5763499999999999</v>
      </c>
      <c r="V64" s="190">
        <v>-4.5615100000000002</v>
      </c>
      <c r="W64" s="190">
        <v>4.3772399999999996</v>
      </c>
      <c r="X64" s="190">
        <v>6.30464</v>
      </c>
      <c r="Y64" s="190">
        <v>4.0539722308107295</v>
      </c>
      <c r="Z64" s="190">
        <v>9.3226595036040596</v>
      </c>
      <c r="AA64" s="190">
        <v>19.796036777389201</v>
      </c>
      <c r="AB64" s="190">
        <v>11.065682646744701</v>
      </c>
      <c r="AC64" s="190">
        <v>11.6148235514056</v>
      </c>
      <c r="AD64" s="190">
        <v>19.425978000000001</v>
      </c>
      <c r="AE64" s="190">
        <v>27.521836</v>
      </c>
      <c r="AF64" s="190">
        <v>75.754664000000005</v>
      </c>
      <c r="AG64" s="190">
        <v>14.718234000000001</v>
      </c>
      <c r="AH64" s="190">
        <v>33.481140000000003</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89">
        <f>YampaRiverInflow.TotalOutflow!A65</f>
        <v>46447</v>
      </c>
      <c r="B65" s="280">
        <v>16.059000000000001</v>
      </c>
      <c r="C65" s="270">
        <v>16.059000000000001</v>
      </c>
      <c r="D65" s="285">
        <v>16.059000000000001</v>
      </c>
      <c r="E65" s="190">
        <v>-10.494788</v>
      </c>
      <c r="F65" s="190">
        <v>-5.3588699999999996</v>
      </c>
      <c r="G65" s="190">
        <v>-15.49112</v>
      </c>
      <c r="H65" s="190">
        <v>36.322969999999998</v>
      </c>
      <c r="I65" s="190">
        <v>9.210090000000001</v>
      </c>
      <c r="J65" s="190">
        <v>5.7764899999999999</v>
      </c>
      <c r="K65" s="190">
        <v>9.2872199999999996</v>
      </c>
      <c r="L65" s="190">
        <v>8.1139899999999994</v>
      </c>
      <c r="M65" s="190">
        <v>9.8301200000000009</v>
      </c>
      <c r="N65" s="190">
        <v>14.49926</v>
      </c>
      <c r="O65" s="190">
        <v>12.03308</v>
      </c>
      <c r="P65" s="190">
        <v>4.5342399999999996</v>
      </c>
      <c r="Q65" s="190">
        <v>19.332849999999997</v>
      </c>
      <c r="R65" s="190">
        <v>6.37479</v>
      </c>
      <c r="S65" s="190">
        <v>9.2942099999999996</v>
      </c>
      <c r="T65" s="190">
        <v>12.6425</v>
      </c>
      <c r="U65" s="190">
        <v>6.9273500000000006</v>
      </c>
      <c r="V65" s="190">
        <v>-7.20953</v>
      </c>
      <c r="W65" s="190">
        <v>6.0791599999999999</v>
      </c>
      <c r="X65" s="190">
        <v>6.5443199999999999</v>
      </c>
      <c r="Y65" s="190">
        <v>12.9016643799678</v>
      </c>
      <c r="Z65" s="190">
        <v>7.2940712366949301</v>
      </c>
      <c r="AA65" s="190">
        <v>35.068694212232302</v>
      </c>
      <c r="AB65" s="190">
        <v>6.2901128095215002</v>
      </c>
      <c r="AC65" s="190">
        <v>18.741606197686799</v>
      </c>
      <c r="AD65" s="190">
        <v>26.794340000000005</v>
      </c>
      <c r="AE65" s="190">
        <v>39.915998000000002</v>
      </c>
      <c r="AF65" s="190">
        <v>66.375816</v>
      </c>
      <c r="AG65" s="190">
        <v>17.63081</v>
      </c>
      <c r="AH65" s="190">
        <v>62.605969999999999</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89">
        <f>YampaRiverInflow.TotalOutflow!A66</f>
        <v>46478</v>
      </c>
      <c r="B66" s="280">
        <v>18.23</v>
      </c>
      <c r="C66" s="270">
        <v>18.23</v>
      </c>
      <c r="D66" s="285">
        <v>18.23</v>
      </c>
      <c r="E66" s="190">
        <v>23.635946000000001</v>
      </c>
      <c r="F66" s="190">
        <v>6.8406400000000005</v>
      </c>
      <c r="G66" s="190">
        <v>-2.2138499999999999</v>
      </c>
      <c r="H66" s="190">
        <v>19.547470000000001</v>
      </c>
      <c r="I66" s="190">
        <v>11.52768</v>
      </c>
      <c r="J66" s="190">
        <v>17.343669999999999</v>
      </c>
      <c r="K66" s="190">
        <v>13.49269</v>
      </c>
      <c r="L66" s="190">
        <v>4.6643299999999996</v>
      </c>
      <c r="M66" s="190">
        <v>2.3306399999999998</v>
      </c>
      <c r="N66" s="190">
        <v>9.179590000000001</v>
      </c>
      <c r="O66" s="190">
        <v>14.534559999999999</v>
      </c>
      <c r="P66" s="190">
        <v>4.0880400000000003</v>
      </c>
      <c r="Q66" s="190">
        <v>12.77216</v>
      </c>
      <c r="R66" s="190">
        <v>7.4774700000000003</v>
      </c>
      <c r="S66" s="190">
        <v>12.525</v>
      </c>
      <c r="T66" s="190">
        <v>22.5366</v>
      </c>
      <c r="U66" s="190">
        <v>5.4246600000000003</v>
      </c>
      <c r="V66" s="190">
        <v>-1.42597</v>
      </c>
      <c r="W66" s="190">
        <v>9.8915199999999999</v>
      </c>
      <c r="X66" s="190">
        <v>9.72743</v>
      </c>
      <c r="Y66" s="190">
        <v>15.713943386447099</v>
      </c>
      <c r="Z66" s="190">
        <v>6.6015394221493597</v>
      </c>
      <c r="AA66" s="190">
        <v>32.830230167934701</v>
      </c>
      <c r="AB66" s="190">
        <v>14.096756611570999</v>
      </c>
      <c r="AC66" s="190">
        <v>21.908179504132999</v>
      </c>
      <c r="AD66" s="190">
        <v>18.399011999999999</v>
      </c>
      <c r="AE66" s="190">
        <v>29.763325999999999</v>
      </c>
      <c r="AF66" s="190">
        <v>41.261670000000002</v>
      </c>
      <c r="AG66" s="190">
        <v>7.7661820000000006</v>
      </c>
      <c r="AH66" s="190">
        <v>14.708754000000001</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89">
        <f>YampaRiverInflow.TotalOutflow!A67</f>
        <v>46508</v>
      </c>
      <c r="B67" s="280">
        <v>18.850999999999999</v>
      </c>
      <c r="C67" s="270">
        <v>18.850999999999999</v>
      </c>
      <c r="D67" s="285">
        <v>18.850999999999999</v>
      </c>
      <c r="E67" s="190">
        <v>5.5503300000000007</v>
      </c>
      <c r="F67" s="190">
        <v>8.0619300000000003</v>
      </c>
      <c r="G67" s="190">
        <v>-4.66012</v>
      </c>
      <c r="H67" s="190">
        <v>9.683209999999999</v>
      </c>
      <c r="I67" s="190">
        <v>23.337949999999999</v>
      </c>
      <c r="J67" s="190">
        <v>11.09249</v>
      </c>
      <c r="K67" s="190">
        <v>14.89179</v>
      </c>
      <c r="L67" s="190">
        <v>9.6852700000000009</v>
      </c>
      <c r="M67" s="190">
        <v>5.5847100000000003</v>
      </c>
      <c r="N67" s="190">
        <v>4.1686000000000005</v>
      </c>
      <c r="O67" s="190">
        <v>14.016170000000001</v>
      </c>
      <c r="P67" s="190">
        <v>5.02379</v>
      </c>
      <c r="Q67" s="190">
        <v>16.882990000000003</v>
      </c>
      <c r="R67" s="190">
        <v>3.9549799999999999</v>
      </c>
      <c r="S67" s="190">
        <v>10.53945</v>
      </c>
      <c r="T67" s="190">
        <v>19.5229</v>
      </c>
      <c r="U67" s="190">
        <v>4.9721899999999994</v>
      </c>
      <c r="V67" s="190">
        <v>1.2309300000000001</v>
      </c>
      <c r="W67" s="190">
        <v>4.9847600000000005</v>
      </c>
      <c r="X67" s="190">
        <v>9.3964200000000009</v>
      </c>
      <c r="Y67" s="190">
        <v>9.2539210713396098</v>
      </c>
      <c r="Z67" s="190">
        <v>5.5819525592733701</v>
      </c>
      <c r="AA67" s="190">
        <v>25.107575702810699</v>
      </c>
      <c r="AB67" s="190">
        <v>32.171070661818902</v>
      </c>
      <c r="AC67" s="190">
        <v>22.140587519075002</v>
      </c>
      <c r="AD67" s="190">
        <v>9.3170699999999993</v>
      </c>
      <c r="AE67" s="190">
        <v>17.687328000000001</v>
      </c>
      <c r="AF67" s="190">
        <v>30.256135999999998</v>
      </c>
      <c r="AG67" s="190">
        <v>9.5716059999999992</v>
      </c>
      <c r="AH67" s="190">
        <v>29.325434000000005</v>
      </c>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89">
        <f>YampaRiverInflow.TotalOutflow!A68</f>
        <v>46539</v>
      </c>
      <c r="B68" s="280">
        <v>19.471</v>
      </c>
      <c r="C68" s="270">
        <v>19.471</v>
      </c>
      <c r="D68" s="285">
        <v>19.471</v>
      </c>
      <c r="E68" s="190">
        <v>1.3633040000000001</v>
      </c>
      <c r="F68" s="190">
        <v>-0.79383999999999999</v>
      </c>
      <c r="G68" s="190">
        <v>-23.251810000000003</v>
      </c>
      <c r="H68" s="190">
        <v>12.69872</v>
      </c>
      <c r="I68" s="190">
        <v>19.039000000000001</v>
      </c>
      <c r="J68" s="190">
        <v>6.8687700000000005</v>
      </c>
      <c r="K68" s="190">
        <v>14.246139999999999</v>
      </c>
      <c r="L68" s="190">
        <v>18.845080000000003</v>
      </c>
      <c r="M68" s="190">
        <v>7.4909099999999995</v>
      </c>
      <c r="N68" s="190">
        <v>13.8124</v>
      </c>
      <c r="O68" s="190">
        <v>24.775919999999999</v>
      </c>
      <c r="P68" s="190">
        <v>9.7531100000000013</v>
      </c>
      <c r="Q68" s="190">
        <v>18.740459999999999</v>
      </c>
      <c r="R68" s="190">
        <v>5.9942099999999998</v>
      </c>
      <c r="S68" s="190">
        <v>10.93661</v>
      </c>
      <c r="T68" s="190">
        <v>14.07673</v>
      </c>
      <c r="U68" s="190">
        <v>3.54962</v>
      </c>
      <c r="V68" s="190">
        <v>6.4226899999999993</v>
      </c>
      <c r="W68" s="190">
        <v>10.59356</v>
      </c>
      <c r="X68" s="190">
        <v>1.32226</v>
      </c>
      <c r="Y68" s="190">
        <v>6.9610190102487604</v>
      </c>
      <c r="Z68" s="190">
        <v>13.6235045447941</v>
      </c>
      <c r="AA68" s="190">
        <v>21.1430438016537</v>
      </c>
      <c r="AB68" s="190">
        <v>42.150180575868696</v>
      </c>
      <c r="AC68" s="190">
        <v>13.4754590082651</v>
      </c>
      <c r="AD68" s="190">
        <v>19.542680000000001</v>
      </c>
      <c r="AE68" s="190">
        <v>1.2684000000000002</v>
      </c>
      <c r="AF68" s="190">
        <v>4.9412060000000002</v>
      </c>
      <c r="AG68" s="190">
        <v>-1.180104</v>
      </c>
      <c r="AH68" s="190">
        <v>16.706314000000003</v>
      </c>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89">
        <f>YampaRiverInflow.TotalOutflow!A69</f>
        <v>46569</v>
      </c>
      <c r="B69" s="280">
        <v>23.431000000000001</v>
      </c>
      <c r="C69" s="270">
        <v>23.431000000000001</v>
      </c>
      <c r="D69" s="285">
        <v>23.431000000000001</v>
      </c>
      <c r="E69" s="190">
        <v>17.755964000000002</v>
      </c>
      <c r="F69" s="190">
        <v>11.63293</v>
      </c>
      <c r="G69" s="190">
        <v>-12.476629999999998</v>
      </c>
      <c r="H69" s="190">
        <v>23.625509999999998</v>
      </c>
      <c r="I69" s="190">
        <v>20.54889</v>
      </c>
      <c r="J69" s="190">
        <v>8.319090000000001</v>
      </c>
      <c r="K69" s="190">
        <v>20.105460000000001</v>
      </c>
      <c r="L69" s="190">
        <v>19.50067</v>
      </c>
      <c r="M69" s="190">
        <v>8.3446700000000007</v>
      </c>
      <c r="N69" s="190">
        <v>18.455950000000001</v>
      </c>
      <c r="O69" s="190">
        <v>31.79073</v>
      </c>
      <c r="P69" s="190">
        <v>14.55987</v>
      </c>
      <c r="Q69" s="190">
        <v>21.886839999999999</v>
      </c>
      <c r="R69" s="190">
        <v>25.583909999999999</v>
      </c>
      <c r="S69" s="190">
        <v>21.074020000000001</v>
      </c>
      <c r="T69" s="190">
        <v>18.544400000000003</v>
      </c>
      <c r="U69" s="190">
        <v>6.5901300000000003</v>
      </c>
      <c r="V69" s="190">
        <v>14.91146</v>
      </c>
      <c r="W69" s="190">
        <v>14.38373</v>
      </c>
      <c r="X69" s="190">
        <v>27.614090000000001</v>
      </c>
      <c r="Y69" s="190">
        <v>12.5574148766291</v>
      </c>
      <c r="Z69" s="190">
        <v>24.781192150480202</v>
      </c>
      <c r="AA69" s="190">
        <v>16.943357023537999</v>
      </c>
      <c r="AB69" s="190">
        <v>39.1588780983151</v>
      </c>
      <c r="AC69" s="190">
        <v>23.713968098447001</v>
      </c>
      <c r="AD69" s="190">
        <v>3.5028120000000005</v>
      </c>
      <c r="AE69" s="190">
        <v>15.702810000000001</v>
      </c>
      <c r="AF69" s="190">
        <v>2.0310160000000002</v>
      </c>
      <c r="AG69" s="190">
        <v>8.0089059999999996</v>
      </c>
      <c r="AH69" s="190">
        <v>20.697440000000004</v>
      </c>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89">
        <f>YampaRiverInflow.TotalOutflow!A70</f>
        <v>46600</v>
      </c>
      <c r="B70" s="280">
        <v>23.875</v>
      </c>
      <c r="C70" s="270">
        <v>23.875</v>
      </c>
      <c r="D70" s="285">
        <v>23.875</v>
      </c>
      <c r="E70" s="190">
        <v>13.796706</v>
      </c>
      <c r="F70" s="190">
        <v>9.7706299999999988</v>
      </c>
      <c r="G70" s="190">
        <v>7.4435000000000002</v>
      </c>
      <c r="H70" s="190">
        <v>20.504860000000001</v>
      </c>
      <c r="I70" s="190">
        <v>22.135639999999999</v>
      </c>
      <c r="J70" s="190">
        <v>5.2130799999999997</v>
      </c>
      <c r="K70" s="190">
        <v>14.802440000000001</v>
      </c>
      <c r="L70" s="190">
        <v>21.94164</v>
      </c>
      <c r="M70" s="190">
        <v>8.4181799999999996</v>
      </c>
      <c r="N70" s="190">
        <v>21.659500000000001</v>
      </c>
      <c r="O70" s="190">
        <v>35.8294</v>
      </c>
      <c r="P70" s="190">
        <v>14.210139999999999</v>
      </c>
      <c r="Q70" s="190">
        <v>24.195160000000001</v>
      </c>
      <c r="R70" s="190">
        <v>26.496269999999999</v>
      </c>
      <c r="S70" s="190">
        <v>24.024999999999999</v>
      </c>
      <c r="T70" s="190">
        <v>22.344560000000001</v>
      </c>
      <c r="U70" s="190">
        <v>9.8739599999999985</v>
      </c>
      <c r="V70" s="190">
        <v>13.84548</v>
      </c>
      <c r="W70" s="190">
        <v>16.93469</v>
      </c>
      <c r="X70" s="190">
        <v>14.48996</v>
      </c>
      <c r="Y70" s="190">
        <v>14.623601239406</v>
      </c>
      <c r="Z70" s="190">
        <v>29.351938843042298</v>
      </c>
      <c r="AA70" s="190">
        <v>10.6373367791084</v>
      </c>
      <c r="AB70" s="190">
        <v>32.4739838860175</v>
      </c>
      <c r="AC70" s="190">
        <v>32.289258266844001</v>
      </c>
      <c r="AD70" s="190">
        <v>21.988620000000001</v>
      </c>
      <c r="AE70" s="190">
        <v>28.766426000000003</v>
      </c>
      <c r="AF70" s="190">
        <v>19.739957999999998</v>
      </c>
      <c r="AG70" s="190">
        <v>11.451958000000001</v>
      </c>
      <c r="AH70" s="190">
        <v>20.660824000000002</v>
      </c>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89">
        <f>YampaRiverInflow.TotalOutflow!A71</f>
        <v>46631</v>
      </c>
      <c r="B71" s="280">
        <v>16.707999999999998</v>
      </c>
      <c r="C71" s="270">
        <v>16.707999999999998</v>
      </c>
      <c r="D71" s="285">
        <v>16.707999999999998</v>
      </c>
      <c r="E71" s="190">
        <v>10.647540000000001</v>
      </c>
      <c r="F71" s="190">
        <v>-6.0112700000000006</v>
      </c>
      <c r="G71" s="190">
        <v>19.914009999999998</v>
      </c>
      <c r="H71" s="190">
        <v>13.555149999999999</v>
      </c>
      <c r="I71" s="190">
        <v>15.397549999999999</v>
      </c>
      <c r="J71" s="190">
        <v>7.1036899999999994</v>
      </c>
      <c r="K71" s="190">
        <v>8.6973899999999986</v>
      </c>
      <c r="L71" s="190">
        <v>11.841569999999999</v>
      </c>
      <c r="M71" s="190">
        <v>3.6388400000000001</v>
      </c>
      <c r="N71" s="190">
        <v>18.084299999999999</v>
      </c>
      <c r="O71" s="190">
        <v>24.926950000000001</v>
      </c>
      <c r="P71" s="190">
        <v>13.032249999999999</v>
      </c>
      <c r="Q71" s="190">
        <v>14.707469999999999</v>
      </c>
      <c r="R71" s="190">
        <v>15.101129999999999</v>
      </c>
      <c r="S71" s="190">
        <v>9.3519199999999998</v>
      </c>
      <c r="T71" s="190">
        <v>35.037589999999994</v>
      </c>
      <c r="U71" s="190">
        <v>-2.8639899999999998</v>
      </c>
      <c r="V71" s="190">
        <v>6.7481800000000005</v>
      </c>
      <c r="W71" s="190">
        <v>15.02529</v>
      </c>
      <c r="X71" s="190">
        <v>11.451879999999999</v>
      </c>
      <c r="Y71" s="190">
        <v>13.1848636376867</v>
      </c>
      <c r="Z71" s="190">
        <v>8.3238249586783297</v>
      </c>
      <c r="AA71" s="190">
        <v>19.8346958697528</v>
      </c>
      <c r="AB71" s="190">
        <v>16.409711323636998</v>
      </c>
      <c r="AC71" s="190">
        <v>25.7866844641329</v>
      </c>
      <c r="AD71" s="190">
        <v>21.500264000000001</v>
      </c>
      <c r="AE71" s="190">
        <v>26.366382000000002</v>
      </c>
      <c r="AF71" s="190">
        <v>15.737406</v>
      </c>
      <c r="AG71" s="190">
        <v>14.914582000000003</v>
      </c>
      <c r="AH71" s="190">
        <v>14.839589999999999</v>
      </c>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89"/>
      <c r="B72" s="279"/>
      <c r="C72" s="269"/>
      <c r="D72" s="296"/>
      <c r="ALQ72" s="172" t="e">
        <v>#N/A</v>
      </c>
    </row>
    <row r="73" spans="1:1005" ht="12.75" customHeight="1" x14ac:dyDescent="0.25">
      <c r="A73" s="189"/>
      <c r="B73" s="279"/>
      <c r="C73" s="269"/>
      <c r="D73" s="296"/>
    </row>
    <row r="74" spans="1:1005" ht="12.75" customHeight="1" x14ac:dyDescent="0.25">
      <c r="A74" s="189"/>
      <c r="B74" s="279"/>
      <c r="C74" s="269"/>
      <c r="D74" s="296"/>
    </row>
    <row r="75" spans="1:1005" ht="12.75" customHeight="1" x14ac:dyDescent="0.25">
      <c r="A75" s="189"/>
      <c r="B75" s="279"/>
      <c r="C75" s="269"/>
      <c r="D75" s="296"/>
    </row>
    <row r="76" spans="1:1005" ht="12.75" customHeight="1" x14ac:dyDescent="0.25">
      <c r="A76" s="189"/>
      <c r="B76" s="279"/>
      <c r="C76" s="269"/>
      <c r="D76" s="296"/>
    </row>
    <row r="77" spans="1:1005" ht="12.75" customHeight="1" x14ac:dyDescent="0.25">
      <c r="A77" s="189"/>
      <c r="B77" s="279"/>
      <c r="C77" s="269"/>
      <c r="D77" s="296"/>
    </row>
    <row r="78" spans="1:1005" ht="12.75" customHeight="1" x14ac:dyDescent="0.25">
      <c r="A78" s="189"/>
      <c r="B78" s="279"/>
      <c r="C78" s="269"/>
      <c r="D78" s="296"/>
    </row>
    <row r="79" spans="1:1005" ht="12.75" customHeight="1" x14ac:dyDescent="0.25">
      <c r="A79" s="189"/>
      <c r="B79" s="279"/>
      <c r="C79" s="269"/>
      <c r="D79" s="296"/>
    </row>
    <row r="80" spans="1:1005" ht="12.75" customHeight="1" x14ac:dyDescent="0.25">
      <c r="A80" s="189"/>
      <c r="B80" s="279"/>
      <c r="C80" s="269"/>
      <c r="D80" s="296"/>
    </row>
    <row r="81" spans="1:4" ht="12.75" customHeight="1" x14ac:dyDescent="0.25">
      <c r="A81" s="189"/>
      <c r="B81" s="279"/>
      <c r="C81" s="269"/>
      <c r="D81" s="296"/>
    </row>
    <row r="82" spans="1:4" ht="12.75" customHeight="1" x14ac:dyDescent="0.25">
      <c r="A82" s="189"/>
      <c r="B82" s="279"/>
      <c r="C82" s="269"/>
      <c r="D82" s="296"/>
    </row>
    <row r="83" spans="1:4" ht="12.75" customHeight="1" x14ac:dyDescent="0.25">
      <c r="A83" s="189"/>
      <c r="B83" s="279"/>
      <c r="C83" s="269"/>
      <c r="D83" s="296"/>
    </row>
    <row r="84" spans="1:4" ht="12.75" customHeight="1" x14ac:dyDescent="0.25">
      <c r="A84" s="189"/>
      <c r="B84" s="279"/>
      <c r="C84" s="269"/>
      <c r="D84" s="296"/>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84"/>
  <sheetViews>
    <sheetView workbookViewId="0">
      <selection activeCell="B4" sqref="B4"/>
    </sheetView>
  </sheetViews>
  <sheetFormatPr defaultColWidth="18.7109375" defaultRowHeight="12.75" customHeight="1" x14ac:dyDescent="0.25"/>
  <cols>
    <col min="1" max="1" width="14.28515625" style="172" customWidth="1"/>
    <col min="2" max="2" width="9.140625" style="172" customWidth="1"/>
    <col min="3" max="3" width="9.7109375" style="172" bestFit="1" customWidth="1"/>
    <col min="4" max="54" width="9.140625" style="172" customWidth="1"/>
    <col min="55" max="16384" width="18.7109375" style="172"/>
  </cols>
  <sheetData>
    <row r="1" spans="1:51" ht="15" x14ac:dyDescent="0.25">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162"/>
      <c r="AJ1" s="162"/>
      <c r="AK1" s="162"/>
      <c r="AL1" s="162"/>
      <c r="AM1" s="162"/>
    </row>
    <row r="2" spans="1:51" ht="15" x14ac:dyDescent="0.25">
      <c r="A2" s="132" t="s">
        <v>174</v>
      </c>
      <c r="B2" s="158" t="s">
        <v>45</v>
      </c>
      <c r="C2" s="158" t="s">
        <v>46</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5" x14ac:dyDescent="0.25">
      <c r="A3" s="134" t="str">
        <f>A2&amp;"_"&amp;"Time"</f>
        <v>ImpToMex_In_Time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5" x14ac:dyDescent="0.25">
      <c r="A4" s="149">
        <f>YampaRiverInflow.TotalOutflow!A4</f>
        <v>44593</v>
      </c>
      <c r="B4" s="292">
        <v>0.51300000000000001</v>
      </c>
      <c r="C4" s="293">
        <v>0.51300000000000001</v>
      </c>
      <c r="D4" s="303">
        <v>0.51300000000000001</v>
      </c>
      <c r="E4" s="190">
        <f ca="1">INDEX(INDIRECT("ImpToMex_"&amp;E$2+YEAR($A4)-YEAR($A$4)),MONTH($A4))/1000</f>
        <v>9.9543199999999992</v>
      </c>
      <c r="F4" s="190">
        <f t="shared" ref="F4:AH12" ca="1" si="0">INDEX(INDIRECT("ImpToMex_"&amp;F$2+YEAR($A4)-YEAR($A$4)),MONTH($A4))/1000</f>
        <v>4.1059299999999999</v>
      </c>
      <c r="G4" s="190">
        <f t="shared" ca="1" si="0"/>
        <v>-45.490699999999997</v>
      </c>
      <c r="H4" s="190">
        <f t="shared" ca="1" si="0"/>
        <v>-8.9389900000000004</v>
      </c>
      <c r="I4" s="190">
        <f t="shared" ca="1" si="0"/>
        <v>14.93486</v>
      </c>
      <c r="J4" s="190">
        <f t="shared" ca="1" si="0"/>
        <v>-2.7169299999999996</v>
      </c>
      <c r="K4" s="190">
        <f t="shared" ca="1" si="0"/>
        <v>1.1206400000000001</v>
      </c>
      <c r="L4" s="190">
        <f t="shared" ca="1" si="0"/>
        <v>-12.965299999999999</v>
      </c>
      <c r="M4" s="190">
        <f t="shared" ca="1" si="0"/>
        <v>0.91830999999999996</v>
      </c>
      <c r="N4" s="190">
        <f t="shared" ca="1" si="0"/>
        <v>1.91351</v>
      </c>
      <c r="O4" s="190">
        <f t="shared" ca="1" si="0"/>
        <v>-9.2040600000000001</v>
      </c>
      <c r="P4" s="190">
        <f t="shared" ca="1" si="0"/>
        <v>-8.6602700000000006</v>
      </c>
      <c r="Q4" s="190">
        <f t="shared" ca="1" si="0"/>
        <v>-7.7134099999999997</v>
      </c>
      <c r="R4" s="190">
        <f t="shared" ca="1" si="0"/>
        <v>-7.8451700000000004</v>
      </c>
      <c r="S4" s="190">
        <f t="shared" ca="1" si="0"/>
        <v>-18.252200000000002</v>
      </c>
      <c r="T4" s="190">
        <f t="shared" ca="1" si="0"/>
        <v>-3.1171700000000002</v>
      </c>
      <c r="U4" s="190">
        <f t="shared" ca="1" si="0"/>
        <v>-7.3280799999999999</v>
      </c>
      <c r="V4" s="190">
        <f t="shared" ca="1" si="0"/>
        <v>1.02014</v>
      </c>
      <c r="W4" s="190">
        <f t="shared" ca="1" si="0"/>
        <v>-14.3032</v>
      </c>
      <c r="X4" s="190">
        <f t="shared" ca="1" si="0"/>
        <v>-13.955</v>
      </c>
      <c r="Y4" s="190">
        <f t="shared" ca="1" si="0"/>
        <v>-11.963200000000001</v>
      </c>
      <c r="Z4" s="190">
        <f t="shared" ca="1" si="0"/>
        <v>-5.2006099999999993</v>
      </c>
      <c r="AA4" s="190">
        <f t="shared" ca="1" si="0"/>
        <v>-1.8404100000000001</v>
      </c>
      <c r="AB4" s="190">
        <f t="shared" ca="1" si="0"/>
        <v>4.1879590000000002</v>
      </c>
      <c r="AC4" s="190">
        <f t="shared" ca="1" si="0"/>
        <v>8.0341699999999996</v>
      </c>
      <c r="AD4" s="190">
        <f t="shared" ca="1" si="0"/>
        <v>-3.2283200000000001</v>
      </c>
      <c r="AE4" s="190">
        <f t="shared" ca="1" si="0"/>
        <v>-5.3345600000000006</v>
      </c>
      <c r="AF4" s="190">
        <f t="shared" ca="1" si="0"/>
        <v>-3.9803500000000001</v>
      </c>
      <c r="AG4" s="190">
        <f t="shared" ca="1" si="0"/>
        <v>3.725031</v>
      </c>
      <c r="AH4" s="190">
        <f t="shared" ca="1" si="0"/>
        <v>11.38289</v>
      </c>
      <c r="AI4" s="190"/>
      <c r="AJ4" s="190"/>
      <c r="AK4" s="190"/>
      <c r="AL4" s="190"/>
      <c r="AM4" s="190"/>
      <c r="AN4" s="167"/>
      <c r="AO4" s="167"/>
      <c r="AP4" s="167"/>
      <c r="AQ4" s="167"/>
      <c r="AR4" s="167"/>
      <c r="AS4" s="167"/>
      <c r="AT4" s="167"/>
      <c r="AU4" s="167"/>
      <c r="AV4" s="167"/>
      <c r="AW4" s="167"/>
      <c r="AX4" s="167"/>
      <c r="AY4" s="167"/>
    </row>
    <row r="5" spans="1:51" ht="15" x14ac:dyDescent="0.25">
      <c r="A5" s="149">
        <f>YampaRiverInflow.TotalOutflow!A5</f>
        <v>44621</v>
      </c>
      <c r="B5" s="280">
        <v>-2.3479999999999999</v>
      </c>
      <c r="C5" s="270">
        <v>-2.3479999999999999</v>
      </c>
      <c r="D5" s="285">
        <v>-2.3479999999999999</v>
      </c>
      <c r="E5" s="190">
        <v>2.51511</v>
      </c>
      <c r="F5" s="190">
        <v>-1.48194</v>
      </c>
      <c r="G5" s="190">
        <v>-85.616900000000001</v>
      </c>
      <c r="H5" s="190">
        <v>-18.977</v>
      </c>
      <c r="I5" s="190">
        <v>-3.0748000000000002</v>
      </c>
      <c r="J5" s="190">
        <v>33.225720000000003</v>
      </c>
      <c r="K5" s="190">
        <v>11.037510000000001</v>
      </c>
      <c r="L5" s="190">
        <v>4.6733700000000002</v>
      </c>
      <c r="M5" s="190">
        <v>4.0890000000000003E-2</v>
      </c>
      <c r="N5" s="190">
        <v>8.1969799999999999</v>
      </c>
      <c r="O5" s="190">
        <v>5.5769299999999999</v>
      </c>
      <c r="P5" s="190">
        <v>-5.0199499999999997</v>
      </c>
      <c r="Q5" s="190">
        <v>-3.68032</v>
      </c>
      <c r="R5" s="190">
        <v>-25.690300000000001</v>
      </c>
      <c r="S5" s="190">
        <v>16.045670000000001</v>
      </c>
      <c r="T5" s="190">
        <v>-10.3043</v>
      </c>
      <c r="U5" s="190">
        <v>-11.892200000000001</v>
      </c>
      <c r="V5" s="190">
        <v>0.31795999999999996</v>
      </c>
      <c r="W5" s="190">
        <v>-9.7432599999999994</v>
      </c>
      <c r="X5" s="190">
        <v>-12.145200000000001</v>
      </c>
      <c r="Y5" s="190">
        <v>-6.3741000000000003</v>
      </c>
      <c r="Z5" s="190">
        <v>-11.247</v>
      </c>
      <c r="AA5" s="190">
        <v>-5.8244099999999994</v>
      </c>
      <c r="AB5" s="190">
        <v>-14.067500000000001</v>
      </c>
      <c r="AC5" s="190">
        <v>-1.27335</v>
      </c>
      <c r="AD5" s="190">
        <v>-1.8987400000000001</v>
      </c>
      <c r="AE5" s="190">
        <v>-12.0581</v>
      </c>
      <c r="AF5" s="190">
        <v>-1.39941</v>
      </c>
      <c r="AG5" s="190">
        <v>3.0619520000000002</v>
      </c>
      <c r="AH5" s="190">
        <v>0.5556236</v>
      </c>
      <c r="AI5" s="203"/>
      <c r="AJ5" s="203"/>
      <c r="AK5" s="203"/>
      <c r="AL5" s="203"/>
      <c r="AM5" s="203"/>
      <c r="AN5" s="167"/>
      <c r="AO5" s="167"/>
      <c r="AP5" s="167"/>
      <c r="AQ5" s="167"/>
      <c r="AR5" s="167"/>
      <c r="AS5" s="167"/>
      <c r="AT5" s="167"/>
      <c r="AU5" s="167"/>
      <c r="AV5" s="167"/>
      <c r="AW5" s="167"/>
      <c r="AX5" s="167"/>
      <c r="AY5" s="167"/>
    </row>
    <row r="6" spans="1:51" ht="15" x14ac:dyDescent="0.25">
      <c r="A6" s="149">
        <f>YampaRiverInflow.TotalOutflow!A6</f>
        <v>44652</v>
      </c>
      <c r="B6" s="280">
        <v>-10.968</v>
      </c>
      <c r="C6" s="270">
        <v>-10.968</v>
      </c>
      <c r="D6" s="285">
        <v>-10.968</v>
      </c>
      <c r="E6" s="190">
        <v>5.76356</v>
      </c>
      <c r="F6" s="190">
        <v>12.84352</v>
      </c>
      <c r="G6" s="190">
        <v>-51.0623</v>
      </c>
      <c r="H6" s="190">
        <v>-15.1135</v>
      </c>
      <c r="I6" s="190">
        <v>-4.2431000000000001</v>
      </c>
      <c r="J6" s="190">
        <v>-7.57599</v>
      </c>
      <c r="K6" s="190">
        <v>15.395820000000001</v>
      </c>
      <c r="L6" s="190">
        <v>39.174210000000002</v>
      </c>
      <c r="M6" s="190">
        <v>-0.41738999999999998</v>
      </c>
      <c r="N6" s="190">
        <v>-3.9382700000000002</v>
      </c>
      <c r="O6" s="190">
        <v>0.93055999999999994</v>
      </c>
      <c r="P6" s="190">
        <v>-11.8729</v>
      </c>
      <c r="Q6" s="190">
        <v>-13.3843</v>
      </c>
      <c r="R6" s="190">
        <v>-6.9093299999999997</v>
      </c>
      <c r="S6" s="190">
        <v>4.2983100000000007</v>
      </c>
      <c r="T6" s="190">
        <v>-1.6048699999999998</v>
      </c>
      <c r="U6" s="190">
        <v>-3.3881199999999998</v>
      </c>
      <c r="V6" s="190">
        <v>-8.2623700000000007</v>
      </c>
      <c r="W6" s="190">
        <v>-14.0764</v>
      </c>
      <c r="X6" s="190">
        <v>-15.644399999999999</v>
      </c>
      <c r="Y6" s="190">
        <v>-20.3934</v>
      </c>
      <c r="Z6" s="190">
        <v>-12.2591</v>
      </c>
      <c r="AA6" s="190">
        <v>-6.0398699999999996</v>
      </c>
      <c r="AB6" s="190">
        <v>14.186459999999999</v>
      </c>
      <c r="AC6" s="190">
        <v>-9.3056399999999986</v>
      </c>
      <c r="AD6" s="190">
        <v>-4.80497</v>
      </c>
      <c r="AE6" s="190">
        <v>-4.7238199999999999</v>
      </c>
      <c r="AF6" s="190">
        <v>-4.9565900000000003</v>
      </c>
      <c r="AG6" s="190">
        <v>-3.62934</v>
      </c>
      <c r="AH6" s="190">
        <v>-36.724299999999999</v>
      </c>
      <c r="AI6" s="203"/>
      <c r="AJ6" s="203"/>
      <c r="AK6" s="203"/>
      <c r="AL6" s="203"/>
      <c r="AM6" s="203"/>
      <c r="AN6" s="167"/>
      <c r="AO6" s="167"/>
      <c r="AP6" s="167"/>
      <c r="AQ6" s="167"/>
      <c r="AR6" s="167"/>
      <c r="AS6" s="167"/>
      <c r="AT6" s="167"/>
      <c r="AU6" s="167"/>
      <c r="AV6" s="167"/>
      <c r="AW6" s="167"/>
      <c r="AX6" s="167"/>
      <c r="AY6" s="167"/>
    </row>
    <row r="7" spans="1:51" ht="15" x14ac:dyDescent="0.25">
      <c r="A7" s="149">
        <f>YampaRiverInflow.TotalOutflow!A7</f>
        <v>44682</v>
      </c>
      <c r="B7" s="280">
        <v>4.734</v>
      </c>
      <c r="C7" s="270">
        <v>4.734</v>
      </c>
      <c r="D7" s="285">
        <v>4.734</v>
      </c>
      <c r="E7" s="190">
        <v>7.5992100000000002</v>
      </c>
      <c r="F7" s="190">
        <v>4.7034399999999996</v>
      </c>
      <c r="G7" s="190">
        <v>-61.748899999999999</v>
      </c>
      <c r="H7" s="190">
        <v>-4.7955200000000007</v>
      </c>
      <c r="I7" s="190">
        <v>-13.974399999999999</v>
      </c>
      <c r="J7" s="190">
        <v>-8.2093600000000002</v>
      </c>
      <c r="K7" s="190">
        <v>11.730090000000001</v>
      </c>
      <c r="L7" s="190">
        <v>21.999099999999999</v>
      </c>
      <c r="M7" s="190">
        <v>0.11092</v>
      </c>
      <c r="N7" s="190">
        <v>-14.867799999999999</v>
      </c>
      <c r="O7" s="190">
        <v>-7.1809500000000002</v>
      </c>
      <c r="P7" s="190">
        <v>-5.66974</v>
      </c>
      <c r="Q7" s="190">
        <v>-33.700400000000002</v>
      </c>
      <c r="R7" s="190">
        <v>-4.7220800000000001</v>
      </c>
      <c r="S7" s="190">
        <v>-17.381799999999998</v>
      </c>
      <c r="T7" s="190">
        <v>-33.279300000000006</v>
      </c>
      <c r="U7" s="190">
        <v>-5.4207200000000002</v>
      </c>
      <c r="V7" s="190">
        <v>-5.2464300000000001</v>
      </c>
      <c r="W7" s="190">
        <v>3.1493000000000002</v>
      </c>
      <c r="X7" s="190">
        <v>-9.5569299999999995</v>
      </c>
      <c r="Y7" s="190">
        <v>4.5381899999999993</v>
      </c>
      <c r="Z7" s="190">
        <v>2.7454499999999999</v>
      </c>
      <c r="AA7" s="190">
        <v>4.5651899999999994</v>
      </c>
      <c r="AB7" s="190">
        <v>0.1095455</v>
      </c>
      <c r="AC7" s="190">
        <v>7.3637499999999996</v>
      </c>
      <c r="AD7" s="190">
        <v>8.667313</v>
      </c>
      <c r="AE7" s="190">
        <v>9.6379000000000001</v>
      </c>
      <c r="AF7" s="190">
        <v>-0.59501400000000004</v>
      </c>
      <c r="AG7" s="190">
        <v>-7.1286899999999997</v>
      </c>
      <c r="AH7" s="190">
        <v>13.089129999999999</v>
      </c>
      <c r="AI7" s="203"/>
      <c r="AJ7" s="203"/>
      <c r="AK7" s="203"/>
      <c r="AL7" s="203"/>
      <c r="AM7" s="203"/>
      <c r="AN7" s="167"/>
      <c r="AO7" s="167"/>
      <c r="AP7" s="167"/>
      <c r="AQ7" s="167"/>
      <c r="AR7" s="167"/>
      <c r="AS7" s="167"/>
      <c r="AT7" s="167"/>
      <c r="AU7" s="167"/>
      <c r="AV7" s="167"/>
      <c r="AW7" s="167"/>
      <c r="AX7" s="167"/>
      <c r="AY7" s="167"/>
    </row>
    <row r="8" spans="1:51" ht="15" x14ac:dyDescent="0.25">
      <c r="A8" s="149">
        <f>YampaRiverInflow.TotalOutflow!A8</f>
        <v>44713</v>
      </c>
      <c r="B8" s="280">
        <v>-5.2859999999999996</v>
      </c>
      <c r="C8" s="270">
        <v>-5.2859999999999996</v>
      </c>
      <c r="D8" s="285">
        <v>-5.2859999999999996</v>
      </c>
      <c r="E8" s="190">
        <v>4.59762</v>
      </c>
      <c r="F8" s="190">
        <v>13.497540000000001</v>
      </c>
      <c r="G8" s="190">
        <v>-26.186700000000002</v>
      </c>
      <c r="H8" s="190">
        <v>-3.3491300000000002</v>
      </c>
      <c r="I8" s="190">
        <v>4.0840300000000003</v>
      </c>
      <c r="J8" s="190">
        <v>-11.6759</v>
      </c>
      <c r="K8" s="190">
        <v>-4.1159999999999995E-2</v>
      </c>
      <c r="L8" s="190">
        <v>5.6090299999999997</v>
      </c>
      <c r="M8" s="190">
        <v>-3.69754</v>
      </c>
      <c r="N8" s="190">
        <v>-11.8339</v>
      </c>
      <c r="O8" s="190">
        <v>-9.2286099999999998</v>
      </c>
      <c r="P8" s="190">
        <v>-8.5176200000000009</v>
      </c>
      <c r="Q8" s="190">
        <v>-26.906099999999999</v>
      </c>
      <c r="R8" s="190">
        <v>-30.0809</v>
      </c>
      <c r="S8" s="190">
        <v>1.8562000000000001</v>
      </c>
      <c r="T8" s="190">
        <v>-14.7171</v>
      </c>
      <c r="U8" s="190">
        <v>-14.012499999999999</v>
      </c>
      <c r="V8" s="190">
        <v>-1.51996</v>
      </c>
      <c r="W8" s="190">
        <v>-16.566500000000001</v>
      </c>
      <c r="X8" s="190">
        <v>-17.7789</v>
      </c>
      <c r="Y8" s="190">
        <v>-8.3348700000000004</v>
      </c>
      <c r="Z8" s="190">
        <v>-5.4185299999999996</v>
      </c>
      <c r="AA8" s="190">
        <v>-7.2006999999999994</v>
      </c>
      <c r="AB8" s="190">
        <v>-0.73851199999999995</v>
      </c>
      <c r="AC8" s="190">
        <v>2.2777600000000002</v>
      </c>
      <c r="AD8" s="190">
        <v>-1.24882</v>
      </c>
      <c r="AE8" s="190">
        <v>-2.2548400000000002</v>
      </c>
      <c r="AF8" s="190">
        <v>-7.8657200000000005</v>
      </c>
      <c r="AG8" s="190">
        <v>-7.5185699999999995</v>
      </c>
      <c r="AH8" s="190">
        <v>-7.5434399999999995</v>
      </c>
      <c r="AI8" s="203"/>
      <c r="AJ8" s="203"/>
      <c r="AK8" s="203"/>
      <c r="AL8" s="203"/>
      <c r="AM8" s="203"/>
      <c r="AN8" s="167"/>
      <c r="AO8" s="167"/>
      <c r="AP8" s="167"/>
      <c r="AQ8" s="167"/>
      <c r="AR8" s="167"/>
      <c r="AS8" s="167"/>
      <c r="AT8" s="167"/>
      <c r="AU8" s="167"/>
      <c r="AV8" s="167"/>
      <c r="AW8" s="167"/>
      <c r="AX8" s="167"/>
      <c r="AY8" s="167"/>
    </row>
    <row r="9" spans="1:51" ht="15" x14ac:dyDescent="0.25">
      <c r="A9" s="149">
        <f>YampaRiverInflow.TotalOutflow!A9</f>
        <v>44743</v>
      </c>
      <c r="B9" s="280">
        <v>-1.373</v>
      </c>
      <c r="C9" s="270">
        <v>-1.373</v>
      </c>
      <c r="D9" s="285">
        <v>-1.373</v>
      </c>
      <c r="E9" s="190">
        <v>1.85019</v>
      </c>
      <c r="F9" s="190">
        <v>3.09552</v>
      </c>
      <c r="G9" s="190">
        <v>-10.6083</v>
      </c>
      <c r="H9" s="190">
        <v>-7.64445</v>
      </c>
      <c r="I9" s="190">
        <v>8.1272700000000011</v>
      </c>
      <c r="J9" s="190">
        <v>-11.493399999999999</v>
      </c>
      <c r="K9" s="190">
        <v>10.728009999999999</v>
      </c>
      <c r="L9" s="190">
        <v>8.7200199999999999</v>
      </c>
      <c r="M9" s="190">
        <v>-1.2666099999999998</v>
      </c>
      <c r="N9" s="190">
        <v>-11.347200000000001</v>
      </c>
      <c r="O9" s="190">
        <v>-18.336200000000002</v>
      </c>
      <c r="P9" s="190">
        <v>-2.94312</v>
      </c>
      <c r="Q9" s="190">
        <v>-31.489599999999999</v>
      </c>
      <c r="R9" s="190">
        <v>-20.471400000000003</v>
      </c>
      <c r="S9" s="190">
        <v>-11.8964</v>
      </c>
      <c r="T9" s="190">
        <v>-5.89581</v>
      </c>
      <c r="U9" s="190">
        <v>-9.4188299999999998</v>
      </c>
      <c r="V9" s="190">
        <v>-9.6500499999999985</v>
      </c>
      <c r="W9" s="190">
        <v>-13.497399999999999</v>
      </c>
      <c r="X9" s="190">
        <v>-20.7821</v>
      </c>
      <c r="Y9" s="190">
        <v>-5.3935699999999995</v>
      </c>
      <c r="Z9" s="190">
        <v>-16.034399999999998</v>
      </c>
      <c r="AA9" s="190">
        <v>-7.2505600000000001</v>
      </c>
      <c r="AB9" s="190">
        <v>-12.2248</v>
      </c>
      <c r="AC9" s="190">
        <v>-2.5033499999999997</v>
      </c>
      <c r="AD9" s="190">
        <v>-0.440502</v>
      </c>
      <c r="AE9" s="190">
        <v>11.24718</v>
      </c>
      <c r="AF9" s="190">
        <v>-1.8387200000000001</v>
      </c>
      <c r="AG9" s="190">
        <v>-11.0794</v>
      </c>
      <c r="AH9" s="190">
        <v>-4.7515900000000002</v>
      </c>
      <c r="AI9" s="203"/>
      <c r="AJ9" s="203"/>
      <c r="AK9" s="203"/>
      <c r="AL9" s="203"/>
      <c r="AM9" s="203"/>
      <c r="AN9" s="167"/>
      <c r="AO9" s="167"/>
      <c r="AP9" s="167"/>
      <c r="AQ9" s="167"/>
      <c r="AR9" s="167"/>
      <c r="AS9" s="167"/>
      <c r="AT9" s="167"/>
      <c r="AU9" s="167"/>
      <c r="AV9" s="167"/>
      <c r="AW9" s="167"/>
      <c r="AX9" s="167"/>
      <c r="AY9" s="167"/>
    </row>
    <row r="10" spans="1:51" ht="15" x14ac:dyDescent="0.25">
      <c r="A10" s="149">
        <f>YampaRiverInflow.TotalOutflow!A10</f>
        <v>44774</v>
      </c>
      <c r="B10" s="280">
        <v>0.19600000000000001</v>
      </c>
      <c r="C10" s="270">
        <v>0.19600000000000001</v>
      </c>
      <c r="D10" s="285">
        <v>0.19600000000000001</v>
      </c>
      <c r="E10" s="190">
        <v>4.3259999999999996</v>
      </c>
      <c r="F10" s="190">
        <v>3.7869800000000002</v>
      </c>
      <c r="G10" s="190">
        <v>-3.9497499999999999</v>
      </c>
      <c r="H10" s="190">
        <v>-0.94598000000000004</v>
      </c>
      <c r="I10" s="190">
        <v>2.1968100000000002</v>
      </c>
      <c r="J10" s="190">
        <v>-4.3264100000000001</v>
      </c>
      <c r="K10" s="190">
        <v>-10.6752</v>
      </c>
      <c r="L10" s="190">
        <v>1.8042</v>
      </c>
      <c r="M10" s="190">
        <v>4.2788000000000004</v>
      </c>
      <c r="N10" s="190">
        <v>-12.226000000000001</v>
      </c>
      <c r="O10" s="190">
        <v>-3.8130300000000004</v>
      </c>
      <c r="P10" s="190">
        <v>-0.78469000000000011</v>
      </c>
      <c r="Q10" s="190">
        <v>-7.6042100000000001</v>
      </c>
      <c r="R10" s="190">
        <v>-5.4120699999999999</v>
      </c>
      <c r="S10" s="190">
        <v>-13.8598</v>
      </c>
      <c r="T10" s="190">
        <v>-14.737</v>
      </c>
      <c r="U10" s="190">
        <v>-6.2569600000000003</v>
      </c>
      <c r="V10" s="190">
        <v>-22.553799999999999</v>
      </c>
      <c r="W10" s="190">
        <v>-2.4493899999999997</v>
      </c>
      <c r="X10" s="190">
        <v>-15.1355</v>
      </c>
      <c r="Y10" s="190">
        <v>2.9768400000000002</v>
      </c>
      <c r="Z10" s="190">
        <v>5.9177799999999996</v>
      </c>
      <c r="AA10" s="190">
        <v>3.3304999999999998</v>
      </c>
      <c r="AB10" s="190">
        <v>10.576969999999999</v>
      </c>
      <c r="AC10" s="190">
        <v>-7.4222299999999999</v>
      </c>
      <c r="AD10" s="190">
        <v>-2.7236199999999999</v>
      </c>
      <c r="AE10" s="190">
        <v>11.2767</v>
      </c>
      <c r="AF10" s="190">
        <v>-2.6559499999999998</v>
      </c>
      <c r="AG10" s="190">
        <v>3.1679930000000001</v>
      </c>
      <c r="AH10" s="190">
        <v>-8.08446</v>
      </c>
      <c r="AI10" s="203"/>
      <c r="AJ10" s="203"/>
      <c r="AK10" s="203"/>
      <c r="AL10" s="203"/>
      <c r="AM10" s="203"/>
      <c r="AN10" s="167"/>
      <c r="AO10" s="167"/>
      <c r="AP10" s="167"/>
      <c r="AQ10" s="167"/>
      <c r="AR10" s="167"/>
      <c r="AS10" s="167"/>
      <c r="AT10" s="167"/>
      <c r="AU10" s="167"/>
      <c r="AV10" s="167"/>
      <c r="AW10" s="167"/>
      <c r="AX10" s="167"/>
      <c r="AY10" s="167"/>
    </row>
    <row r="11" spans="1:51" ht="15" x14ac:dyDescent="0.25">
      <c r="A11" s="149">
        <f>YampaRiverInflow.TotalOutflow!A11</f>
        <v>44805</v>
      </c>
      <c r="B11" s="280">
        <v>-1.373</v>
      </c>
      <c r="C11" s="270">
        <v>-1.373</v>
      </c>
      <c r="D11" s="285">
        <v>-1.373</v>
      </c>
      <c r="E11" s="190">
        <v>2.4840100000000001</v>
      </c>
      <c r="F11" s="190">
        <v>5.2410399999999999</v>
      </c>
      <c r="G11" s="190">
        <v>-12.903600000000001</v>
      </c>
      <c r="H11" s="190">
        <v>8.5776000000000003</v>
      </c>
      <c r="I11" s="190">
        <v>15.860709999999999</v>
      </c>
      <c r="J11" s="190">
        <v>4.2184399999999993</v>
      </c>
      <c r="K11" s="190">
        <v>2.1504499999999998</v>
      </c>
      <c r="L11" s="190">
        <v>-6.8963000000000001</v>
      </c>
      <c r="M11" s="190">
        <v>-12.975100000000001</v>
      </c>
      <c r="N11" s="190">
        <v>-7.1190200000000008</v>
      </c>
      <c r="O11" s="190">
        <v>-2.2877899999999998</v>
      </c>
      <c r="P11" s="190">
        <v>-15.519200000000001</v>
      </c>
      <c r="Q11" s="190">
        <v>-21.1785</v>
      </c>
      <c r="R11" s="190">
        <v>-6.0739200000000002</v>
      </c>
      <c r="S11" s="190">
        <v>-3.6959299999999997</v>
      </c>
      <c r="T11" s="190">
        <v>0.22959000000000002</v>
      </c>
      <c r="U11" s="190">
        <v>-2.0469200000000001</v>
      </c>
      <c r="V11" s="190">
        <v>-1.55017</v>
      </c>
      <c r="W11" s="190">
        <v>8.7733099999999986</v>
      </c>
      <c r="X11" s="190">
        <v>-8.4957199999999986</v>
      </c>
      <c r="Y11" s="190">
        <v>10.460270000000001</v>
      </c>
      <c r="Z11" s="190">
        <v>-5.7617600000000007</v>
      </c>
      <c r="AA11" s="190">
        <v>-2.9507099999999999</v>
      </c>
      <c r="AB11" s="190">
        <v>5.573264</v>
      </c>
      <c r="AC11" s="190">
        <v>6.7049099999999999</v>
      </c>
      <c r="AD11" s="190">
        <v>-0.37902999999999998</v>
      </c>
      <c r="AE11" s="190">
        <v>1.002618</v>
      </c>
      <c r="AF11" s="190">
        <v>4.0797420000000004</v>
      </c>
      <c r="AG11" s="190">
        <v>-5.3277200000000002</v>
      </c>
      <c r="AH11" s="190">
        <v>-6.2411499999999993</v>
      </c>
      <c r="AI11" s="203"/>
      <c r="AJ11" s="203"/>
      <c r="AK11" s="203"/>
      <c r="AL11" s="203"/>
      <c r="AM11" s="203"/>
      <c r="AN11" s="167"/>
      <c r="AO11" s="167"/>
      <c r="AP11" s="167"/>
      <c r="AQ11" s="167"/>
      <c r="AR11" s="167"/>
      <c r="AS11" s="167"/>
      <c r="AT11" s="167"/>
      <c r="AU11" s="167"/>
      <c r="AV11" s="167"/>
      <c r="AW11" s="167"/>
      <c r="AX11" s="167"/>
      <c r="AY11" s="167"/>
    </row>
    <row r="12" spans="1:51" ht="15" x14ac:dyDescent="0.25">
      <c r="A12" s="149">
        <f>YampaRiverInflow.TotalOutflow!A12</f>
        <v>44835</v>
      </c>
      <c r="B12" s="280">
        <v>2.8610000000000002</v>
      </c>
      <c r="C12" s="270">
        <v>2.8610000000000002</v>
      </c>
      <c r="D12" s="285">
        <v>2.8610000000000002</v>
      </c>
      <c r="E12" s="190">
        <v>4.5726499999999994</v>
      </c>
      <c r="F12" s="190">
        <v>16.06822</v>
      </c>
      <c r="G12" s="190">
        <v>-0.16736000000000001</v>
      </c>
      <c r="H12" s="190">
        <v>3.9343000000000004</v>
      </c>
      <c r="I12" s="190">
        <v>-8.1954599999999989</v>
      </c>
      <c r="J12" s="190">
        <v>1.15303</v>
      </c>
      <c r="K12" s="190">
        <v>4.8546899999999997</v>
      </c>
      <c r="L12" s="190">
        <v>-2.7721900000000002</v>
      </c>
      <c r="M12" s="190">
        <v>10.111030000000001</v>
      </c>
      <c r="N12" s="190">
        <v>-7.8798000000000004</v>
      </c>
      <c r="O12" s="190">
        <v>4.2608300000000003</v>
      </c>
      <c r="P12" s="190">
        <v>-9.0296399999999988</v>
      </c>
      <c r="Q12" s="190">
        <v>-19.219099999999997</v>
      </c>
      <c r="R12" s="190">
        <v>-22.1523</v>
      </c>
      <c r="S12" s="190">
        <v>1.00861</v>
      </c>
      <c r="T12" s="190">
        <v>-7.54697</v>
      </c>
      <c r="U12" s="190">
        <v>3.05389</v>
      </c>
      <c r="V12" s="190">
        <v>-0.55309000000000008</v>
      </c>
      <c r="W12" s="190">
        <v>-10.613</v>
      </c>
      <c r="X12" s="190">
        <v>-11.085899999999999</v>
      </c>
      <c r="Y12" s="190">
        <v>5.77902</v>
      </c>
      <c r="Z12" s="190">
        <v>-2.5799099999999999</v>
      </c>
      <c r="AA12" s="190">
        <v>11.36007</v>
      </c>
      <c r="AB12" s="190">
        <v>13.28439</v>
      </c>
      <c r="AC12" s="190">
        <v>-1.07623</v>
      </c>
      <c r="AD12" s="190">
        <v>6.7392950000000003</v>
      </c>
      <c r="AE12" s="190">
        <v>9.3276970000000006</v>
      </c>
      <c r="AF12" s="190">
        <v>9.8532309999999992</v>
      </c>
      <c r="AG12" s="190">
        <v>2.3867620000000001</v>
      </c>
      <c r="AH12" s="190">
        <v>-14.003299999999999</v>
      </c>
      <c r="AI12" s="203"/>
      <c r="AJ12" s="203"/>
      <c r="AK12" s="203"/>
      <c r="AL12" s="203"/>
      <c r="AM12" s="203"/>
      <c r="AN12" s="167"/>
      <c r="AO12" s="167"/>
      <c r="AP12" s="167"/>
      <c r="AQ12" s="167"/>
      <c r="AR12" s="167"/>
      <c r="AS12" s="167"/>
      <c r="AT12" s="167"/>
      <c r="AU12" s="167"/>
      <c r="AV12" s="167"/>
      <c r="AW12" s="167"/>
      <c r="AX12" s="167"/>
      <c r="AY12" s="167"/>
    </row>
    <row r="13" spans="1:51" ht="15" x14ac:dyDescent="0.25">
      <c r="A13" s="149">
        <f>YampaRiverInflow.TotalOutflow!A13</f>
        <v>44866</v>
      </c>
      <c r="B13" s="280">
        <v>1.625</v>
      </c>
      <c r="C13" s="270">
        <v>1.625</v>
      </c>
      <c r="D13" s="285">
        <v>1.625</v>
      </c>
      <c r="E13" s="190">
        <v>6.7825500000000005</v>
      </c>
      <c r="F13" s="190">
        <v>12.2211</v>
      </c>
      <c r="G13" s="190">
        <v>-13.3376</v>
      </c>
      <c r="H13" s="190">
        <v>4.8029599999999997</v>
      </c>
      <c r="I13" s="190">
        <v>7.5139499999999995</v>
      </c>
      <c r="J13" s="190">
        <v>2.73468</v>
      </c>
      <c r="K13" s="190">
        <v>6.6013000000000002</v>
      </c>
      <c r="L13" s="190">
        <v>0.97684000000000004</v>
      </c>
      <c r="M13" s="190">
        <v>8.3629300000000004</v>
      </c>
      <c r="N13" s="190">
        <v>1.9108499999999999</v>
      </c>
      <c r="O13" s="190">
        <v>-3.2407300000000001</v>
      </c>
      <c r="P13" s="190">
        <v>2.9348700000000001</v>
      </c>
      <c r="Q13" s="190">
        <v>-7.6372900000000001</v>
      </c>
      <c r="R13" s="190">
        <v>3.4327800000000002</v>
      </c>
      <c r="S13" s="190">
        <v>5.0682</v>
      </c>
      <c r="T13" s="190">
        <v>-2.44712</v>
      </c>
      <c r="U13" s="190">
        <v>9.4311000000000007</v>
      </c>
      <c r="V13" s="190">
        <v>-7.2890100000000002</v>
      </c>
      <c r="W13" s="190">
        <v>-3.6388499999999997</v>
      </c>
      <c r="X13" s="190">
        <v>0.89403999999999995</v>
      </c>
      <c r="Y13" s="190">
        <v>10.06827</v>
      </c>
      <c r="Z13" s="190">
        <v>6.3182299999999998</v>
      </c>
      <c r="AA13" s="190">
        <v>14.429110000000001</v>
      </c>
      <c r="AB13" s="190">
        <v>13.14282</v>
      </c>
      <c r="AC13" s="190">
        <v>0.30604999999999999</v>
      </c>
      <c r="AD13" s="190">
        <v>3.2879200000000002</v>
      </c>
      <c r="AE13" s="190">
        <v>9.6716720000000009</v>
      </c>
      <c r="AF13" s="190">
        <v>20.124560000000002</v>
      </c>
      <c r="AG13" s="190">
        <v>-11.070600000000001</v>
      </c>
      <c r="AH13" s="190">
        <v>-13.8909</v>
      </c>
      <c r="AI13" s="203"/>
      <c r="AJ13" s="203"/>
      <c r="AK13" s="203"/>
      <c r="AL13" s="203"/>
      <c r="AM13" s="203"/>
      <c r="AN13" s="167"/>
      <c r="AO13" s="167"/>
      <c r="AP13" s="167"/>
      <c r="AQ13" s="167"/>
      <c r="AR13" s="167"/>
      <c r="AS13" s="167"/>
      <c r="AT13" s="167"/>
      <c r="AU13" s="167"/>
      <c r="AV13" s="167"/>
      <c r="AW13" s="167"/>
      <c r="AX13" s="167"/>
      <c r="AY13" s="167"/>
    </row>
    <row r="14" spans="1:51" ht="15" x14ac:dyDescent="0.25">
      <c r="A14" s="149">
        <f>YampaRiverInflow.TotalOutflow!A14</f>
        <v>44896</v>
      </c>
      <c r="B14" s="280">
        <v>7.1580000000000004</v>
      </c>
      <c r="C14" s="270">
        <v>7.1580000000000004</v>
      </c>
      <c r="D14" s="285">
        <v>7.1580000000000004</v>
      </c>
      <c r="E14" s="190">
        <v>8.3700100000000006</v>
      </c>
      <c r="F14" s="190">
        <v>26.24044</v>
      </c>
      <c r="G14" s="190">
        <v>9.7062999999999988</v>
      </c>
      <c r="H14" s="190">
        <v>15.84782</v>
      </c>
      <c r="I14" s="190">
        <v>94.941029999999998</v>
      </c>
      <c r="J14" s="190">
        <v>-1.6679900000000001</v>
      </c>
      <c r="K14" s="190">
        <v>27.110379999999999</v>
      </c>
      <c r="L14" s="190">
        <v>15.47331</v>
      </c>
      <c r="M14" s="190">
        <v>23.397189999999998</v>
      </c>
      <c r="N14" s="190">
        <v>-21.467200000000002</v>
      </c>
      <c r="O14" s="190">
        <v>-1.96912</v>
      </c>
      <c r="P14" s="190">
        <v>6.1689999999999996</v>
      </c>
      <c r="Q14" s="190">
        <v>-8.7340999999999998</v>
      </c>
      <c r="R14" s="190">
        <v>2.1890200000000002</v>
      </c>
      <c r="S14" s="190">
        <v>6.2199300000000006</v>
      </c>
      <c r="T14" s="190">
        <v>-1.9193900000000002</v>
      </c>
      <c r="U14" s="190">
        <v>-0.40073999999999999</v>
      </c>
      <c r="V14" s="190">
        <v>-10.7593</v>
      </c>
      <c r="W14" s="190">
        <v>-7.3306499999999994</v>
      </c>
      <c r="X14" s="190">
        <v>7.5781999999999998</v>
      </c>
      <c r="Y14" s="190">
        <v>10.29767</v>
      </c>
      <c r="Z14" s="190">
        <v>-5.8699700000000004</v>
      </c>
      <c r="AA14" s="190">
        <v>24.633080000000003</v>
      </c>
      <c r="AB14" s="190">
        <v>23.363189999999999</v>
      </c>
      <c r="AC14" s="190">
        <v>-1.2471300000000001</v>
      </c>
      <c r="AD14" s="190">
        <v>-6.3736999999999995</v>
      </c>
      <c r="AE14" s="190">
        <v>5.9137360000000001</v>
      </c>
      <c r="AF14" s="190">
        <v>15.60941</v>
      </c>
      <c r="AG14" s="190">
        <v>24.042540000000002</v>
      </c>
      <c r="AH14" s="190">
        <v>-3.4043299999999999</v>
      </c>
      <c r="AI14" s="203"/>
      <c r="AJ14" s="203"/>
      <c r="AK14" s="203"/>
      <c r="AL14" s="203"/>
      <c r="AM14" s="203"/>
      <c r="AN14" s="167"/>
      <c r="AO14" s="167"/>
      <c r="AP14" s="167"/>
      <c r="AQ14" s="167"/>
      <c r="AR14" s="167"/>
      <c r="AS14" s="167"/>
      <c r="AT14" s="167"/>
      <c r="AU14" s="167"/>
      <c r="AV14" s="167"/>
      <c r="AW14" s="167"/>
      <c r="AX14" s="167"/>
      <c r="AY14" s="167"/>
    </row>
    <row r="15" spans="1:51" ht="15" x14ac:dyDescent="0.25">
      <c r="A15" s="149">
        <f>YampaRiverInflow.TotalOutflow!A15</f>
        <v>44927</v>
      </c>
      <c r="B15" s="280">
        <v>12.736000000000001</v>
      </c>
      <c r="C15" s="270">
        <v>12.736000000000001</v>
      </c>
      <c r="D15" s="285">
        <v>12.736000000000001</v>
      </c>
      <c r="E15" s="190">
        <v>6.9913500000000006</v>
      </c>
      <c r="F15" s="190">
        <v>-30.0366</v>
      </c>
      <c r="G15" s="190">
        <v>0.34805000000000003</v>
      </c>
      <c r="H15" s="190">
        <v>8.1073400000000007</v>
      </c>
      <c r="I15" s="190">
        <v>-4.0167999999999999</v>
      </c>
      <c r="J15" s="190">
        <v>-0.42529</v>
      </c>
      <c r="K15" s="190">
        <v>-9.22471</v>
      </c>
      <c r="L15" s="190">
        <v>16.908450000000002</v>
      </c>
      <c r="M15" s="190">
        <v>1.48193</v>
      </c>
      <c r="N15" s="190">
        <v>-11.1562</v>
      </c>
      <c r="O15" s="190">
        <v>-10.2127</v>
      </c>
      <c r="P15" s="190">
        <v>-20.743200000000002</v>
      </c>
      <c r="Q15" s="190">
        <v>-9.2751999999999999</v>
      </c>
      <c r="R15" s="190">
        <v>-13.9984</v>
      </c>
      <c r="S15" s="190">
        <v>-0.47846</v>
      </c>
      <c r="T15" s="190">
        <v>-2.4032600000000004</v>
      </c>
      <c r="U15" s="190">
        <v>3.4120999999999997</v>
      </c>
      <c r="V15" s="190">
        <v>-10.2646</v>
      </c>
      <c r="W15" s="190">
        <v>17.93282</v>
      </c>
      <c r="X15" s="190">
        <v>-2.55436</v>
      </c>
      <c r="Y15" s="190">
        <v>-2.7433800000000002</v>
      </c>
      <c r="Z15" s="190">
        <v>-21.323400000000003</v>
      </c>
      <c r="AA15" s="190">
        <v>2.622719</v>
      </c>
      <c r="AB15" s="190">
        <v>3.4634200000000002</v>
      </c>
      <c r="AC15" s="190">
        <v>7.8842790000000003</v>
      </c>
      <c r="AD15" s="190">
        <v>16.61054</v>
      </c>
      <c r="AE15" s="190">
        <v>8.8169590000000007</v>
      </c>
      <c r="AF15" s="190">
        <v>17.907229999999998</v>
      </c>
      <c r="AG15" s="190">
        <v>12.460120000000002</v>
      </c>
      <c r="AH15" s="190">
        <v>7.4652799999999999</v>
      </c>
      <c r="AI15" s="203"/>
      <c r="AJ15" s="203"/>
      <c r="AK15" s="203"/>
      <c r="AL15" s="203"/>
      <c r="AM15" s="203"/>
      <c r="AN15" s="167"/>
      <c r="AO15" s="167"/>
      <c r="AP15" s="167"/>
      <c r="AQ15" s="167"/>
      <c r="AR15" s="167"/>
      <c r="AS15" s="167"/>
      <c r="AT15" s="167"/>
      <c r="AU15" s="167"/>
      <c r="AV15" s="167"/>
      <c r="AW15" s="167"/>
      <c r="AX15" s="167"/>
      <c r="AY15" s="167"/>
    </row>
    <row r="16" spans="1:51" ht="15" x14ac:dyDescent="0.25">
      <c r="A16" s="149">
        <f>YampaRiverInflow.TotalOutflow!A16</f>
        <v>44958</v>
      </c>
      <c r="B16" s="280">
        <v>0.51300000000000001</v>
      </c>
      <c r="C16" s="270">
        <v>0.51300000000000001</v>
      </c>
      <c r="D16" s="285">
        <v>0.51300000000000001</v>
      </c>
      <c r="E16" s="190">
        <v>4.1059299999999999</v>
      </c>
      <c r="F16" s="190">
        <v>-45.490699999999997</v>
      </c>
      <c r="G16" s="190">
        <v>-8.9389900000000004</v>
      </c>
      <c r="H16" s="190">
        <v>14.93486</v>
      </c>
      <c r="I16" s="190">
        <v>-2.7169299999999996</v>
      </c>
      <c r="J16" s="190">
        <v>1.1206400000000001</v>
      </c>
      <c r="K16" s="190">
        <v>-12.965299999999999</v>
      </c>
      <c r="L16" s="190">
        <v>0.91830999999999996</v>
      </c>
      <c r="M16" s="190">
        <v>1.91351</v>
      </c>
      <c r="N16" s="190">
        <v>-9.2040600000000001</v>
      </c>
      <c r="O16" s="190">
        <v>-8.6602700000000006</v>
      </c>
      <c r="P16" s="190">
        <v>-7.7134099999999997</v>
      </c>
      <c r="Q16" s="190">
        <v>-7.8451700000000004</v>
      </c>
      <c r="R16" s="190">
        <v>-18.252200000000002</v>
      </c>
      <c r="S16" s="190">
        <v>-3.1171700000000002</v>
      </c>
      <c r="T16" s="190">
        <v>-7.3280799999999999</v>
      </c>
      <c r="U16" s="190">
        <v>1.02014</v>
      </c>
      <c r="V16" s="190">
        <v>-14.3032</v>
      </c>
      <c r="W16" s="190">
        <v>-13.955</v>
      </c>
      <c r="X16" s="190">
        <v>-11.963200000000001</v>
      </c>
      <c r="Y16" s="190">
        <v>-5.2006099999999993</v>
      </c>
      <c r="Z16" s="190">
        <v>-1.8404100000000001</v>
      </c>
      <c r="AA16" s="190">
        <v>4.1879590000000002</v>
      </c>
      <c r="AB16" s="190">
        <v>8.0341699999999996</v>
      </c>
      <c r="AC16" s="190">
        <v>-3.2283200000000001</v>
      </c>
      <c r="AD16" s="190">
        <v>-5.3345600000000006</v>
      </c>
      <c r="AE16" s="190">
        <v>-3.9803500000000001</v>
      </c>
      <c r="AF16" s="190">
        <v>3.725031</v>
      </c>
      <c r="AG16" s="190">
        <v>11.38289</v>
      </c>
      <c r="AH16" s="190">
        <v>9.9543199999999992</v>
      </c>
      <c r="AI16" s="203"/>
      <c r="AJ16" s="203"/>
      <c r="AK16" s="203"/>
      <c r="AL16" s="203"/>
      <c r="AM16" s="203"/>
      <c r="AN16" s="167"/>
      <c r="AO16" s="167"/>
      <c r="AP16" s="167"/>
      <c r="AQ16" s="167"/>
      <c r="AR16" s="167"/>
      <c r="AS16" s="167"/>
      <c r="AT16" s="167"/>
      <c r="AU16" s="167"/>
      <c r="AV16" s="167"/>
      <c r="AW16" s="167"/>
      <c r="AX16" s="167"/>
      <c r="AY16" s="167"/>
    </row>
    <row r="17" spans="1:51" ht="15" x14ac:dyDescent="0.25">
      <c r="A17" s="149">
        <f>YampaRiverInflow.TotalOutflow!A17</f>
        <v>44986</v>
      </c>
      <c r="B17" s="280">
        <v>-2.3479999999999999</v>
      </c>
      <c r="C17" s="270">
        <v>-2.3479999999999999</v>
      </c>
      <c r="D17" s="285">
        <v>-2.3479999999999999</v>
      </c>
      <c r="E17" s="190">
        <v>-1.48194</v>
      </c>
      <c r="F17" s="190">
        <v>-85.616900000000001</v>
      </c>
      <c r="G17" s="190">
        <v>-18.977</v>
      </c>
      <c r="H17" s="190">
        <v>-3.0748000000000002</v>
      </c>
      <c r="I17" s="190">
        <v>33.225720000000003</v>
      </c>
      <c r="J17" s="190">
        <v>11.037510000000001</v>
      </c>
      <c r="K17" s="190">
        <v>4.6733700000000002</v>
      </c>
      <c r="L17" s="190">
        <v>4.0890000000000003E-2</v>
      </c>
      <c r="M17" s="190">
        <v>8.1969799999999999</v>
      </c>
      <c r="N17" s="190">
        <v>5.5769299999999999</v>
      </c>
      <c r="O17" s="190">
        <v>-5.0199499999999997</v>
      </c>
      <c r="P17" s="190">
        <v>-3.68032</v>
      </c>
      <c r="Q17" s="190">
        <v>-25.690300000000001</v>
      </c>
      <c r="R17" s="190">
        <v>16.045670000000001</v>
      </c>
      <c r="S17" s="190">
        <v>-10.3043</v>
      </c>
      <c r="T17" s="190">
        <v>-11.892200000000001</v>
      </c>
      <c r="U17" s="190">
        <v>0.31795999999999996</v>
      </c>
      <c r="V17" s="190">
        <v>-9.7432599999999994</v>
      </c>
      <c r="W17" s="190">
        <v>-12.145200000000001</v>
      </c>
      <c r="X17" s="190">
        <v>-6.3741000000000003</v>
      </c>
      <c r="Y17" s="190">
        <v>-11.247</v>
      </c>
      <c r="Z17" s="190">
        <v>-5.8244099999999994</v>
      </c>
      <c r="AA17" s="190">
        <v>-14.067500000000001</v>
      </c>
      <c r="AB17" s="190">
        <v>-1.27335</v>
      </c>
      <c r="AC17" s="190">
        <v>-1.8987400000000001</v>
      </c>
      <c r="AD17" s="190">
        <v>-12.0581</v>
      </c>
      <c r="AE17" s="190">
        <v>-1.39941</v>
      </c>
      <c r="AF17" s="190">
        <v>3.0619520000000002</v>
      </c>
      <c r="AG17" s="190">
        <v>0.5556236</v>
      </c>
      <c r="AH17" s="190">
        <v>2.51511</v>
      </c>
      <c r="AI17" s="203"/>
      <c r="AJ17" s="203"/>
      <c r="AK17" s="203"/>
      <c r="AL17" s="203"/>
      <c r="AM17" s="203"/>
      <c r="AN17" s="167"/>
      <c r="AO17" s="167"/>
      <c r="AP17" s="167"/>
      <c r="AQ17" s="167"/>
      <c r="AR17" s="167"/>
      <c r="AS17" s="167"/>
      <c r="AT17" s="167"/>
      <c r="AU17" s="167"/>
      <c r="AV17" s="167"/>
      <c r="AW17" s="167"/>
      <c r="AX17" s="167"/>
      <c r="AY17" s="167"/>
    </row>
    <row r="18" spans="1:51" ht="15" x14ac:dyDescent="0.25">
      <c r="A18" s="149">
        <f>YampaRiverInflow.TotalOutflow!A18</f>
        <v>45017</v>
      </c>
      <c r="B18" s="280">
        <v>-10.968</v>
      </c>
      <c r="C18" s="270">
        <v>-10.968</v>
      </c>
      <c r="D18" s="285">
        <v>-10.968</v>
      </c>
      <c r="E18" s="190">
        <v>12.84352</v>
      </c>
      <c r="F18" s="190">
        <v>-51.0623</v>
      </c>
      <c r="G18" s="190">
        <v>-15.1135</v>
      </c>
      <c r="H18" s="190">
        <v>-4.2431000000000001</v>
      </c>
      <c r="I18" s="190">
        <v>-7.57599</v>
      </c>
      <c r="J18" s="190">
        <v>15.395820000000001</v>
      </c>
      <c r="K18" s="190">
        <v>39.174210000000002</v>
      </c>
      <c r="L18" s="190">
        <v>-0.41738999999999998</v>
      </c>
      <c r="M18" s="190">
        <v>-3.9382700000000002</v>
      </c>
      <c r="N18" s="190">
        <v>0.93055999999999994</v>
      </c>
      <c r="O18" s="190">
        <v>-11.8729</v>
      </c>
      <c r="P18" s="190">
        <v>-13.3843</v>
      </c>
      <c r="Q18" s="190">
        <v>-6.9093299999999997</v>
      </c>
      <c r="R18" s="190">
        <v>4.2983100000000007</v>
      </c>
      <c r="S18" s="190">
        <v>-1.6048699999999998</v>
      </c>
      <c r="T18" s="190">
        <v>-3.3881199999999998</v>
      </c>
      <c r="U18" s="190">
        <v>-8.2623700000000007</v>
      </c>
      <c r="V18" s="190">
        <v>-14.0764</v>
      </c>
      <c r="W18" s="190">
        <v>-15.644399999999999</v>
      </c>
      <c r="X18" s="190">
        <v>-20.3934</v>
      </c>
      <c r="Y18" s="190">
        <v>-12.2591</v>
      </c>
      <c r="Z18" s="190">
        <v>-6.0398699999999996</v>
      </c>
      <c r="AA18" s="190">
        <v>14.186459999999999</v>
      </c>
      <c r="AB18" s="190">
        <v>-9.3056399999999986</v>
      </c>
      <c r="AC18" s="190">
        <v>-4.80497</v>
      </c>
      <c r="AD18" s="190">
        <v>-4.7238199999999999</v>
      </c>
      <c r="AE18" s="190">
        <v>-4.9565900000000003</v>
      </c>
      <c r="AF18" s="190">
        <v>-3.62934</v>
      </c>
      <c r="AG18" s="190">
        <v>-36.724299999999999</v>
      </c>
      <c r="AH18" s="190">
        <v>5.76356</v>
      </c>
      <c r="AI18" s="203"/>
      <c r="AJ18" s="203"/>
      <c r="AK18" s="203"/>
      <c r="AL18" s="203"/>
      <c r="AM18" s="203"/>
      <c r="AN18" s="167"/>
      <c r="AO18" s="167"/>
      <c r="AP18" s="167"/>
      <c r="AQ18" s="167"/>
      <c r="AR18" s="167"/>
      <c r="AS18" s="167"/>
      <c r="AT18" s="167"/>
      <c r="AU18" s="167"/>
      <c r="AV18" s="167"/>
      <c r="AW18" s="167"/>
      <c r="AX18" s="167"/>
      <c r="AY18" s="167"/>
    </row>
    <row r="19" spans="1:51" ht="15" x14ac:dyDescent="0.25">
      <c r="A19" s="149">
        <f>YampaRiverInflow.TotalOutflow!A19</f>
        <v>45047</v>
      </c>
      <c r="B19" s="280">
        <v>4.734</v>
      </c>
      <c r="C19" s="270">
        <v>4.734</v>
      </c>
      <c r="D19" s="285">
        <v>4.734</v>
      </c>
      <c r="E19" s="190">
        <v>4.7034399999999996</v>
      </c>
      <c r="F19" s="190">
        <v>-61.748899999999999</v>
      </c>
      <c r="G19" s="190">
        <v>-4.7955200000000007</v>
      </c>
      <c r="H19" s="190">
        <v>-13.974399999999999</v>
      </c>
      <c r="I19" s="190">
        <v>-8.2093600000000002</v>
      </c>
      <c r="J19" s="190">
        <v>11.730090000000001</v>
      </c>
      <c r="K19" s="190">
        <v>21.999099999999999</v>
      </c>
      <c r="L19" s="190">
        <v>0.11092</v>
      </c>
      <c r="M19" s="190">
        <v>-14.867799999999999</v>
      </c>
      <c r="N19" s="190">
        <v>-7.1809500000000002</v>
      </c>
      <c r="O19" s="190">
        <v>-5.66974</v>
      </c>
      <c r="P19" s="190">
        <v>-33.700400000000002</v>
      </c>
      <c r="Q19" s="190">
        <v>-4.7220800000000001</v>
      </c>
      <c r="R19" s="190">
        <v>-17.381799999999998</v>
      </c>
      <c r="S19" s="190">
        <v>-33.279300000000006</v>
      </c>
      <c r="T19" s="190">
        <v>-5.4207200000000002</v>
      </c>
      <c r="U19" s="190">
        <v>-5.2464300000000001</v>
      </c>
      <c r="V19" s="190">
        <v>3.1493000000000002</v>
      </c>
      <c r="W19" s="190">
        <v>-9.5569299999999995</v>
      </c>
      <c r="X19" s="190">
        <v>4.5381899999999993</v>
      </c>
      <c r="Y19" s="190">
        <v>2.7454499999999999</v>
      </c>
      <c r="Z19" s="190">
        <v>4.5651899999999994</v>
      </c>
      <c r="AA19" s="190">
        <v>0.1095455</v>
      </c>
      <c r="AB19" s="190">
        <v>7.3637499999999996</v>
      </c>
      <c r="AC19" s="190">
        <v>8.667313</v>
      </c>
      <c r="AD19" s="190">
        <v>9.6379000000000001</v>
      </c>
      <c r="AE19" s="190">
        <v>-0.59501400000000004</v>
      </c>
      <c r="AF19" s="190">
        <v>-7.1286899999999997</v>
      </c>
      <c r="AG19" s="190">
        <v>13.089129999999999</v>
      </c>
      <c r="AH19" s="190">
        <v>7.5992100000000002</v>
      </c>
      <c r="AI19" s="203"/>
      <c r="AJ19" s="203"/>
      <c r="AK19" s="203"/>
      <c r="AL19" s="203"/>
      <c r="AM19" s="203"/>
      <c r="AN19" s="167"/>
      <c r="AO19" s="167"/>
      <c r="AP19" s="167"/>
      <c r="AQ19" s="167"/>
      <c r="AR19" s="167"/>
      <c r="AS19" s="167"/>
      <c r="AT19" s="167"/>
      <c r="AU19" s="167"/>
      <c r="AV19" s="167"/>
      <c r="AW19" s="167"/>
      <c r="AX19" s="167"/>
      <c r="AY19" s="167"/>
    </row>
    <row r="20" spans="1:51" ht="15" x14ac:dyDescent="0.25">
      <c r="A20" s="149">
        <f>YampaRiverInflow.TotalOutflow!A20</f>
        <v>45078</v>
      </c>
      <c r="B20" s="280">
        <v>-5.2859999999999996</v>
      </c>
      <c r="C20" s="270">
        <v>-5.2859999999999996</v>
      </c>
      <c r="D20" s="285">
        <v>-5.2859999999999996</v>
      </c>
      <c r="E20" s="190">
        <v>13.497540000000001</v>
      </c>
      <c r="F20" s="190">
        <v>-26.186700000000002</v>
      </c>
      <c r="G20" s="190">
        <v>-3.3491300000000002</v>
      </c>
      <c r="H20" s="190">
        <v>4.0840300000000003</v>
      </c>
      <c r="I20" s="190">
        <v>-11.6759</v>
      </c>
      <c r="J20" s="190">
        <v>-4.1159999999999995E-2</v>
      </c>
      <c r="K20" s="190">
        <v>5.6090299999999997</v>
      </c>
      <c r="L20" s="190">
        <v>-3.69754</v>
      </c>
      <c r="M20" s="190">
        <v>-11.8339</v>
      </c>
      <c r="N20" s="190">
        <v>-9.2286099999999998</v>
      </c>
      <c r="O20" s="190">
        <v>-8.5176200000000009</v>
      </c>
      <c r="P20" s="190">
        <v>-26.906099999999999</v>
      </c>
      <c r="Q20" s="190">
        <v>-30.0809</v>
      </c>
      <c r="R20" s="190">
        <v>1.8562000000000001</v>
      </c>
      <c r="S20" s="190">
        <v>-14.7171</v>
      </c>
      <c r="T20" s="190">
        <v>-14.012499999999999</v>
      </c>
      <c r="U20" s="190">
        <v>-1.51996</v>
      </c>
      <c r="V20" s="190">
        <v>-16.566500000000001</v>
      </c>
      <c r="W20" s="190">
        <v>-17.7789</v>
      </c>
      <c r="X20" s="190">
        <v>-8.3348700000000004</v>
      </c>
      <c r="Y20" s="190">
        <v>-5.4185299999999996</v>
      </c>
      <c r="Z20" s="190">
        <v>-7.2006999999999994</v>
      </c>
      <c r="AA20" s="190">
        <v>-0.73851199999999995</v>
      </c>
      <c r="AB20" s="190">
        <v>2.2777600000000002</v>
      </c>
      <c r="AC20" s="190">
        <v>-1.24882</v>
      </c>
      <c r="AD20" s="190">
        <v>-2.2548400000000002</v>
      </c>
      <c r="AE20" s="190">
        <v>-7.8657200000000005</v>
      </c>
      <c r="AF20" s="190">
        <v>-7.5185699999999995</v>
      </c>
      <c r="AG20" s="190">
        <v>-7.5434399999999995</v>
      </c>
      <c r="AH20" s="190">
        <v>4.59762</v>
      </c>
      <c r="AI20" s="203"/>
      <c r="AJ20" s="203"/>
      <c r="AK20" s="203"/>
      <c r="AL20" s="203"/>
      <c r="AM20" s="203"/>
      <c r="AN20" s="167"/>
      <c r="AO20" s="167"/>
      <c r="AP20" s="167"/>
      <c r="AQ20" s="167"/>
      <c r="AR20" s="167"/>
      <c r="AS20" s="167"/>
      <c r="AT20" s="167"/>
      <c r="AU20" s="167"/>
      <c r="AV20" s="167"/>
      <c r="AW20" s="167"/>
      <c r="AX20" s="167"/>
      <c r="AY20" s="167"/>
    </row>
    <row r="21" spans="1:51" ht="15" x14ac:dyDescent="0.25">
      <c r="A21" s="149">
        <f>YampaRiverInflow.TotalOutflow!A21</f>
        <v>45108</v>
      </c>
      <c r="B21" s="280">
        <v>-1.373</v>
      </c>
      <c r="C21" s="270">
        <v>-1.373</v>
      </c>
      <c r="D21" s="285">
        <v>-1.373</v>
      </c>
      <c r="E21" s="190">
        <v>3.09552</v>
      </c>
      <c r="F21" s="190">
        <v>-10.6083</v>
      </c>
      <c r="G21" s="190">
        <v>-7.64445</v>
      </c>
      <c r="H21" s="190">
        <v>8.1272700000000011</v>
      </c>
      <c r="I21" s="190">
        <v>-11.493399999999999</v>
      </c>
      <c r="J21" s="190">
        <v>10.728009999999999</v>
      </c>
      <c r="K21" s="190">
        <v>8.7200199999999999</v>
      </c>
      <c r="L21" s="190">
        <v>-1.2666099999999998</v>
      </c>
      <c r="M21" s="190">
        <v>-11.347200000000001</v>
      </c>
      <c r="N21" s="190">
        <v>-18.336200000000002</v>
      </c>
      <c r="O21" s="190">
        <v>-2.94312</v>
      </c>
      <c r="P21" s="190">
        <v>-31.489599999999999</v>
      </c>
      <c r="Q21" s="190">
        <v>-20.471400000000003</v>
      </c>
      <c r="R21" s="190">
        <v>-11.8964</v>
      </c>
      <c r="S21" s="190">
        <v>-5.89581</v>
      </c>
      <c r="T21" s="190">
        <v>-9.4188299999999998</v>
      </c>
      <c r="U21" s="190">
        <v>-9.6500499999999985</v>
      </c>
      <c r="V21" s="190">
        <v>-13.497399999999999</v>
      </c>
      <c r="W21" s="190">
        <v>-20.7821</v>
      </c>
      <c r="X21" s="190">
        <v>-5.3935699999999995</v>
      </c>
      <c r="Y21" s="190">
        <v>-16.034399999999998</v>
      </c>
      <c r="Z21" s="190">
        <v>-7.2505600000000001</v>
      </c>
      <c r="AA21" s="190">
        <v>-12.2248</v>
      </c>
      <c r="AB21" s="190">
        <v>-2.5033499999999997</v>
      </c>
      <c r="AC21" s="190">
        <v>-0.440502</v>
      </c>
      <c r="AD21" s="190">
        <v>11.24718</v>
      </c>
      <c r="AE21" s="190">
        <v>-1.8387200000000001</v>
      </c>
      <c r="AF21" s="190">
        <v>-11.0794</v>
      </c>
      <c r="AG21" s="190">
        <v>-4.7515900000000002</v>
      </c>
      <c r="AH21" s="190">
        <v>1.85019</v>
      </c>
      <c r="AI21" s="203"/>
      <c r="AJ21" s="203"/>
      <c r="AK21" s="203"/>
      <c r="AL21" s="203"/>
      <c r="AM21" s="203"/>
      <c r="AN21" s="167"/>
      <c r="AO21" s="167"/>
      <c r="AP21" s="167"/>
      <c r="AQ21" s="167"/>
      <c r="AR21" s="167"/>
      <c r="AS21" s="167"/>
      <c r="AT21" s="167"/>
      <c r="AU21" s="167"/>
      <c r="AV21" s="167"/>
      <c r="AW21" s="167"/>
      <c r="AX21" s="167"/>
      <c r="AY21" s="167"/>
    </row>
    <row r="22" spans="1:51" ht="15" x14ac:dyDescent="0.25">
      <c r="A22" s="149">
        <f>YampaRiverInflow.TotalOutflow!A22</f>
        <v>45139</v>
      </c>
      <c r="B22" s="280">
        <v>0.19600000000000001</v>
      </c>
      <c r="C22" s="270">
        <v>0.19600000000000001</v>
      </c>
      <c r="D22" s="285">
        <v>0.19600000000000001</v>
      </c>
      <c r="E22" s="190">
        <v>3.7869800000000002</v>
      </c>
      <c r="F22" s="190">
        <v>-3.9497499999999999</v>
      </c>
      <c r="G22" s="190">
        <v>-0.94598000000000004</v>
      </c>
      <c r="H22" s="190">
        <v>2.1968100000000002</v>
      </c>
      <c r="I22" s="190">
        <v>-4.3264100000000001</v>
      </c>
      <c r="J22" s="190">
        <v>-10.6752</v>
      </c>
      <c r="K22" s="190">
        <v>1.8042</v>
      </c>
      <c r="L22" s="190">
        <v>4.2788000000000004</v>
      </c>
      <c r="M22" s="190">
        <v>-12.226000000000001</v>
      </c>
      <c r="N22" s="190">
        <v>-3.8130300000000004</v>
      </c>
      <c r="O22" s="190">
        <v>-0.78469000000000011</v>
      </c>
      <c r="P22" s="190">
        <v>-7.6042100000000001</v>
      </c>
      <c r="Q22" s="190">
        <v>-5.4120699999999999</v>
      </c>
      <c r="R22" s="190">
        <v>-13.8598</v>
      </c>
      <c r="S22" s="190">
        <v>-14.737</v>
      </c>
      <c r="T22" s="190">
        <v>-6.2569600000000003</v>
      </c>
      <c r="U22" s="190">
        <v>-22.553799999999999</v>
      </c>
      <c r="V22" s="190">
        <v>-2.4493899999999997</v>
      </c>
      <c r="W22" s="190">
        <v>-15.1355</v>
      </c>
      <c r="X22" s="190">
        <v>2.9768400000000002</v>
      </c>
      <c r="Y22" s="190">
        <v>5.9177799999999996</v>
      </c>
      <c r="Z22" s="190">
        <v>3.3304999999999998</v>
      </c>
      <c r="AA22" s="190">
        <v>10.576969999999999</v>
      </c>
      <c r="AB22" s="190">
        <v>-7.4222299999999999</v>
      </c>
      <c r="AC22" s="190">
        <v>-2.7236199999999999</v>
      </c>
      <c r="AD22" s="190">
        <v>11.2767</v>
      </c>
      <c r="AE22" s="190">
        <v>-2.6559499999999998</v>
      </c>
      <c r="AF22" s="190">
        <v>3.1679930000000001</v>
      </c>
      <c r="AG22" s="190">
        <v>-8.08446</v>
      </c>
      <c r="AH22" s="190">
        <v>4.3259999999999996</v>
      </c>
      <c r="AI22" s="203"/>
      <c r="AJ22" s="203"/>
      <c r="AK22" s="203"/>
      <c r="AL22" s="203"/>
      <c r="AM22" s="203"/>
      <c r="AN22" s="167"/>
      <c r="AO22" s="167"/>
      <c r="AP22" s="167"/>
      <c r="AQ22" s="167"/>
      <c r="AR22" s="167"/>
      <c r="AS22" s="167"/>
      <c r="AT22" s="167"/>
      <c r="AU22" s="167"/>
      <c r="AV22" s="167"/>
      <c r="AW22" s="167"/>
      <c r="AX22" s="167"/>
      <c r="AY22" s="167"/>
    </row>
    <row r="23" spans="1:51" ht="15" x14ac:dyDescent="0.25">
      <c r="A23" s="149">
        <f>YampaRiverInflow.TotalOutflow!A23</f>
        <v>45170</v>
      </c>
      <c r="B23" s="280">
        <v>-1.373</v>
      </c>
      <c r="C23" s="270">
        <v>-1.373</v>
      </c>
      <c r="D23" s="285">
        <v>-1.373</v>
      </c>
      <c r="E23" s="190">
        <v>5.2410399999999999</v>
      </c>
      <c r="F23" s="190">
        <v>-12.903600000000001</v>
      </c>
      <c r="G23" s="190">
        <v>8.5776000000000003</v>
      </c>
      <c r="H23" s="190">
        <v>15.860709999999999</v>
      </c>
      <c r="I23" s="190">
        <v>4.2184399999999993</v>
      </c>
      <c r="J23" s="190">
        <v>2.1504499999999998</v>
      </c>
      <c r="K23" s="190">
        <v>-6.8963000000000001</v>
      </c>
      <c r="L23" s="190">
        <v>-12.975100000000001</v>
      </c>
      <c r="M23" s="190">
        <v>-7.1190200000000008</v>
      </c>
      <c r="N23" s="190">
        <v>-2.2877899999999998</v>
      </c>
      <c r="O23" s="190">
        <v>-15.519200000000001</v>
      </c>
      <c r="P23" s="190">
        <v>-21.1785</v>
      </c>
      <c r="Q23" s="190">
        <v>-6.0739200000000002</v>
      </c>
      <c r="R23" s="190">
        <v>-3.6959299999999997</v>
      </c>
      <c r="S23" s="190">
        <v>0.22959000000000002</v>
      </c>
      <c r="T23" s="190">
        <v>-2.0469200000000001</v>
      </c>
      <c r="U23" s="190">
        <v>-1.55017</v>
      </c>
      <c r="V23" s="190">
        <v>8.7733099999999986</v>
      </c>
      <c r="W23" s="190">
        <v>-8.4957199999999986</v>
      </c>
      <c r="X23" s="190">
        <v>10.460270000000001</v>
      </c>
      <c r="Y23" s="190">
        <v>-5.7617600000000007</v>
      </c>
      <c r="Z23" s="190">
        <v>-2.9507099999999999</v>
      </c>
      <c r="AA23" s="190">
        <v>5.573264</v>
      </c>
      <c r="AB23" s="190">
        <v>6.7049099999999999</v>
      </c>
      <c r="AC23" s="190">
        <v>-0.37902999999999998</v>
      </c>
      <c r="AD23" s="190">
        <v>1.002618</v>
      </c>
      <c r="AE23" s="190">
        <v>4.0797420000000004</v>
      </c>
      <c r="AF23" s="190">
        <v>-5.3277200000000002</v>
      </c>
      <c r="AG23" s="190">
        <v>-6.2411499999999993</v>
      </c>
      <c r="AH23" s="190">
        <v>2.4840100000000001</v>
      </c>
      <c r="AI23" s="203"/>
      <c r="AJ23" s="203"/>
      <c r="AK23" s="203"/>
      <c r="AL23" s="203"/>
      <c r="AM23" s="203"/>
      <c r="AN23" s="167"/>
      <c r="AO23" s="167"/>
      <c r="AP23" s="167"/>
      <c r="AQ23" s="167"/>
      <c r="AR23" s="167"/>
      <c r="AS23" s="167"/>
      <c r="AT23" s="167"/>
      <c r="AU23" s="167"/>
      <c r="AV23" s="167"/>
      <c r="AW23" s="167"/>
      <c r="AX23" s="167"/>
      <c r="AY23" s="167"/>
    </row>
    <row r="24" spans="1:51" ht="15" x14ac:dyDescent="0.25">
      <c r="A24" s="149">
        <f>YampaRiverInflow.TotalOutflow!A24</f>
        <v>45200</v>
      </c>
      <c r="B24" s="280">
        <v>2.8610000000000002</v>
      </c>
      <c r="C24" s="270">
        <v>2.8610000000000002</v>
      </c>
      <c r="D24" s="285">
        <v>2.8610000000000002</v>
      </c>
      <c r="E24" s="190">
        <v>16.06822</v>
      </c>
      <c r="F24" s="190">
        <v>-0.16736000000000001</v>
      </c>
      <c r="G24" s="190">
        <v>3.9343000000000004</v>
      </c>
      <c r="H24" s="190">
        <v>-8.1954599999999989</v>
      </c>
      <c r="I24" s="190">
        <v>1.15303</v>
      </c>
      <c r="J24" s="190">
        <v>4.8546899999999997</v>
      </c>
      <c r="K24" s="190">
        <v>-2.7721900000000002</v>
      </c>
      <c r="L24" s="190">
        <v>10.111030000000001</v>
      </c>
      <c r="M24" s="190">
        <v>-7.8798000000000004</v>
      </c>
      <c r="N24" s="190">
        <v>4.2608300000000003</v>
      </c>
      <c r="O24" s="190">
        <v>-9.0296399999999988</v>
      </c>
      <c r="P24" s="190">
        <v>-19.219099999999997</v>
      </c>
      <c r="Q24" s="190">
        <v>-22.1523</v>
      </c>
      <c r="R24" s="190">
        <v>1.00861</v>
      </c>
      <c r="S24" s="190">
        <v>-7.54697</v>
      </c>
      <c r="T24" s="190">
        <v>3.05389</v>
      </c>
      <c r="U24" s="190">
        <v>-0.55309000000000008</v>
      </c>
      <c r="V24" s="190">
        <v>-10.613</v>
      </c>
      <c r="W24" s="190">
        <v>-11.085899999999999</v>
      </c>
      <c r="X24" s="190">
        <v>5.77902</v>
      </c>
      <c r="Y24" s="190">
        <v>-2.5799099999999999</v>
      </c>
      <c r="Z24" s="190">
        <v>11.36007</v>
      </c>
      <c r="AA24" s="190">
        <v>13.28439</v>
      </c>
      <c r="AB24" s="190">
        <v>-1.07623</v>
      </c>
      <c r="AC24" s="190">
        <v>6.7392950000000003</v>
      </c>
      <c r="AD24" s="190">
        <v>9.3276970000000006</v>
      </c>
      <c r="AE24" s="190">
        <v>9.8532309999999992</v>
      </c>
      <c r="AF24" s="190">
        <v>2.3867620000000001</v>
      </c>
      <c r="AG24" s="190">
        <v>-14.003299999999999</v>
      </c>
      <c r="AH24" s="190">
        <v>4.5726499999999994</v>
      </c>
      <c r="AI24" s="203"/>
      <c r="AJ24" s="203"/>
      <c r="AK24" s="203"/>
      <c r="AL24" s="203"/>
      <c r="AM24" s="203"/>
      <c r="AN24" s="167"/>
      <c r="AO24" s="167"/>
      <c r="AP24" s="167"/>
      <c r="AQ24" s="167"/>
      <c r="AR24" s="167"/>
      <c r="AS24" s="167"/>
      <c r="AT24" s="167"/>
      <c r="AU24" s="167"/>
      <c r="AV24" s="167"/>
      <c r="AW24" s="167"/>
      <c r="AX24" s="167"/>
      <c r="AY24" s="167"/>
    </row>
    <row r="25" spans="1:51" ht="15" x14ac:dyDescent="0.25">
      <c r="A25" s="149">
        <f>YampaRiverInflow.TotalOutflow!A25</f>
        <v>45231</v>
      </c>
      <c r="B25" s="280">
        <v>1.625</v>
      </c>
      <c r="C25" s="270">
        <v>1.625</v>
      </c>
      <c r="D25" s="285">
        <v>1.625</v>
      </c>
      <c r="E25" s="190">
        <v>12.2211</v>
      </c>
      <c r="F25" s="190">
        <v>-13.3376</v>
      </c>
      <c r="G25" s="190">
        <v>4.8029599999999997</v>
      </c>
      <c r="H25" s="190">
        <v>7.5139499999999995</v>
      </c>
      <c r="I25" s="190">
        <v>2.73468</v>
      </c>
      <c r="J25" s="190">
        <v>6.6013000000000002</v>
      </c>
      <c r="K25" s="190">
        <v>0.97684000000000004</v>
      </c>
      <c r="L25" s="190">
        <v>8.3629300000000004</v>
      </c>
      <c r="M25" s="190">
        <v>1.9108499999999999</v>
      </c>
      <c r="N25" s="190">
        <v>-3.2407300000000001</v>
      </c>
      <c r="O25" s="190">
        <v>2.9348700000000001</v>
      </c>
      <c r="P25" s="190">
        <v>-7.6372900000000001</v>
      </c>
      <c r="Q25" s="190">
        <v>3.4327800000000002</v>
      </c>
      <c r="R25" s="190">
        <v>5.0682</v>
      </c>
      <c r="S25" s="190">
        <v>-2.44712</v>
      </c>
      <c r="T25" s="190">
        <v>9.4311000000000007</v>
      </c>
      <c r="U25" s="190">
        <v>-7.2890100000000002</v>
      </c>
      <c r="V25" s="190">
        <v>-3.6388499999999997</v>
      </c>
      <c r="W25" s="190">
        <v>0.89403999999999995</v>
      </c>
      <c r="X25" s="190">
        <v>10.06827</v>
      </c>
      <c r="Y25" s="190">
        <v>6.3182299999999998</v>
      </c>
      <c r="Z25" s="190">
        <v>14.429110000000001</v>
      </c>
      <c r="AA25" s="190">
        <v>13.14282</v>
      </c>
      <c r="AB25" s="190">
        <v>0.30604999999999999</v>
      </c>
      <c r="AC25" s="190">
        <v>3.2879200000000002</v>
      </c>
      <c r="AD25" s="190">
        <v>9.6716720000000009</v>
      </c>
      <c r="AE25" s="190">
        <v>20.124560000000002</v>
      </c>
      <c r="AF25" s="190">
        <v>-11.070600000000001</v>
      </c>
      <c r="AG25" s="190">
        <v>-13.8909</v>
      </c>
      <c r="AH25" s="190">
        <v>6.7825500000000005</v>
      </c>
      <c r="AI25" s="203"/>
      <c r="AJ25" s="203"/>
      <c r="AK25" s="203"/>
      <c r="AL25" s="203"/>
      <c r="AM25" s="203"/>
      <c r="AN25" s="167"/>
      <c r="AO25" s="167"/>
      <c r="AP25" s="167"/>
      <c r="AQ25" s="167"/>
      <c r="AR25" s="167"/>
      <c r="AS25" s="167"/>
      <c r="AT25" s="167"/>
      <c r="AU25" s="167"/>
      <c r="AV25" s="167"/>
      <c r="AW25" s="167"/>
      <c r="AX25" s="167"/>
      <c r="AY25" s="167"/>
    </row>
    <row r="26" spans="1:51" ht="15" x14ac:dyDescent="0.25">
      <c r="A26" s="149">
        <f>YampaRiverInflow.TotalOutflow!A26</f>
        <v>45261</v>
      </c>
      <c r="B26" s="280">
        <v>7.1580000000000004</v>
      </c>
      <c r="C26" s="270">
        <v>7.1580000000000004</v>
      </c>
      <c r="D26" s="285">
        <v>7.1580000000000004</v>
      </c>
      <c r="E26" s="190">
        <v>26.24044</v>
      </c>
      <c r="F26" s="190">
        <v>9.7062999999999988</v>
      </c>
      <c r="G26" s="190">
        <v>15.84782</v>
      </c>
      <c r="H26" s="190">
        <v>94.941029999999998</v>
      </c>
      <c r="I26" s="190">
        <v>-1.6679900000000001</v>
      </c>
      <c r="J26" s="190">
        <v>27.110379999999999</v>
      </c>
      <c r="K26" s="190">
        <v>15.47331</v>
      </c>
      <c r="L26" s="190">
        <v>23.397189999999998</v>
      </c>
      <c r="M26" s="190">
        <v>-21.467200000000002</v>
      </c>
      <c r="N26" s="190">
        <v>-1.96912</v>
      </c>
      <c r="O26" s="190">
        <v>6.1689999999999996</v>
      </c>
      <c r="P26" s="190">
        <v>-8.7340999999999998</v>
      </c>
      <c r="Q26" s="190">
        <v>2.1890200000000002</v>
      </c>
      <c r="R26" s="190">
        <v>6.2199300000000006</v>
      </c>
      <c r="S26" s="190">
        <v>-1.9193900000000002</v>
      </c>
      <c r="T26" s="190">
        <v>-0.40073999999999999</v>
      </c>
      <c r="U26" s="190">
        <v>-10.7593</v>
      </c>
      <c r="V26" s="190">
        <v>-7.3306499999999994</v>
      </c>
      <c r="W26" s="190">
        <v>7.5781999999999998</v>
      </c>
      <c r="X26" s="190">
        <v>10.29767</v>
      </c>
      <c r="Y26" s="190">
        <v>-5.8699700000000004</v>
      </c>
      <c r="Z26" s="190">
        <v>24.633080000000003</v>
      </c>
      <c r="AA26" s="190">
        <v>23.363189999999999</v>
      </c>
      <c r="AB26" s="190">
        <v>-1.2471300000000001</v>
      </c>
      <c r="AC26" s="190">
        <v>-6.3736999999999995</v>
      </c>
      <c r="AD26" s="190">
        <v>5.9137360000000001</v>
      </c>
      <c r="AE26" s="190">
        <v>15.60941</v>
      </c>
      <c r="AF26" s="190">
        <v>24.042540000000002</v>
      </c>
      <c r="AG26" s="190">
        <v>-3.4043299999999999</v>
      </c>
      <c r="AH26" s="190">
        <v>8.3700100000000006</v>
      </c>
      <c r="AI26" s="203"/>
      <c r="AJ26" s="203"/>
      <c r="AK26" s="203"/>
      <c r="AL26" s="203"/>
      <c r="AM26" s="203"/>
      <c r="AN26" s="167"/>
      <c r="AO26" s="167"/>
      <c r="AP26" s="167"/>
      <c r="AQ26" s="167"/>
      <c r="AR26" s="167"/>
      <c r="AS26" s="167"/>
      <c r="AT26" s="167"/>
      <c r="AU26" s="167"/>
      <c r="AV26" s="167"/>
      <c r="AW26" s="167"/>
      <c r="AX26" s="167"/>
      <c r="AY26" s="167"/>
    </row>
    <row r="27" spans="1:51" ht="15" x14ac:dyDescent="0.25">
      <c r="A27" s="149">
        <f>YampaRiverInflow.TotalOutflow!A27</f>
        <v>45292</v>
      </c>
      <c r="B27" s="280">
        <v>12.736000000000001</v>
      </c>
      <c r="C27" s="270">
        <v>12.736000000000001</v>
      </c>
      <c r="D27" s="285">
        <v>12.736000000000001</v>
      </c>
      <c r="E27" s="190">
        <v>-30.0366</v>
      </c>
      <c r="F27" s="190">
        <v>0.34805000000000003</v>
      </c>
      <c r="G27" s="190">
        <v>8.1073400000000007</v>
      </c>
      <c r="H27" s="190">
        <v>-4.0167999999999999</v>
      </c>
      <c r="I27" s="190">
        <v>-0.42529</v>
      </c>
      <c r="J27" s="190">
        <v>-9.22471</v>
      </c>
      <c r="K27" s="190">
        <v>16.908450000000002</v>
      </c>
      <c r="L27" s="190">
        <v>1.48193</v>
      </c>
      <c r="M27" s="190">
        <v>-11.1562</v>
      </c>
      <c r="N27" s="190">
        <v>-10.2127</v>
      </c>
      <c r="O27" s="190">
        <v>-20.743200000000002</v>
      </c>
      <c r="P27" s="190">
        <v>-9.2751999999999999</v>
      </c>
      <c r="Q27" s="190">
        <v>-13.9984</v>
      </c>
      <c r="R27" s="190">
        <v>-0.47846</v>
      </c>
      <c r="S27" s="190">
        <v>-2.4032600000000004</v>
      </c>
      <c r="T27" s="190">
        <v>3.4120999999999997</v>
      </c>
      <c r="U27" s="190">
        <v>-10.2646</v>
      </c>
      <c r="V27" s="190">
        <v>17.93282</v>
      </c>
      <c r="W27" s="190">
        <v>-2.55436</v>
      </c>
      <c r="X27" s="190">
        <v>-2.7433800000000002</v>
      </c>
      <c r="Y27" s="190">
        <v>-21.323400000000003</v>
      </c>
      <c r="Z27" s="190">
        <v>2.622719</v>
      </c>
      <c r="AA27" s="190">
        <v>3.4634200000000002</v>
      </c>
      <c r="AB27" s="190">
        <v>7.8842790000000003</v>
      </c>
      <c r="AC27" s="190">
        <v>16.61054</v>
      </c>
      <c r="AD27" s="190">
        <v>8.8169590000000007</v>
      </c>
      <c r="AE27" s="190">
        <v>17.907229999999998</v>
      </c>
      <c r="AF27" s="190">
        <v>12.460120000000002</v>
      </c>
      <c r="AG27" s="190">
        <v>7.4652799999999999</v>
      </c>
      <c r="AH27" s="190">
        <v>6.9913500000000006</v>
      </c>
      <c r="AI27" s="203"/>
      <c r="AJ27" s="203"/>
      <c r="AK27" s="203"/>
      <c r="AL27" s="203"/>
      <c r="AM27" s="203"/>
      <c r="AN27" s="167"/>
      <c r="AO27" s="167"/>
      <c r="AP27" s="167"/>
      <c r="AQ27" s="167"/>
      <c r="AR27" s="167"/>
      <c r="AS27" s="167"/>
      <c r="AT27" s="167"/>
      <c r="AU27" s="167"/>
      <c r="AV27" s="167"/>
      <c r="AW27" s="167"/>
      <c r="AX27" s="167"/>
      <c r="AY27" s="167"/>
    </row>
    <row r="28" spans="1:51" ht="15" x14ac:dyDescent="0.25">
      <c r="A28" s="149">
        <f>YampaRiverInflow.TotalOutflow!A28</f>
        <v>45323</v>
      </c>
      <c r="B28" s="280">
        <v>0.51300000000000001</v>
      </c>
      <c r="C28" s="270">
        <v>0.51300000000000001</v>
      </c>
      <c r="D28" s="285">
        <v>0.51300000000000001</v>
      </c>
      <c r="E28" s="190">
        <v>-45.490699999999997</v>
      </c>
      <c r="F28" s="190">
        <v>-8.9389900000000004</v>
      </c>
      <c r="G28" s="190">
        <v>14.93486</v>
      </c>
      <c r="H28" s="190">
        <v>-2.7169299999999996</v>
      </c>
      <c r="I28" s="190">
        <v>1.1206400000000001</v>
      </c>
      <c r="J28" s="190">
        <v>-12.965299999999999</v>
      </c>
      <c r="K28" s="190">
        <v>0.91830999999999996</v>
      </c>
      <c r="L28" s="190">
        <v>1.91351</v>
      </c>
      <c r="M28" s="190">
        <v>-9.2040600000000001</v>
      </c>
      <c r="N28" s="190">
        <v>-8.6602700000000006</v>
      </c>
      <c r="O28" s="190">
        <v>-7.7134099999999997</v>
      </c>
      <c r="P28" s="190">
        <v>-7.8451700000000004</v>
      </c>
      <c r="Q28" s="190">
        <v>-18.252200000000002</v>
      </c>
      <c r="R28" s="190">
        <v>-3.1171700000000002</v>
      </c>
      <c r="S28" s="190">
        <v>-7.3280799999999999</v>
      </c>
      <c r="T28" s="190">
        <v>1.02014</v>
      </c>
      <c r="U28" s="190">
        <v>-14.3032</v>
      </c>
      <c r="V28" s="190">
        <v>-13.955</v>
      </c>
      <c r="W28" s="190">
        <v>-11.963200000000001</v>
      </c>
      <c r="X28" s="190">
        <v>-5.2006099999999993</v>
      </c>
      <c r="Y28" s="190">
        <v>-1.8404100000000001</v>
      </c>
      <c r="Z28" s="190">
        <v>4.1879590000000002</v>
      </c>
      <c r="AA28" s="190">
        <v>8.0341699999999996</v>
      </c>
      <c r="AB28" s="190">
        <v>-3.2283200000000001</v>
      </c>
      <c r="AC28" s="190">
        <v>-5.3345600000000006</v>
      </c>
      <c r="AD28" s="190">
        <v>-3.9803500000000001</v>
      </c>
      <c r="AE28" s="190">
        <v>3.725031</v>
      </c>
      <c r="AF28" s="190">
        <v>11.38289</v>
      </c>
      <c r="AG28" s="190">
        <v>9.9543199999999992</v>
      </c>
      <c r="AH28" s="190">
        <v>4.1059299999999999</v>
      </c>
      <c r="AI28" s="203"/>
      <c r="AJ28" s="203"/>
      <c r="AK28" s="203"/>
      <c r="AL28" s="203"/>
      <c r="AM28" s="203"/>
      <c r="AN28" s="167"/>
      <c r="AO28" s="167"/>
      <c r="AP28" s="167"/>
      <c r="AQ28" s="167"/>
      <c r="AR28" s="167"/>
      <c r="AS28" s="167"/>
      <c r="AT28" s="167"/>
      <c r="AU28" s="167"/>
      <c r="AV28" s="167"/>
      <c r="AW28" s="167"/>
      <c r="AX28" s="167"/>
      <c r="AY28" s="167"/>
    </row>
    <row r="29" spans="1:51" ht="15" x14ac:dyDescent="0.25">
      <c r="A29" s="149">
        <f>YampaRiverInflow.TotalOutflow!A29</f>
        <v>45352</v>
      </c>
      <c r="B29" s="280">
        <v>-2.3479999999999999</v>
      </c>
      <c r="C29" s="270">
        <v>-2.3479999999999999</v>
      </c>
      <c r="D29" s="285">
        <v>-2.3479999999999999</v>
      </c>
      <c r="E29" s="190">
        <v>-85.616900000000001</v>
      </c>
      <c r="F29" s="190">
        <v>-18.977</v>
      </c>
      <c r="G29" s="190">
        <v>-3.0748000000000002</v>
      </c>
      <c r="H29" s="190">
        <v>33.225720000000003</v>
      </c>
      <c r="I29" s="190">
        <v>11.037510000000001</v>
      </c>
      <c r="J29" s="190">
        <v>4.6733700000000002</v>
      </c>
      <c r="K29" s="190">
        <v>4.0890000000000003E-2</v>
      </c>
      <c r="L29" s="190">
        <v>8.1969799999999999</v>
      </c>
      <c r="M29" s="190">
        <v>5.5769299999999999</v>
      </c>
      <c r="N29" s="190">
        <v>-5.0199499999999997</v>
      </c>
      <c r="O29" s="190">
        <v>-3.68032</v>
      </c>
      <c r="P29" s="190">
        <v>-25.690300000000001</v>
      </c>
      <c r="Q29" s="190">
        <v>16.045670000000001</v>
      </c>
      <c r="R29" s="190">
        <v>-10.3043</v>
      </c>
      <c r="S29" s="190">
        <v>-11.892200000000001</v>
      </c>
      <c r="T29" s="190">
        <v>0.31795999999999996</v>
      </c>
      <c r="U29" s="190">
        <v>-9.7432599999999994</v>
      </c>
      <c r="V29" s="190">
        <v>-12.145200000000001</v>
      </c>
      <c r="W29" s="190">
        <v>-6.3741000000000003</v>
      </c>
      <c r="X29" s="190">
        <v>-11.247</v>
      </c>
      <c r="Y29" s="190">
        <v>-5.8244099999999994</v>
      </c>
      <c r="Z29" s="190">
        <v>-14.067500000000001</v>
      </c>
      <c r="AA29" s="190">
        <v>-1.27335</v>
      </c>
      <c r="AB29" s="190">
        <v>-1.8987400000000001</v>
      </c>
      <c r="AC29" s="190">
        <v>-12.0581</v>
      </c>
      <c r="AD29" s="190">
        <v>-1.39941</v>
      </c>
      <c r="AE29" s="190">
        <v>3.0619520000000002</v>
      </c>
      <c r="AF29" s="190">
        <v>0.5556236</v>
      </c>
      <c r="AG29" s="190">
        <v>2.51511</v>
      </c>
      <c r="AH29" s="190">
        <v>-1.48194</v>
      </c>
      <c r="AI29" s="203"/>
      <c r="AJ29" s="203"/>
      <c r="AK29" s="203"/>
      <c r="AL29" s="203"/>
      <c r="AM29" s="203"/>
      <c r="AN29" s="167"/>
      <c r="AO29" s="167"/>
      <c r="AP29" s="167"/>
      <c r="AQ29" s="167"/>
      <c r="AR29" s="167"/>
      <c r="AS29" s="167"/>
      <c r="AT29" s="167"/>
      <c r="AU29" s="167"/>
      <c r="AV29" s="167"/>
      <c r="AW29" s="167"/>
      <c r="AX29" s="167"/>
      <c r="AY29" s="167"/>
    </row>
    <row r="30" spans="1:51" ht="15" x14ac:dyDescent="0.25">
      <c r="A30" s="149">
        <f>YampaRiverInflow.TotalOutflow!A30</f>
        <v>45383</v>
      </c>
      <c r="B30" s="280">
        <v>-10.968</v>
      </c>
      <c r="C30" s="270">
        <v>-10.968</v>
      </c>
      <c r="D30" s="285">
        <v>-10.968</v>
      </c>
      <c r="E30" s="190">
        <v>-51.0623</v>
      </c>
      <c r="F30" s="190">
        <v>-15.1135</v>
      </c>
      <c r="G30" s="190">
        <v>-4.2431000000000001</v>
      </c>
      <c r="H30" s="190">
        <v>-7.57599</v>
      </c>
      <c r="I30" s="190">
        <v>15.395820000000001</v>
      </c>
      <c r="J30" s="190">
        <v>39.174210000000002</v>
      </c>
      <c r="K30" s="190">
        <v>-0.41738999999999998</v>
      </c>
      <c r="L30" s="190">
        <v>-3.9382700000000002</v>
      </c>
      <c r="M30" s="190">
        <v>0.93055999999999994</v>
      </c>
      <c r="N30" s="190">
        <v>-11.8729</v>
      </c>
      <c r="O30" s="190">
        <v>-13.3843</v>
      </c>
      <c r="P30" s="190">
        <v>-6.9093299999999997</v>
      </c>
      <c r="Q30" s="190">
        <v>4.2983100000000007</v>
      </c>
      <c r="R30" s="190">
        <v>-1.6048699999999998</v>
      </c>
      <c r="S30" s="190">
        <v>-3.3881199999999998</v>
      </c>
      <c r="T30" s="190">
        <v>-8.2623700000000007</v>
      </c>
      <c r="U30" s="190">
        <v>-14.0764</v>
      </c>
      <c r="V30" s="190">
        <v>-15.644399999999999</v>
      </c>
      <c r="W30" s="190">
        <v>-20.3934</v>
      </c>
      <c r="X30" s="190">
        <v>-12.2591</v>
      </c>
      <c r="Y30" s="190">
        <v>-6.0398699999999996</v>
      </c>
      <c r="Z30" s="190">
        <v>14.186459999999999</v>
      </c>
      <c r="AA30" s="190">
        <v>-9.3056399999999986</v>
      </c>
      <c r="AB30" s="190">
        <v>-4.80497</v>
      </c>
      <c r="AC30" s="190">
        <v>-4.7238199999999999</v>
      </c>
      <c r="AD30" s="190">
        <v>-4.9565900000000003</v>
      </c>
      <c r="AE30" s="190">
        <v>-3.62934</v>
      </c>
      <c r="AF30" s="190">
        <v>-36.724299999999999</v>
      </c>
      <c r="AG30" s="190">
        <v>5.76356</v>
      </c>
      <c r="AH30" s="190">
        <v>12.84352</v>
      </c>
      <c r="AI30" s="203"/>
      <c r="AJ30" s="203"/>
      <c r="AK30" s="203"/>
      <c r="AL30" s="203"/>
      <c r="AM30" s="203"/>
      <c r="AN30" s="167"/>
      <c r="AO30" s="167"/>
      <c r="AP30" s="167"/>
      <c r="AQ30" s="167"/>
      <c r="AR30" s="167"/>
      <c r="AS30" s="167"/>
      <c r="AT30" s="167"/>
      <c r="AU30" s="167"/>
      <c r="AV30" s="167"/>
      <c r="AW30" s="167"/>
      <c r="AX30" s="167"/>
      <c r="AY30" s="167"/>
    </row>
    <row r="31" spans="1:51" ht="15" x14ac:dyDescent="0.25">
      <c r="A31" s="149">
        <f>YampaRiverInflow.TotalOutflow!A31</f>
        <v>45413</v>
      </c>
      <c r="B31" s="280">
        <v>4.734</v>
      </c>
      <c r="C31" s="270">
        <v>4.734</v>
      </c>
      <c r="D31" s="285">
        <v>4.734</v>
      </c>
      <c r="E31" s="190">
        <v>-61.748899999999999</v>
      </c>
      <c r="F31" s="190">
        <v>-4.7955200000000007</v>
      </c>
      <c r="G31" s="190">
        <v>-13.974399999999999</v>
      </c>
      <c r="H31" s="190">
        <v>-8.2093600000000002</v>
      </c>
      <c r="I31" s="190">
        <v>11.730090000000001</v>
      </c>
      <c r="J31" s="190">
        <v>21.999099999999999</v>
      </c>
      <c r="K31" s="190">
        <v>0.11092</v>
      </c>
      <c r="L31" s="190">
        <v>-14.867799999999999</v>
      </c>
      <c r="M31" s="190">
        <v>-7.1809500000000002</v>
      </c>
      <c r="N31" s="190">
        <v>-5.66974</v>
      </c>
      <c r="O31" s="190">
        <v>-33.700400000000002</v>
      </c>
      <c r="P31" s="190">
        <v>-4.7220800000000001</v>
      </c>
      <c r="Q31" s="190">
        <v>-17.381799999999998</v>
      </c>
      <c r="R31" s="190">
        <v>-33.279300000000006</v>
      </c>
      <c r="S31" s="190">
        <v>-5.4207200000000002</v>
      </c>
      <c r="T31" s="190">
        <v>-5.2464300000000001</v>
      </c>
      <c r="U31" s="190">
        <v>3.1493000000000002</v>
      </c>
      <c r="V31" s="190">
        <v>-9.5569299999999995</v>
      </c>
      <c r="W31" s="190">
        <v>4.5381899999999993</v>
      </c>
      <c r="X31" s="190">
        <v>2.7454499999999999</v>
      </c>
      <c r="Y31" s="190">
        <v>4.5651899999999994</v>
      </c>
      <c r="Z31" s="190">
        <v>0.1095455</v>
      </c>
      <c r="AA31" s="190">
        <v>7.3637499999999996</v>
      </c>
      <c r="AB31" s="190">
        <v>8.667313</v>
      </c>
      <c r="AC31" s="190">
        <v>9.6379000000000001</v>
      </c>
      <c r="AD31" s="190">
        <v>-0.59501400000000004</v>
      </c>
      <c r="AE31" s="190">
        <v>-7.1286899999999997</v>
      </c>
      <c r="AF31" s="190">
        <v>13.089129999999999</v>
      </c>
      <c r="AG31" s="190">
        <v>7.5992100000000002</v>
      </c>
      <c r="AH31" s="190">
        <v>4.7034399999999996</v>
      </c>
      <c r="AI31" s="203"/>
      <c r="AJ31" s="203"/>
      <c r="AK31" s="203"/>
      <c r="AL31" s="203"/>
      <c r="AM31" s="203"/>
      <c r="AN31" s="167"/>
      <c r="AO31" s="167"/>
      <c r="AP31" s="167"/>
      <c r="AQ31" s="167"/>
      <c r="AR31" s="167"/>
      <c r="AS31" s="167"/>
      <c r="AT31" s="167"/>
      <c r="AU31" s="167"/>
      <c r="AV31" s="167"/>
      <c r="AW31" s="167"/>
      <c r="AX31" s="167"/>
      <c r="AY31" s="167"/>
    </row>
    <row r="32" spans="1:51" ht="15" x14ac:dyDescent="0.25">
      <c r="A32" s="149">
        <f>YampaRiverInflow.TotalOutflow!A32</f>
        <v>45444</v>
      </c>
      <c r="B32" s="280">
        <v>-5.2859999999999996</v>
      </c>
      <c r="C32" s="270">
        <v>-5.2859999999999996</v>
      </c>
      <c r="D32" s="285">
        <v>-5.2859999999999996</v>
      </c>
      <c r="E32" s="190">
        <v>-26.186700000000002</v>
      </c>
      <c r="F32" s="190">
        <v>-3.3491300000000002</v>
      </c>
      <c r="G32" s="190">
        <v>4.0840300000000003</v>
      </c>
      <c r="H32" s="190">
        <v>-11.6759</v>
      </c>
      <c r="I32" s="190">
        <v>-4.1159999999999995E-2</v>
      </c>
      <c r="J32" s="190">
        <v>5.6090299999999997</v>
      </c>
      <c r="K32" s="190">
        <v>-3.69754</v>
      </c>
      <c r="L32" s="190">
        <v>-11.8339</v>
      </c>
      <c r="M32" s="190">
        <v>-9.2286099999999998</v>
      </c>
      <c r="N32" s="190">
        <v>-8.5176200000000009</v>
      </c>
      <c r="O32" s="190">
        <v>-26.906099999999999</v>
      </c>
      <c r="P32" s="190">
        <v>-30.0809</v>
      </c>
      <c r="Q32" s="190">
        <v>1.8562000000000001</v>
      </c>
      <c r="R32" s="190">
        <v>-14.7171</v>
      </c>
      <c r="S32" s="190">
        <v>-14.012499999999999</v>
      </c>
      <c r="T32" s="190">
        <v>-1.51996</v>
      </c>
      <c r="U32" s="190">
        <v>-16.566500000000001</v>
      </c>
      <c r="V32" s="190">
        <v>-17.7789</v>
      </c>
      <c r="W32" s="190">
        <v>-8.3348700000000004</v>
      </c>
      <c r="X32" s="190">
        <v>-5.4185299999999996</v>
      </c>
      <c r="Y32" s="190">
        <v>-7.2006999999999994</v>
      </c>
      <c r="Z32" s="190">
        <v>-0.73851199999999995</v>
      </c>
      <c r="AA32" s="190">
        <v>2.2777600000000002</v>
      </c>
      <c r="AB32" s="190">
        <v>-1.24882</v>
      </c>
      <c r="AC32" s="190">
        <v>-2.2548400000000002</v>
      </c>
      <c r="AD32" s="190">
        <v>-7.8657200000000005</v>
      </c>
      <c r="AE32" s="190">
        <v>-7.5185699999999995</v>
      </c>
      <c r="AF32" s="190">
        <v>-7.5434399999999995</v>
      </c>
      <c r="AG32" s="190">
        <v>4.59762</v>
      </c>
      <c r="AH32" s="190">
        <v>13.497540000000001</v>
      </c>
      <c r="AI32" s="203"/>
      <c r="AJ32" s="203"/>
      <c r="AK32" s="203"/>
      <c r="AL32" s="203"/>
      <c r="AM32" s="203"/>
      <c r="AN32" s="167"/>
      <c r="AO32" s="167"/>
      <c r="AP32" s="167"/>
      <c r="AQ32" s="167"/>
      <c r="AR32" s="167"/>
      <c r="AS32" s="167"/>
      <c r="AT32" s="167"/>
      <c r="AU32" s="167"/>
      <c r="AV32" s="167"/>
      <c r="AW32" s="167"/>
      <c r="AX32" s="167"/>
      <c r="AY32" s="167"/>
    </row>
    <row r="33" spans="1:51" ht="15" x14ac:dyDescent="0.25">
      <c r="A33" s="149">
        <f>YampaRiverInflow.TotalOutflow!A33</f>
        <v>45474</v>
      </c>
      <c r="B33" s="280">
        <v>-1.373</v>
      </c>
      <c r="C33" s="270">
        <v>-1.373</v>
      </c>
      <c r="D33" s="285">
        <v>-1.373</v>
      </c>
      <c r="E33" s="190">
        <v>-10.6083</v>
      </c>
      <c r="F33" s="190">
        <v>-7.64445</v>
      </c>
      <c r="G33" s="190">
        <v>8.1272700000000011</v>
      </c>
      <c r="H33" s="190">
        <v>-11.493399999999999</v>
      </c>
      <c r="I33" s="190">
        <v>10.728009999999999</v>
      </c>
      <c r="J33" s="190">
        <v>8.7200199999999999</v>
      </c>
      <c r="K33" s="190">
        <v>-1.2666099999999998</v>
      </c>
      <c r="L33" s="190">
        <v>-11.347200000000001</v>
      </c>
      <c r="M33" s="190">
        <v>-18.336200000000002</v>
      </c>
      <c r="N33" s="190">
        <v>-2.94312</v>
      </c>
      <c r="O33" s="190">
        <v>-31.489599999999999</v>
      </c>
      <c r="P33" s="190">
        <v>-20.471400000000003</v>
      </c>
      <c r="Q33" s="190">
        <v>-11.8964</v>
      </c>
      <c r="R33" s="190">
        <v>-5.89581</v>
      </c>
      <c r="S33" s="190">
        <v>-9.4188299999999998</v>
      </c>
      <c r="T33" s="190">
        <v>-9.6500499999999985</v>
      </c>
      <c r="U33" s="190">
        <v>-13.497399999999999</v>
      </c>
      <c r="V33" s="190">
        <v>-20.7821</v>
      </c>
      <c r="W33" s="190">
        <v>-5.3935699999999995</v>
      </c>
      <c r="X33" s="190">
        <v>-16.034399999999998</v>
      </c>
      <c r="Y33" s="190">
        <v>-7.2505600000000001</v>
      </c>
      <c r="Z33" s="190">
        <v>-12.2248</v>
      </c>
      <c r="AA33" s="190">
        <v>-2.5033499999999997</v>
      </c>
      <c r="AB33" s="190">
        <v>-0.440502</v>
      </c>
      <c r="AC33" s="190">
        <v>11.24718</v>
      </c>
      <c r="AD33" s="190">
        <v>-1.8387200000000001</v>
      </c>
      <c r="AE33" s="190">
        <v>-11.0794</v>
      </c>
      <c r="AF33" s="190">
        <v>-4.7515900000000002</v>
      </c>
      <c r="AG33" s="190">
        <v>1.85019</v>
      </c>
      <c r="AH33" s="190">
        <v>3.09552</v>
      </c>
      <c r="AI33" s="203"/>
      <c r="AJ33" s="203"/>
      <c r="AK33" s="203"/>
      <c r="AL33" s="203"/>
      <c r="AM33" s="203"/>
      <c r="AN33" s="167"/>
      <c r="AO33" s="167"/>
      <c r="AP33" s="167"/>
      <c r="AQ33" s="167"/>
      <c r="AR33" s="167"/>
      <c r="AS33" s="167"/>
      <c r="AT33" s="167"/>
      <c r="AU33" s="167"/>
      <c r="AV33" s="167"/>
      <c r="AW33" s="167"/>
      <c r="AX33" s="167"/>
      <c r="AY33" s="167"/>
    </row>
    <row r="34" spans="1:51" ht="15" x14ac:dyDescent="0.25">
      <c r="A34" s="149">
        <f>YampaRiverInflow.TotalOutflow!A34</f>
        <v>45505</v>
      </c>
      <c r="B34" s="280">
        <v>0.19600000000000001</v>
      </c>
      <c r="C34" s="270">
        <v>0.19600000000000001</v>
      </c>
      <c r="D34" s="285">
        <v>0.19600000000000001</v>
      </c>
      <c r="E34" s="190">
        <v>-3.9497499999999999</v>
      </c>
      <c r="F34" s="190">
        <v>-0.94598000000000004</v>
      </c>
      <c r="G34" s="190">
        <v>2.1968100000000002</v>
      </c>
      <c r="H34" s="190">
        <v>-4.3264100000000001</v>
      </c>
      <c r="I34" s="190">
        <v>-10.6752</v>
      </c>
      <c r="J34" s="190">
        <v>1.8042</v>
      </c>
      <c r="K34" s="190">
        <v>4.2788000000000004</v>
      </c>
      <c r="L34" s="190">
        <v>-12.226000000000001</v>
      </c>
      <c r="M34" s="190">
        <v>-3.8130300000000004</v>
      </c>
      <c r="N34" s="190">
        <v>-0.78469000000000011</v>
      </c>
      <c r="O34" s="190">
        <v>-7.6042100000000001</v>
      </c>
      <c r="P34" s="190">
        <v>-5.4120699999999999</v>
      </c>
      <c r="Q34" s="190">
        <v>-13.8598</v>
      </c>
      <c r="R34" s="190">
        <v>-14.737</v>
      </c>
      <c r="S34" s="190">
        <v>-6.2569600000000003</v>
      </c>
      <c r="T34" s="190">
        <v>-22.553799999999999</v>
      </c>
      <c r="U34" s="190">
        <v>-2.4493899999999997</v>
      </c>
      <c r="V34" s="190">
        <v>-15.1355</v>
      </c>
      <c r="W34" s="190">
        <v>2.9768400000000002</v>
      </c>
      <c r="X34" s="190">
        <v>5.9177799999999996</v>
      </c>
      <c r="Y34" s="190">
        <v>3.3304999999999998</v>
      </c>
      <c r="Z34" s="190">
        <v>10.576969999999999</v>
      </c>
      <c r="AA34" s="190">
        <v>-7.4222299999999999</v>
      </c>
      <c r="AB34" s="190">
        <v>-2.7236199999999999</v>
      </c>
      <c r="AC34" s="190">
        <v>11.2767</v>
      </c>
      <c r="AD34" s="190">
        <v>-2.6559499999999998</v>
      </c>
      <c r="AE34" s="190">
        <v>3.1679930000000001</v>
      </c>
      <c r="AF34" s="190">
        <v>-8.08446</v>
      </c>
      <c r="AG34" s="190">
        <v>4.3259999999999996</v>
      </c>
      <c r="AH34" s="190">
        <v>3.7869800000000002</v>
      </c>
      <c r="AI34" s="203"/>
      <c r="AJ34" s="203"/>
      <c r="AK34" s="203"/>
      <c r="AL34" s="203"/>
      <c r="AM34" s="203"/>
      <c r="AN34" s="167"/>
      <c r="AO34" s="167"/>
      <c r="AP34" s="167"/>
      <c r="AQ34" s="167"/>
      <c r="AR34" s="167"/>
      <c r="AS34" s="167"/>
      <c r="AT34" s="167"/>
      <c r="AU34" s="167"/>
      <c r="AV34" s="167"/>
      <c r="AW34" s="167"/>
      <c r="AX34" s="167"/>
      <c r="AY34" s="167"/>
    </row>
    <row r="35" spans="1:51" ht="15" x14ac:dyDescent="0.25">
      <c r="A35" s="149">
        <f>YampaRiverInflow.TotalOutflow!A35</f>
        <v>45536</v>
      </c>
      <c r="B35" s="280">
        <v>-1.373</v>
      </c>
      <c r="C35" s="270">
        <v>-1.373</v>
      </c>
      <c r="D35" s="285">
        <v>-1.373</v>
      </c>
      <c r="E35" s="190">
        <v>-12.903600000000001</v>
      </c>
      <c r="F35" s="190">
        <v>8.5776000000000003</v>
      </c>
      <c r="G35" s="190">
        <v>15.860709999999999</v>
      </c>
      <c r="H35" s="190">
        <v>4.2184399999999993</v>
      </c>
      <c r="I35" s="190">
        <v>2.1504499999999998</v>
      </c>
      <c r="J35" s="190">
        <v>-6.8963000000000001</v>
      </c>
      <c r="K35" s="190">
        <v>-12.975100000000001</v>
      </c>
      <c r="L35" s="190">
        <v>-7.1190200000000008</v>
      </c>
      <c r="M35" s="190">
        <v>-2.2877899999999998</v>
      </c>
      <c r="N35" s="190">
        <v>-15.519200000000001</v>
      </c>
      <c r="O35" s="190">
        <v>-21.1785</v>
      </c>
      <c r="P35" s="190">
        <v>-6.0739200000000002</v>
      </c>
      <c r="Q35" s="190">
        <v>-3.6959299999999997</v>
      </c>
      <c r="R35" s="190">
        <v>0.22959000000000002</v>
      </c>
      <c r="S35" s="190">
        <v>-2.0469200000000001</v>
      </c>
      <c r="T35" s="190">
        <v>-1.55017</v>
      </c>
      <c r="U35" s="190">
        <v>8.7733099999999986</v>
      </c>
      <c r="V35" s="190">
        <v>-8.4957199999999986</v>
      </c>
      <c r="W35" s="190">
        <v>10.460270000000001</v>
      </c>
      <c r="X35" s="190">
        <v>-5.7617600000000007</v>
      </c>
      <c r="Y35" s="190">
        <v>-2.9507099999999999</v>
      </c>
      <c r="Z35" s="190">
        <v>5.573264</v>
      </c>
      <c r="AA35" s="190">
        <v>6.7049099999999999</v>
      </c>
      <c r="AB35" s="190">
        <v>-0.37902999999999998</v>
      </c>
      <c r="AC35" s="190">
        <v>1.002618</v>
      </c>
      <c r="AD35" s="190">
        <v>4.0797420000000004</v>
      </c>
      <c r="AE35" s="190">
        <v>-5.3277200000000002</v>
      </c>
      <c r="AF35" s="190">
        <v>-6.2411499999999993</v>
      </c>
      <c r="AG35" s="190">
        <v>2.4840100000000001</v>
      </c>
      <c r="AH35" s="190">
        <v>5.2410399999999999</v>
      </c>
      <c r="AI35" s="203"/>
      <c r="AJ35" s="203"/>
      <c r="AK35" s="203"/>
      <c r="AL35" s="203"/>
      <c r="AM35" s="203"/>
      <c r="AN35" s="167"/>
      <c r="AO35" s="167"/>
      <c r="AP35" s="167"/>
      <c r="AQ35" s="167"/>
      <c r="AR35" s="167"/>
      <c r="AS35" s="167"/>
      <c r="AT35" s="167"/>
      <c r="AU35" s="167"/>
      <c r="AV35" s="167"/>
      <c r="AW35" s="167"/>
      <c r="AX35" s="167"/>
      <c r="AY35" s="167"/>
    </row>
    <row r="36" spans="1:51" ht="15" x14ac:dyDescent="0.25">
      <c r="A36" s="149">
        <f>YampaRiverInflow.TotalOutflow!A36</f>
        <v>45566</v>
      </c>
      <c r="B36" s="280">
        <v>2.8610000000000002</v>
      </c>
      <c r="C36" s="270">
        <v>2.8610000000000002</v>
      </c>
      <c r="D36" s="285">
        <v>2.8610000000000002</v>
      </c>
      <c r="E36" s="190">
        <v>-0.16736000000000001</v>
      </c>
      <c r="F36" s="190">
        <v>3.9343000000000004</v>
      </c>
      <c r="G36" s="190">
        <v>-8.1954599999999989</v>
      </c>
      <c r="H36" s="190">
        <v>1.15303</v>
      </c>
      <c r="I36" s="190">
        <v>4.8546899999999997</v>
      </c>
      <c r="J36" s="190">
        <v>-2.7721900000000002</v>
      </c>
      <c r="K36" s="190">
        <v>10.111030000000001</v>
      </c>
      <c r="L36" s="190">
        <v>-7.8798000000000004</v>
      </c>
      <c r="M36" s="190">
        <v>4.2608300000000003</v>
      </c>
      <c r="N36" s="190">
        <v>-9.0296399999999988</v>
      </c>
      <c r="O36" s="190">
        <v>-19.219099999999997</v>
      </c>
      <c r="P36" s="190">
        <v>-22.1523</v>
      </c>
      <c r="Q36" s="190">
        <v>1.00861</v>
      </c>
      <c r="R36" s="190">
        <v>-7.54697</v>
      </c>
      <c r="S36" s="190">
        <v>3.05389</v>
      </c>
      <c r="T36" s="190">
        <v>-0.55309000000000008</v>
      </c>
      <c r="U36" s="190">
        <v>-10.613</v>
      </c>
      <c r="V36" s="190">
        <v>-11.085899999999999</v>
      </c>
      <c r="W36" s="190">
        <v>5.77902</v>
      </c>
      <c r="X36" s="190">
        <v>-2.5799099999999999</v>
      </c>
      <c r="Y36" s="190">
        <v>11.36007</v>
      </c>
      <c r="Z36" s="190">
        <v>13.28439</v>
      </c>
      <c r="AA36" s="190">
        <v>-1.07623</v>
      </c>
      <c r="AB36" s="190">
        <v>6.7392950000000003</v>
      </c>
      <c r="AC36" s="190">
        <v>9.3276970000000006</v>
      </c>
      <c r="AD36" s="190">
        <v>9.8532309999999992</v>
      </c>
      <c r="AE36" s="190">
        <v>2.3867620000000001</v>
      </c>
      <c r="AF36" s="190">
        <v>-14.003299999999999</v>
      </c>
      <c r="AG36" s="190">
        <v>4.5726499999999994</v>
      </c>
      <c r="AH36" s="190">
        <v>16.06822</v>
      </c>
      <c r="AI36" s="203"/>
      <c r="AJ36" s="203"/>
      <c r="AK36" s="203"/>
      <c r="AL36" s="203"/>
      <c r="AM36" s="203"/>
      <c r="AN36" s="167"/>
      <c r="AO36" s="167"/>
      <c r="AP36" s="167"/>
      <c r="AQ36" s="167"/>
      <c r="AR36" s="167"/>
      <c r="AS36" s="167"/>
      <c r="AT36" s="167"/>
      <c r="AU36" s="167"/>
      <c r="AV36" s="167"/>
      <c r="AW36" s="167"/>
      <c r="AX36" s="167"/>
      <c r="AY36" s="167"/>
    </row>
    <row r="37" spans="1:51" ht="15" x14ac:dyDescent="0.25">
      <c r="A37" s="149">
        <f>YampaRiverInflow.TotalOutflow!A37</f>
        <v>45597</v>
      </c>
      <c r="B37" s="280">
        <v>1.625</v>
      </c>
      <c r="C37" s="270">
        <v>1.625</v>
      </c>
      <c r="D37" s="285">
        <v>1.625</v>
      </c>
      <c r="E37" s="190">
        <v>-13.3376</v>
      </c>
      <c r="F37" s="190">
        <v>4.8029599999999997</v>
      </c>
      <c r="G37" s="190">
        <v>7.5139499999999995</v>
      </c>
      <c r="H37" s="190">
        <v>2.73468</v>
      </c>
      <c r="I37" s="190">
        <v>6.6013000000000002</v>
      </c>
      <c r="J37" s="190">
        <v>0.97684000000000004</v>
      </c>
      <c r="K37" s="190">
        <v>8.3629300000000004</v>
      </c>
      <c r="L37" s="190">
        <v>1.9108499999999999</v>
      </c>
      <c r="M37" s="190">
        <v>-3.2407300000000001</v>
      </c>
      <c r="N37" s="190">
        <v>2.9348700000000001</v>
      </c>
      <c r="O37" s="190">
        <v>-7.6372900000000001</v>
      </c>
      <c r="P37" s="190">
        <v>3.4327800000000002</v>
      </c>
      <c r="Q37" s="190">
        <v>5.0682</v>
      </c>
      <c r="R37" s="190">
        <v>-2.44712</v>
      </c>
      <c r="S37" s="190">
        <v>9.4311000000000007</v>
      </c>
      <c r="T37" s="190">
        <v>-7.2890100000000002</v>
      </c>
      <c r="U37" s="190">
        <v>-3.6388499999999997</v>
      </c>
      <c r="V37" s="190">
        <v>0.89403999999999995</v>
      </c>
      <c r="W37" s="190">
        <v>10.06827</v>
      </c>
      <c r="X37" s="190">
        <v>6.3182299999999998</v>
      </c>
      <c r="Y37" s="190">
        <v>14.429110000000001</v>
      </c>
      <c r="Z37" s="190">
        <v>13.14282</v>
      </c>
      <c r="AA37" s="190">
        <v>0.30604999999999999</v>
      </c>
      <c r="AB37" s="190">
        <v>3.2879200000000002</v>
      </c>
      <c r="AC37" s="190">
        <v>9.6716720000000009</v>
      </c>
      <c r="AD37" s="190">
        <v>20.124560000000002</v>
      </c>
      <c r="AE37" s="190">
        <v>-11.070600000000001</v>
      </c>
      <c r="AF37" s="190">
        <v>-13.8909</v>
      </c>
      <c r="AG37" s="190">
        <v>6.7825500000000005</v>
      </c>
      <c r="AH37" s="190">
        <v>12.2211</v>
      </c>
      <c r="AI37" s="203"/>
      <c r="AJ37" s="203"/>
      <c r="AK37" s="203"/>
      <c r="AL37" s="203"/>
      <c r="AM37" s="203"/>
      <c r="AN37" s="167"/>
      <c r="AO37" s="167"/>
      <c r="AP37" s="167"/>
      <c r="AQ37" s="167"/>
      <c r="AR37" s="167"/>
      <c r="AS37" s="167"/>
      <c r="AT37" s="167"/>
      <c r="AU37" s="167"/>
      <c r="AV37" s="167"/>
      <c r="AW37" s="167"/>
      <c r="AX37" s="167"/>
      <c r="AY37" s="167"/>
    </row>
    <row r="38" spans="1:51" ht="15" x14ac:dyDescent="0.25">
      <c r="A38" s="149">
        <f>YampaRiverInflow.TotalOutflow!A38</f>
        <v>45627</v>
      </c>
      <c r="B38" s="280">
        <v>7.1580000000000004</v>
      </c>
      <c r="C38" s="270">
        <v>7.1580000000000004</v>
      </c>
      <c r="D38" s="285">
        <v>7.1580000000000004</v>
      </c>
      <c r="E38" s="190">
        <v>9.7062999999999988</v>
      </c>
      <c r="F38" s="190">
        <v>15.84782</v>
      </c>
      <c r="G38" s="190">
        <v>94.941029999999998</v>
      </c>
      <c r="H38" s="190">
        <v>-1.6679900000000001</v>
      </c>
      <c r="I38" s="190">
        <v>27.110379999999999</v>
      </c>
      <c r="J38" s="190">
        <v>15.47331</v>
      </c>
      <c r="K38" s="190">
        <v>23.397189999999998</v>
      </c>
      <c r="L38" s="190">
        <v>-21.467200000000002</v>
      </c>
      <c r="M38" s="190">
        <v>-1.96912</v>
      </c>
      <c r="N38" s="190">
        <v>6.1689999999999996</v>
      </c>
      <c r="O38" s="190">
        <v>-8.7340999999999998</v>
      </c>
      <c r="P38" s="190">
        <v>2.1890200000000002</v>
      </c>
      <c r="Q38" s="190">
        <v>6.2199300000000006</v>
      </c>
      <c r="R38" s="190">
        <v>-1.9193900000000002</v>
      </c>
      <c r="S38" s="190">
        <v>-0.40073999999999999</v>
      </c>
      <c r="T38" s="190">
        <v>-10.7593</v>
      </c>
      <c r="U38" s="190">
        <v>-7.3306499999999994</v>
      </c>
      <c r="V38" s="190">
        <v>7.5781999999999998</v>
      </c>
      <c r="W38" s="190">
        <v>10.29767</v>
      </c>
      <c r="X38" s="190">
        <v>-5.8699700000000004</v>
      </c>
      <c r="Y38" s="190">
        <v>24.633080000000003</v>
      </c>
      <c r="Z38" s="190">
        <v>23.363189999999999</v>
      </c>
      <c r="AA38" s="190">
        <v>-1.2471300000000001</v>
      </c>
      <c r="AB38" s="190">
        <v>-6.3736999999999995</v>
      </c>
      <c r="AC38" s="190">
        <v>5.9137360000000001</v>
      </c>
      <c r="AD38" s="190">
        <v>15.60941</v>
      </c>
      <c r="AE38" s="190">
        <v>24.042540000000002</v>
      </c>
      <c r="AF38" s="190">
        <v>-3.4043299999999999</v>
      </c>
      <c r="AG38" s="190">
        <v>8.3700100000000006</v>
      </c>
      <c r="AH38" s="190">
        <v>26.24044</v>
      </c>
      <c r="AI38" s="203"/>
      <c r="AJ38" s="203"/>
      <c r="AK38" s="203"/>
      <c r="AL38" s="203"/>
      <c r="AM38" s="203"/>
      <c r="AN38" s="167"/>
      <c r="AO38" s="167"/>
      <c r="AP38" s="167"/>
      <c r="AQ38" s="167"/>
      <c r="AR38" s="167"/>
      <c r="AS38" s="167"/>
      <c r="AT38" s="167"/>
      <c r="AU38" s="167"/>
      <c r="AV38" s="167"/>
      <c r="AW38" s="167"/>
      <c r="AX38" s="167"/>
      <c r="AY38" s="167"/>
    </row>
    <row r="39" spans="1:51" ht="15" x14ac:dyDescent="0.25">
      <c r="A39" s="149">
        <f>YampaRiverInflow.TotalOutflow!A39</f>
        <v>45658</v>
      </c>
      <c r="B39" s="280">
        <v>12.736000000000001</v>
      </c>
      <c r="C39" s="270">
        <v>12.736000000000001</v>
      </c>
      <c r="D39" s="285">
        <v>12.736000000000001</v>
      </c>
      <c r="E39" s="190">
        <v>0.34805000000000003</v>
      </c>
      <c r="F39" s="190">
        <v>8.1073400000000007</v>
      </c>
      <c r="G39" s="190">
        <v>-4.0167999999999999</v>
      </c>
      <c r="H39" s="190">
        <v>-0.42529</v>
      </c>
      <c r="I39" s="190">
        <v>-9.22471</v>
      </c>
      <c r="J39" s="190">
        <v>16.908450000000002</v>
      </c>
      <c r="K39" s="190">
        <v>1.48193</v>
      </c>
      <c r="L39" s="190">
        <v>-11.1562</v>
      </c>
      <c r="M39" s="190">
        <v>-10.2127</v>
      </c>
      <c r="N39" s="190">
        <v>-20.743200000000002</v>
      </c>
      <c r="O39" s="190">
        <v>-9.2751999999999999</v>
      </c>
      <c r="P39" s="190">
        <v>-13.9984</v>
      </c>
      <c r="Q39" s="190">
        <v>-0.47846</v>
      </c>
      <c r="R39" s="190">
        <v>-2.4032600000000004</v>
      </c>
      <c r="S39" s="190">
        <v>3.4120999999999997</v>
      </c>
      <c r="T39" s="190">
        <v>-10.2646</v>
      </c>
      <c r="U39" s="190">
        <v>17.93282</v>
      </c>
      <c r="V39" s="190">
        <v>-2.55436</v>
      </c>
      <c r="W39" s="190">
        <v>-2.7433800000000002</v>
      </c>
      <c r="X39" s="190">
        <v>-21.323400000000003</v>
      </c>
      <c r="Y39" s="190">
        <v>2.622719</v>
      </c>
      <c r="Z39" s="190">
        <v>3.4634200000000002</v>
      </c>
      <c r="AA39" s="190">
        <v>7.8842790000000003</v>
      </c>
      <c r="AB39" s="190">
        <v>16.61054</v>
      </c>
      <c r="AC39" s="190">
        <v>8.8169590000000007</v>
      </c>
      <c r="AD39" s="190">
        <v>17.907229999999998</v>
      </c>
      <c r="AE39" s="190">
        <v>12.460120000000002</v>
      </c>
      <c r="AF39" s="190">
        <v>7.4652799999999999</v>
      </c>
      <c r="AG39" s="190">
        <v>6.9913500000000006</v>
      </c>
      <c r="AH39" s="190">
        <v>-30.0366</v>
      </c>
      <c r="AI39" s="203"/>
      <c r="AJ39" s="203"/>
      <c r="AK39" s="203"/>
      <c r="AL39" s="203"/>
      <c r="AM39" s="203"/>
      <c r="AN39" s="167"/>
      <c r="AO39" s="167"/>
      <c r="AP39" s="167"/>
      <c r="AQ39" s="167"/>
      <c r="AR39" s="167"/>
      <c r="AS39" s="167"/>
      <c r="AT39" s="167"/>
      <c r="AU39" s="167"/>
      <c r="AV39" s="167"/>
      <c r="AW39" s="167"/>
      <c r="AX39" s="167"/>
      <c r="AY39" s="167"/>
    </row>
    <row r="40" spans="1:51" ht="15" x14ac:dyDescent="0.25">
      <c r="A40" s="149">
        <f>YampaRiverInflow.TotalOutflow!A40</f>
        <v>45689</v>
      </c>
      <c r="B40" s="280">
        <v>0.51300000000000001</v>
      </c>
      <c r="C40" s="270">
        <v>0.51300000000000001</v>
      </c>
      <c r="D40" s="285">
        <v>0.51300000000000001</v>
      </c>
      <c r="E40" s="190">
        <v>-8.9389900000000004</v>
      </c>
      <c r="F40" s="190">
        <v>14.93486</v>
      </c>
      <c r="G40" s="190">
        <v>-2.7169299999999996</v>
      </c>
      <c r="H40" s="190">
        <v>1.1206400000000001</v>
      </c>
      <c r="I40" s="190">
        <v>-12.965299999999999</v>
      </c>
      <c r="J40" s="190">
        <v>0.91830999999999996</v>
      </c>
      <c r="K40" s="190">
        <v>1.91351</v>
      </c>
      <c r="L40" s="190">
        <v>-9.2040600000000001</v>
      </c>
      <c r="M40" s="190">
        <v>-8.6602700000000006</v>
      </c>
      <c r="N40" s="190">
        <v>-7.7134099999999997</v>
      </c>
      <c r="O40" s="190">
        <v>-7.8451700000000004</v>
      </c>
      <c r="P40" s="190">
        <v>-18.252200000000002</v>
      </c>
      <c r="Q40" s="190">
        <v>-3.1171700000000002</v>
      </c>
      <c r="R40" s="190">
        <v>-7.3280799999999999</v>
      </c>
      <c r="S40" s="190">
        <v>1.02014</v>
      </c>
      <c r="T40" s="190">
        <v>-14.3032</v>
      </c>
      <c r="U40" s="190">
        <v>-13.955</v>
      </c>
      <c r="V40" s="190">
        <v>-11.963200000000001</v>
      </c>
      <c r="W40" s="190">
        <v>-5.2006099999999993</v>
      </c>
      <c r="X40" s="190">
        <v>-1.8404100000000001</v>
      </c>
      <c r="Y40" s="190">
        <v>4.1879590000000002</v>
      </c>
      <c r="Z40" s="190">
        <v>8.0341699999999996</v>
      </c>
      <c r="AA40" s="190">
        <v>-3.2283200000000001</v>
      </c>
      <c r="AB40" s="190">
        <v>-5.3345600000000006</v>
      </c>
      <c r="AC40" s="190">
        <v>-3.9803500000000001</v>
      </c>
      <c r="AD40" s="190">
        <v>3.725031</v>
      </c>
      <c r="AE40" s="190">
        <v>11.38289</v>
      </c>
      <c r="AF40" s="190">
        <v>9.9543199999999992</v>
      </c>
      <c r="AG40" s="190">
        <v>4.1059299999999999</v>
      </c>
      <c r="AH40" s="190">
        <v>-45.490699999999997</v>
      </c>
      <c r="AI40" s="203"/>
      <c r="AJ40" s="203"/>
      <c r="AK40" s="203"/>
      <c r="AL40" s="203"/>
      <c r="AM40" s="203"/>
      <c r="AN40" s="167"/>
      <c r="AO40" s="167"/>
      <c r="AP40" s="167"/>
      <c r="AQ40" s="167"/>
      <c r="AR40" s="167"/>
      <c r="AS40" s="167"/>
      <c r="AT40" s="167"/>
      <c r="AU40" s="167"/>
      <c r="AV40" s="167"/>
      <c r="AW40" s="167"/>
      <c r="AX40" s="167"/>
      <c r="AY40" s="167"/>
    </row>
    <row r="41" spans="1:51" ht="15" x14ac:dyDescent="0.25">
      <c r="A41" s="149">
        <f>YampaRiverInflow.TotalOutflow!A41</f>
        <v>45717</v>
      </c>
      <c r="B41" s="280">
        <v>-2.3479999999999999</v>
      </c>
      <c r="C41" s="270">
        <v>-2.3479999999999999</v>
      </c>
      <c r="D41" s="285">
        <v>-2.3479999999999999</v>
      </c>
      <c r="E41" s="190">
        <v>-18.977</v>
      </c>
      <c r="F41" s="190">
        <v>-3.0748000000000002</v>
      </c>
      <c r="G41" s="190">
        <v>33.225720000000003</v>
      </c>
      <c r="H41" s="190">
        <v>11.037510000000001</v>
      </c>
      <c r="I41" s="190">
        <v>4.6733700000000002</v>
      </c>
      <c r="J41" s="190">
        <v>4.0890000000000003E-2</v>
      </c>
      <c r="K41" s="190">
        <v>8.1969799999999999</v>
      </c>
      <c r="L41" s="190">
        <v>5.5769299999999999</v>
      </c>
      <c r="M41" s="190">
        <v>-5.0199499999999997</v>
      </c>
      <c r="N41" s="190">
        <v>-3.68032</v>
      </c>
      <c r="O41" s="190">
        <v>-25.690300000000001</v>
      </c>
      <c r="P41" s="190">
        <v>16.045670000000001</v>
      </c>
      <c r="Q41" s="190">
        <v>-10.3043</v>
      </c>
      <c r="R41" s="190">
        <v>-11.892200000000001</v>
      </c>
      <c r="S41" s="190">
        <v>0.31795999999999996</v>
      </c>
      <c r="T41" s="190">
        <v>-9.7432599999999994</v>
      </c>
      <c r="U41" s="190">
        <v>-12.145200000000001</v>
      </c>
      <c r="V41" s="190">
        <v>-6.3741000000000003</v>
      </c>
      <c r="W41" s="190">
        <v>-11.247</v>
      </c>
      <c r="X41" s="190">
        <v>-5.8244099999999994</v>
      </c>
      <c r="Y41" s="190">
        <v>-14.067500000000001</v>
      </c>
      <c r="Z41" s="190">
        <v>-1.27335</v>
      </c>
      <c r="AA41" s="190">
        <v>-1.8987400000000001</v>
      </c>
      <c r="AB41" s="190">
        <v>-12.0581</v>
      </c>
      <c r="AC41" s="190">
        <v>-1.39941</v>
      </c>
      <c r="AD41" s="190">
        <v>3.0619520000000002</v>
      </c>
      <c r="AE41" s="190">
        <v>0.5556236</v>
      </c>
      <c r="AF41" s="190">
        <v>2.51511</v>
      </c>
      <c r="AG41" s="190">
        <v>-1.48194</v>
      </c>
      <c r="AH41" s="190">
        <v>-85.616900000000001</v>
      </c>
      <c r="AI41" s="203"/>
      <c r="AJ41" s="203"/>
      <c r="AK41" s="203"/>
      <c r="AL41" s="203"/>
      <c r="AM41" s="203"/>
      <c r="AN41" s="167"/>
      <c r="AO41" s="167"/>
      <c r="AP41" s="167"/>
      <c r="AQ41" s="167"/>
      <c r="AR41" s="167"/>
      <c r="AS41" s="167"/>
      <c r="AT41" s="167"/>
      <c r="AU41" s="167"/>
      <c r="AV41" s="167"/>
      <c r="AW41" s="167"/>
      <c r="AX41" s="167"/>
      <c r="AY41" s="167"/>
    </row>
    <row r="42" spans="1:51" ht="15" x14ac:dyDescent="0.25">
      <c r="A42" s="149">
        <f>YampaRiverInflow.TotalOutflow!A42</f>
        <v>45748</v>
      </c>
      <c r="B42" s="280">
        <v>-10.968</v>
      </c>
      <c r="C42" s="270">
        <v>-10.968</v>
      </c>
      <c r="D42" s="285">
        <v>-10.968</v>
      </c>
      <c r="E42" s="190">
        <v>-15.1135</v>
      </c>
      <c r="F42" s="190">
        <v>-4.2431000000000001</v>
      </c>
      <c r="G42" s="190">
        <v>-7.57599</v>
      </c>
      <c r="H42" s="190">
        <v>15.395820000000001</v>
      </c>
      <c r="I42" s="190">
        <v>39.174210000000002</v>
      </c>
      <c r="J42" s="190">
        <v>-0.41738999999999998</v>
      </c>
      <c r="K42" s="190">
        <v>-3.9382700000000002</v>
      </c>
      <c r="L42" s="190">
        <v>0.93055999999999994</v>
      </c>
      <c r="M42" s="190">
        <v>-11.8729</v>
      </c>
      <c r="N42" s="190">
        <v>-13.3843</v>
      </c>
      <c r="O42" s="190">
        <v>-6.9093299999999997</v>
      </c>
      <c r="P42" s="190">
        <v>4.2983100000000007</v>
      </c>
      <c r="Q42" s="190">
        <v>-1.6048699999999998</v>
      </c>
      <c r="R42" s="190">
        <v>-3.3881199999999998</v>
      </c>
      <c r="S42" s="190">
        <v>-8.2623700000000007</v>
      </c>
      <c r="T42" s="190">
        <v>-14.0764</v>
      </c>
      <c r="U42" s="190">
        <v>-15.644399999999999</v>
      </c>
      <c r="V42" s="190">
        <v>-20.3934</v>
      </c>
      <c r="W42" s="190">
        <v>-12.2591</v>
      </c>
      <c r="X42" s="190">
        <v>-6.0398699999999996</v>
      </c>
      <c r="Y42" s="190">
        <v>14.186459999999999</v>
      </c>
      <c r="Z42" s="190">
        <v>-9.3056399999999986</v>
      </c>
      <c r="AA42" s="190">
        <v>-4.80497</v>
      </c>
      <c r="AB42" s="190">
        <v>-4.7238199999999999</v>
      </c>
      <c r="AC42" s="190">
        <v>-4.9565900000000003</v>
      </c>
      <c r="AD42" s="190">
        <v>-3.62934</v>
      </c>
      <c r="AE42" s="190">
        <v>-36.724299999999999</v>
      </c>
      <c r="AF42" s="190">
        <v>5.76356</v>
      </c>
      <c r="AG42" s="190">
        <v>12.84352</v>
      </c>
      <c r="AH42" s="190">
        <v>-51.0623</v>
      </c>
      <c r="AI42" s="203"/>
      <c r="AJ42" s="203"/>
      <c r="AK42" s="203"/>
      <c r="AL42" s="203"/>
      <c r="AM42" s="203"/>
      <c r="AN42" s="167"/>
      <c r="AO42" s="167"/>
      <c r="AP42" s="167"/>
      <c r="AQ42" s="167"/>
      <c r="AR42" s="167"/>
      <c r="AS42" s="167"/>
      <c r="AT42" s="167"/>
      <c r="AU42" s="167"/>
      <c r="AV42" s="167"/>
      <c r="AW42" s="167"/>
      <c r="AX42" s="167"/>
      <c r="AY42" s="167"/>
    </row>
    <row r="43" spans="1:51" ht="15" x14ac:dyDescent="0.25">
      <c r="A43" s="149">
        <f>YampaRiverInflow.TotalOutflow!A43</f>
        <v>45778</v>
      </c>
      <c r="B43" s="280">
        <v>4.734</v>
      </c>
      <c r="C43" s="270">
        <v>4.734</v>
      </c>
      <c r="D43" s="285">
        <v>4.734</v>
      </c>
      <c r="E43" s="190">
        <v>-4.7955200000000007</v>
      </c>
      <c r="F43" s="190">
        <v>-13.974399999999999</v>
      </c>
      <c r="G43" s="190">
        <v>-8.2093600000000002</v>
      </c>
      <c r="H43" s="190">
        <v>11.730090000000001</v>
      </c>
      <c r="I43" s="190">
        <v>21.999099999999999</v>
      </c>
      <c r="J43" s="190">
        <v>0.11092</v>
      </c>
      <c r="K43" s="190">
        <v>-14.867799999999999</v>
      </c>
      <c r="L43" s="190">
        <v>-7.1809500000000002</v>
      </c>
      <c r="M43" s="190">
        <v>-5.66974</v>
      </c>
      <c r="N43" s="190">
        <v>-33.700400000000002</v>
      </c>
      <c r="O43" s="190">
        <v>-4.7220800000000001</v>
      </c>
      <c r="P43" s="190">
        <v>-17.381799999999998</v>
      </c>
      <c r="Q43" s="190">
        <v>-33.279300000000006</v>
      </c>
      <c r="R43" s="190">
        <v>-5.4207200000000002</v>
      </c>
      <c r="S43" s="190">
        <v>-5.2464300000000001</v>
      </c>
      <c r="T43" s="190">
        <v>3.1493000000000002</v>
      </c>
      <c r="U43" s="190">
        <v>-9.5569299999999995</v>
      </c>
      <c r="V43" s="190">
        <v>4.5381899999999993</v>
      </c>
      <c r="W43" s="190">
        <v>2.7454499999999999</v>
      </c>
      <c r="X43" s="190">
        <v>4.5651899999999994</v>
      </c>
      <c r="Y43" s="190">
        <v>0.1095455</v>
      </c>
      <c r="Z43" s="190">
        <v>7.3637499999999996</v>
      </c>
      <c r="AA43" s="190">
        <v>8.667313</v>
      </c>
      <c r="AB43" s="190">
        <v>9.6379000000000001</v>
      </c>
      <c r="AC43" s="190">
        <v>-0.59501400000000004</v>
      </c>
      <c r="AD43" s="190">
        <v>-7.1286899999999997</v>
      </c>
      <c r="AE43" s="190">
        <v>13.089129999999999</v>
      </c>
      <c r="AF43" s="190">
        <v>7.5992100000000002</v>
      </c>
      <c r="AG43" s="190">
        <v>4.7034399999999996</v>
      </c>
      <c r="AH43" s="190">
        <v>-61.748899999999999</v>
      </c>
      <c r="AI43" s="203"/>
      <c r="AJ43" s="203"/>
      <c r="AK43" s="203"/>
      <c r="AL43" s="203"/>
      <c r="AM43" s="203"/>
      <c r="AN43" s="167"/>
      <c r="AO43" s="167"/>
      <c r="AP43" s="167"/>
      <c r="AQ43" s="167"/>
      <c r="AR43" s="167"/>
      <c r="AS43" s="167"/>
      <c r="AT43" s="167"/>
      <c r="AU43" s="167"/>
      <c r="AV43" s="167"/>
      <c r="AW43" s="167"/>
      <c r="AX43" s="167"/>
      <c r="AY43" s="167"/>
    </row>
    <row r="44" spans="1:51" ht="15" x14ac:dyDescent="0.25">
      <c r="A44" s="149">
        <f>YampaRiverInflow.TotalOutflow!A44</f>
        <v>45809</v>
      </c>
      <c r="B44" s="280">
        <v>-5.2859999999999996</v>
      </c>
      <c r="C44" s="270">
        <v>-5.2859999999999996</v>
      </c>
      <c r="D44" s="285">
        <v>-5.2859999999999996</v>
      </c>
      <c r="E44" s="190">
        <v>-3.3491300000000002</v>
      </c>
      <c r="F44" s="190">
        <v>4.0840300000000003</v>
      </c>
      <c r="G44" s="190">
        <v>-11.6759</v>
      </c>
      <c r="H44" s="190">
        <v>-4.1159999999999995E-2</v>
      </c>
      <c r="I44" s="190">
        <v>5.6090299999999997</v>
      </c>
      <c r="J44" s="190">
        <v>-3.69754</v>
      </c>
      <c r="K44" s="190">
        <v>-11.8339</v>
      </c>
      <c r="L44" s="190">
        <v>-9.2286099999999998</v>
      </c>
      <c r="M44" s="190">
        <v>-8.5176200000000009</v>
      </c>
      <c r="N44" s="190">
        <v>-26.906099999999999</v>
      </c>
      <c r="O44" s="190">
        <v>-30.0809</v>
      </c>
      <c r="P44" s="190">
        <v>1.8562000000000001</v>
      </c>
      <c r="Q44" s="190">
        <v>-14.7171</v>
      </c>
      <c r="R44" s="190">
        <v>-14.012499999999999</v>
      </c>
      <c r="S44" s="190">
        <v>-1.51996</v>
      </c>
      <c r="T44" s="190">
        <v>-16.566500000000001</v>
      </c>
      <c r="U44" s="190">
        <v>-17.7789</v>
      </c>
      <c r="V44" s="190">
        <v>-8.3348700000000004</v>
      </c>
      <c r="W44" s="190">
        <v>-5.4185299999999996</v>
      </c>
      <c r="X44" s="190">
        <v>-7.2006999999999994</v>
      </c>
      <c r="Y44" s="190">
        <v>-0.73851199999999995</v>
      </c>
      <c r="Z44" s="190">
        <v>2.2777600000000002</v>
      </c>
      <c r="AA44" s="190">
        <v>-1.24882</v>
      </c>
      <c r="AB44" s="190">
        <v>-2.2548400000000002</v>
      </c>
      <c r="AC44" s="190">
        <v>-7.8657200000000005</v>
      </c>
      <c r="AD44" s="190">
        <v>-7.5185699999999995</v>
      </c>
      <c r="AE44" s="190">
        <v>-7.5434399999999995</v>
      </c>
      <c r="AF44" s="190">
        <v>4.59762</v>
      </c>
      <c r="AG44" s="190">
        <v>13.497540000000001</v>
      </c>
      <c r="AH44" s="190">
        <v>-26.186700000000002</v>
      </c>
      <c r="AI44" s="203"/>
      <c r="AJ44" s="203"/>
      <c r="AK44" s="203"/>
      <c r="AL44" s="203"/>
      <c r="AM44" s="203"/>
      <c r="AN44" s="167"/>
      <c r="AO44" s="167"/>
      <c r="AP44" s="167"/>
      <c r="AQ44" s="167"/>
      <c r="AR44" s="167"/>
      <c r="AS44" s="167"/>
      <c r="AT44" s="167"/>
      <c r="AU44" s="167"/>
      <c r="AV44" s="167"/>
      <c r="AW44" s="167"/>
      <c r="AX44" s="167"/>
      <c r="AY44" s="167"/>
    </row>
    <row r="45" spans="1:51" ht="15" x14ac:dyDescent="0.25">
      <c r="A45" s="149">
        <f>YampaRiverInflow.TotalOutflow!A45</f>
        <v>45839</v>
      </c>
      <c r="B45" s="280">
        <v>-1.373</v>
      </c>
      <c r="C45" s="270">
        <v>-1.373</v>
      </c>
      <c r="D45" s="285">
        <v>-1.373</v>
      </c>
      <c r="E45" s="190">
        <v>-7.64445</v>
      </c>
      <c r="F45" s="190">
        <v>8.1272700000000011</v>
      </c>
      <c r="G45" s="190">
        <v>-11.493399999999999</v>
      </c>
      <c r="H45" s="190">
        <v>10.728009999999999</v>
      </c>
      <c r="I45" s="190">
        <v>8.7200199999999999</v>
      </c>
      <c r="J45" s="190">
        <v>-1.2666099999999998</v>
      </c>
      <c r="K45" s="190">
        <v>-11.347200000000001</v>
      </c>
      <c r="L45" s="190">
        <v>-18.336200000000002</v>
      </c>
      <c r="M45" s="190">
        <v>-2.94312</v>
      </c>
      <c r="N45" s="190">
        <v>-31.489599999999999</v>
      </c>
      <c r="O45" s="190">
        <v>-20.471400000000003</v>
      </c>
      <c r="P45" s="190">
        <v>-11.8964</v>
      </c>
      <c r="Q45" s="190">
        <v>-5.89581</v>
      </c>
      <c r="R45" s="190">
        <v>-9.4188299999999998</v>
      </c>
      <c r="S45" s="190">
        <v>-9.6500499999999985</v>
      </c>
      <c r="T45" s="190">
        <v>-13.497399999999999</v>
      </c>
      <c r="U45" s="190">
        <v>-20.7821</v>
      </c>
      <c r="V45" s="190">
        <v>-5.3935699999999995</v>
      </c>
      <c r="W45" s="190">
        <v>-16.034399999999998</v>
      </c>
      <c r="X45" s="190">
        <v>-7.2505600000000001</v>
      </c>
      <c r="Y45" s="190">
        <v>-12.2248</v>
      </c>
      <c r="Z45" s="190">
        <v>-2.5033499999999997</v>
      </c>
      <c r="AA45" s="190">
        <v>-0.440502</v>
      </c>
      <c r="AB45" s="190">
        <v>11.24718</v>
      </c>
      <c r="AC45" s="190">
        <v>-1.8387200000000001</v>
      </c>
      <c r="AD45" s="190">
        <v>-11.0794</v>
      </c>
      <c r="AE45" s="190">
        <v>-4.7515900000000002</v>
      </c>
      <c r="AF45" s="190">
        <v>1.85019</v>
      </c>
      <c r="AG45" s="190">
        <v>3.09552</v>
      </c>
      <c r="AH45" s="190">
        <v>-10.6083</v>
      </c>
      <c r="AI45" s="203"/>
      <c r="AJ45" s="203"/>
      <c r="AK45" s="203"/>
      <c r="AL45" s="203"/>
      <c r="AM45" s="203"/>
      <c r="AN45" s="167"/>
      <c r="AO45" s="167"/>
      <c r="AP45" s="167"/>
      <c r="AQ45" s="167"/>
      <c r="AR45" s="167"/>
      <c r="AS45" s="167"/>
      <c r="AT45" s="167"/>
      <c r="AU45" s="167"/>
      <c r="AV45" s="167"/>
      <c r="AW45" s="167"/>
      <c r="AX45" s="167"/>
      <c r="AY45" s="167"/>
    </row>
    <row r="46" spans="1:51" ht="15" x14ac:dyDescent="0.25">
      <c r="A46" s="149">
        <f>YampaRiverInflow.TotalOutflow!A46</f>
        <v>45870</v>
      </c>
      <c r="B46" s="280">
        <v>0.19600000000000001</v>
      </c>
      <c r="C46" s="270">
        <v>0.19600000000000001</v>
      </c>
      <c r="D46" s="285">
        <v>0.19600000000000001</v>
      </c>
      <c r="E46" s="190">
        <v>-0.94598000000000004</v>
      </c>
      <c r="F46" s="190">
        <v>2.1968100000000002</v>
      </c>
      <c r="G46" s="190">
        <v>-4.3264100000000001</v>
      </c>
      <c r="H46" s="190">
        <v>-10.6752</v>
      </c>
      <c r="I46" s="190">
        <v>1.8042</v>
      </c>
      <c r="J46" s="190">
        <v>4.2788000000000004</v>
      </c>
      <c r="K46" s="190">
        <v>-12.226000000000001</v>
      </c>
      <c r="L46" s="190">
        <v>-3.8130300000000004</v>
      </c>
      <c r="M46" s="190">
        <v>-0.78469000000000011</v>
      </c>
      <c r="N46" s="190">
        <v>-7.6042100000000001</v>
      </c>
      <c r="O46" s="190">
        <v>-5.4120699999999999</v>
      </c>
      <c r="P46" s="190">
        <v>-13.8598</v>
      </c>
      <c r="Q46" s="190">
        <v>-14.737</v>
      </c>
      <c r="R46" s="190">
        <v>-6.2569600000000003</v>
      </c>
      <c r="S46" s="190">
        <v>-22.553799999999999</v>
      </c>
      <c r="T46" s="190">
        <v>-2.4493899999999997</v>
      </c>
      <c r="U46" s="190">
        <v>-15.1355</v>
      </c>
      <c r="V46" s="190">
        <v>2.9768400000000002</v>
      </c>
      <c r="W46" s="190">
        <v>5.9177799999999996</v>
      </c>
      <c r="X46" s="190">
        <v>3.3304999999999998</v>
      </c>
      <c r="Y46" s="190">
        <v>10.576969999999999</v>
      </c>
      <c r="Z46" s="190">
        <v>-7.4222299999999999</v>
      </c>
      <c r="AA46" s="190">
        <v>-2.7236199999999999</v>
      </c>
      <c r="AB46" s="190">
        <v>11.2767</v>
      </c>
      <c r="AC46" s="190">
        <v>-2.6559499999999998</v>
      </c>
      <c r="AD46" s="190">
        <v>3.1679930000000001</v>
      </c>
      <c r="AE46" s="190">
        <v>-8.08446</v>
      </c>
      <c r="AF46" s="190">
        <v>4.3259999999999996</v>
      </c>
      <c r="AG46" s="190">
        <v>3.7869800000000002</v>
      </c>
      <c r="AH46" s="190">
        <v>-3.9497499999999999</v>
      </c>
      <c r="AI46" s="203"/>
      <c r="AJ46" s="203"/>
      <c r="AK46" s="203"/>
      <c r="AL46" s="203"/>
      <c r="AM46" s="203"/>
      <c r="AN46" s="167"/>
      <c r="AO46" s="167"/>
      <c r="AP46" s="167"/>
      <c r="AQ46" s="167"/>
      <c r="AR46" s="167"/>
      <c r="AS46" s="167"/>
      <c r="AT46" s="167"/>
      <c r="AU46" s="167"/>
      <c r="AV46" s="167"/>
      <c r="AW46" s="167"/>
      <c r="AX46" s="167"/>
      <c r="AY46" s="167"/>
    </row>
    <row r="47" spans="1:51" ht="15" x14ac:dyDescent="0.25">
      <c r="A47" s="149">
        <f>YampaRiverInflow.TotalOutflow!A47</f>
        <v>45901</v>
      </c>
      <c r="B47" s="280">
        <v>-1.373</v>
      </c>
      <c r="C47" s="270">
        <v>-1.373</v>
      </c>
      <c r="D47" s="285">
        <v>-1.373</v>
      </c>
      <c r="E47" s="190">
        <v>8.5776000000000003</v>
      </c>
      <c r="F47" s="190">
        <v>15.860709999999999</v>
      </c>
      <c r="G47" s="190">
        <v>4.2184399999999993</v>
      </c>
      <c r="H47" s="190">
        <v>2.1504499999999998</v>
      </c>
      <c r="I47" s="190">
        <v>-6.8963000000000001</v>
      </c>
      <c r="J47" s="190">
        <v>-12.975100000000001</v>
      </c>
      <c r="K47" s="190">
        <v>-7.1190200000000008</v>
      </c>
      <c r="L47" s="190">
        <v>-2.2877899999999998</v>
      </c>
      <c r="M47" s="190">
        <v>-15.519200000000001</v>
      </c>
      <c r="N47" s="190">
        <v>-21.1785</v>
      </c>
      <c r="O47" s="190">
        <v>-6.0739200000000002</v>
      </c>
      <c r="P47" s="190">
        <v>-3.6959299999999997</v>
      </c>
      <c r="Q47" s="190">
        <v>0.22959000000000002</v>
      </c>
      <c r="R47" s="190">
        <v>-2.0469200000000001</v>
      </c>
      <c r="S47" s="190">
        <v>-1.55017</v>
      </c>
      <c r="T47" s="190">
        <v>8.7733099999999986</v>
      </c>
      <c r="U47" s="190">
        <v>-8.4957199999999986</v>
      </c>
      <c r="V47" s="190">
        <v>10.460270000000001</v>
      </c>
      <c r="W47" s="190">
        <v>-5.7617600000000007</v>
      </c>
      <c r="X47" s="190">
        <v>-2.9507099999999999</v>
      </c>
      <c r="Y47" s="190">
        <v>5.573264</v>
      </c>
      <c r="Z47" s="190">
        <v>6.7049099999999999</v>
      </c>
      <c r="AA47" s="190">
        <v>-0.37902999999999998</v>
      </c>
      <c r="AB47" s="190">
        <v>1.002618</v>
      </c>
      <c r="AC47" s="190">
        <v>4.0797420000000004</v>
      </c>
      <c r="AD47" s="190">
        <v>-5.3277200000000002</v>
      </c>
      <c r="AE47" s="190">
        <v>-6.2411499999999993</v>
      </c>
      <c r="AF47" s="190">
        <v>2.4840100000000001</v>
      </c>
      <c r="AG47" s="190">
        <v>5.2410399999999999</v>
      </c>
      <c r="AH47" s="190">
        <v>-12.903600000000001</v>
      </c>
      <c r="AI47" s="203"/>
      <c r="AJ47" s="203"/>
      <c r="AK47" s="203"/>
      <c r="AL47" s="203"/>
      <c r="AM47" s="203"/>
      <c r="AN47" s="167"/>
      <c r="AO47" s="167"/>
      <c r="AP47" s="167"/>
      <c r="AQ47" s="167"/>
      <c r="AR47" s="167"/>
      <c r="AS47" s="167"/>
      <c r="AT47" s="167"/>
      <c r="AU47" s="167"/>
      <c r="AV47" s="167"/>
      <c r="AW47" s="167"/>
      <c r="AX47" s="167"/>
      <c r="AY47" s="167"/>
    </row>
    <row r="48" spans="1:51" ht="15" x14ac:dyDescent="0.25">
      <c r="A48" s="149">
        <f>YampaRiverInflow.TotalOutflow!A48</f>
        <v>45931</v>
      </c>
      <c r="B48" s="280">
        <v>2.8610000000000002</v>
      </c>
      <c r="C48" s="270">
        <v>2.8610000000000002</v>
      </c>
      <c r="D48" s="285">
        <v>2.8610000000000002</v>
      </c>
      <c r="E48" s="190">
        <v>3.9343000000000004</v>
      </c>
      <c r="F48" s="190">
        <v>-8.1954599999999989</v>
      </c>
      <c r="G48" s="190">
        <v>1.15303</v>
      </c>
      <c r="H48" s="190">
        <v>4.8546899999999997</v>
      </c>
      <c r="I48" s="190">
        <v>-2.7721900000000002</v>
      </c>
      <c r="J48" s="190">
        <v>10.111030000000001</v>
      </c>
      <c r="K48" s="190">
        <v>-7.8798000000000004</v>
      </c>
      <c r="L48" s="190">
        <v>4.2608300000000003</v>
      </c>
      <c r="M48" s="190">
        <v>-9.0296399999999988</v>
      </c>
      <c r="N48" s="190">
        <v>-19.219099999999997</v>
      </c>
      <c r="O48" s="190">
        <v>-22.1523</v>
      </c>
      <c r="P48" s="190">
        <v>1.00861</v>
      </c>
      <c r="Q48" s="190">
        <v>-7.54697</v>
      </c>
      <c r="R48" s="190">
        <v>3.05389</v>
      </c>
      <c r="S48" s="190">
        <v>-0.55309000000000008</v>
      </c>
      <c r="T48" s="190">
        <v>-10.613</v>
      </c>
      <c r="U48" s="190">
        <v>-11.085899999999999</v>
      </c>
      <c r="V48" s="190">
        <v>5.77902</v>
      </c>
      <c r="W48" s="190">
        <v>-2.5799099999999999</v>
      </c>
      <c r="X48" s="190">
        <v>11.36007</v>
      </c>
      <c r="Y48" s="190">
        <v>13.28439</v>
      </c>
      <c r="Z48" s="190">
        <v>-1.07623</v>
      </c>
      <c r="AA48" s="190">
        <v>6.7392950000000003</v>
      </c>
      <c r="AB48" s="190">
        <v>9.3276970000000006</v>
      </c>
      <c r="AC48" s="190">
        <v>9.8532309999999992</v>
      </c>
      <c r="AD48" s="190">
        <v>2.3867620000000001</v>
      </c>
      <c r="AE48" s="190">
        <v>-14.003299999999999</v>
      </c>
      <c r="AF48" s="190">
        <v>4.5726499999999994</v>
      </c>
      <c r="AG48" s="190">
        <v>16.06822</v>
      </c>
      <c r="AH48" s="190">
        <v>-0.16736000000000001</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9">
        <f>YampaRiverInflow.TotalOutflow!A49</f>
        <v>45962</v>
      </c>
      <c r="B49" s="280">
        <v>1.625</v>
      </c>
      <c r="C49" s="270">
        <v>1.625</v>
      </c>
      <c r="D49" s="285">
        <v>1.625</v>
      </c>
      <c r="E49" s="190">
        <v>4.8029599999999997</v>
      </c>
      <c r="F49" s="190">
        <v>7.5139499999999995</v>
      </c>
      <c r="G49" s="190">
        <v>2.73468</v>
      </c>
      <c r="H49" s="190">
        <v>6.6013000000000002</v>
      </c>
      <c r="I49" s="190">
        <v>0.97684000000000004</v>
      </c>
      <c r="J49" s="190">
        <v>8.3629300000000004</v>
      </c>
      <c r="K49" s="190">
        <v>1.9108499999999999</v>
      </c>
      <c r="L49" s="190">
        <v>-3.2407300000000001</v>
      </c>
      <c r="M49" s="190">
        <v>2.9348700000000001</v>
      </c>
      <c r="N49" s="190">
        <v>-7.6372900000000001</v>
      </c>
      <c r="O49" s="190">
        <v>3.4327800000000002</v>
      </c>
      <c r="P49" s="190">
        <v>5.0682</v>
      </c>
      <c r="Q49" s="190">
        <v>-2.44712</v>
      </c>
      <c r="R49" s="190">
        <v>9.4311000000000007</v>
      </c>
      <c r="S49" s="190">
        <v>-7.2890100000000002</v>
      </c>
      <c r="T49" s="190">
        <v>-3.6388499999999997</v>
      </c>
      <c r="U49" s="190">
        <v>0.89403999999999995</v>
      </c>
      <c r="V49" s="190">
        <v>10.06827</v>
      </c>
      <c r="W49" s="190">
        <v>6.3182299999999998</v>
      </c>
      <c r="X49" s="190">
        <v>14.429110000000001</v>
      </c>
      <c r="Y49" s="190">
        <v>13.14282</v>
      </c>
      <c r="Z49" s="190">
        <v>0.30604999999999999</v>
      </c>
      <c r="AA49" s="190">
        <v>3.2879200000000002</v>
      </c>
      <c r="AB49" s="190">
        <v>9.6716720000000009</v>
      </c>
      <c r="AC49" s="190">
        <v>20.124560000000002</v>
      </c>
      <c r="AD49" s="190">
        <v>-11.070600000000001</v>
      </c>
      <c r="AE49" s="190">
        <v>-13.8909</v>
      </c>
      <c r="AF49" s="190">
        <v>6.7825500000000005</v>
      </c>
      <c r="AG49" s="190">
        <v>12.2211</v>
      </c>
      <c r="AH49" s="190">
        <v>-13.3376</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9">
        <f>YampaRiverInflow.TotalOutflow!A50</f>
        <v>45992</v>
      </c>
      <c r="B50" s="280">
        <v>7.1580000000000004</v>
      </c>
      <c r="C50" s="270">
        <v>7.1580000000000004</v>
      </c>
      <c r="D50" s="285">
        <v>7.1580000000000004</v>
      </c>
      <c r="E50" s="190">
        <v>15.84782</v>
      </c>
      <c r="F50" s="190">
        <v>94.941029999999998</v>
      </c>
      <c r="G50" s="190">
        <v>-1.6679900000000001</v>
      </c>
      <c r="H50" s="190">
        <v>27.110379999999999</v>
      </c>
      <c r="I50" s="190">
        <v>15.47331</v>
      </c>
      <c r="J50" s="190">
        <v>23.397189999999998</v>
      </c>
      <c r="K50" s="190">
        <v>-21.467200000000002</v>
      </c>
      <c r="L50" s="190">
        <v>-1.96912</v>
      </c>
      <c r="M50" s="190">
        <v>6.1689999999999996</v>
      </c>
      <c r="N50" s="190">
        <v>-8.7340999999999998</v>
      </c>
      <c r="O50" s="190">
        <v>2.1890200000000002</v>
      </c>
      <c r="P50" s="190">
        <v>6.2199300000000006</v>
      </c>
      <c r="Q50" s="190">
        <v>-1.9193900000000002</v>
      </c>
      <c r="R50" s="190">
        <v>-0.40073999999999999</v>
      </c>
      <c r="S50" s="190">
        <v>-10.7593</v>
      </c>
      <c r="T50" s="190">
        <v>-7.3306499999999994</v>
      </c>
      <c r="U50" s="190">
        <v>7.5781999999999998</v>
      </c>
      <c r="V50" s="190">
        <v>10.29767</v>
      </c>
      <c r="W50" s="190">
        <v>-5.8699700000000004</v>
      </c>
      <c r="X50" s="190">
        <v>24.633080000000003</v>
      </c>
      <c r="Y50" s="190">
        <v>23.363189999999999</v>
      </c>
      <c r="Z50" s="190">
        <v>-1.2471300000000001</v>
      </c>
      <c r="AA50" s="190">
        <v>-6.3736999999999995</v>
      </c>
      <c r="AB50" s="190">
        <v>5.9137360000000001</v>
      </c>
      <c r="AC50" s="190">
        <v>15.60941</v>
      </c>
      <c r="AD50" s="190">
        <v>24.042540000000002</v>
      </c>
      <c r="AE50" s="190">
        <v>-3.4043299999999999</v>
      </c>
      <c r="AF50" s="190">
        <v>8.3700100000000006</v>
      </c>
      <c r="AG50" s="190">
        <v>26.24044</v>
      </c>
      <c r="AH50" s="190">
        <v>9.7062999999999988</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9">
        <f>YampaRiverInflow.TotalOutflow!A51</f>
        <v>46023</v>
      </c>
      <c r="B51" s="280">
        <v>12.736000000000001</v>
      </c>
      <c r="C51" s="270">
        <v>12.736000000000001</v>
      </c>
      <c r="D51" s="285">
        <v>12.736000000000001</v>
      </c>
      <c r="E51" s="190">
        <v>8.1073400000000007</v>
      </c>
      <c r="F51" s="190">
        <v>-4.0167999999999999</v>
      </c>
      <c r="G51" s="190">
        <v>-0.42529</v>
      </c>
      <c r="H51" s="190">
        <v>-9.22471</v>
      </c>
      <c r="I51" s="190">
        <v>16.908450000000002</v>
      </c>
      <c r="J51" s="190">
        <v>1.48193</v>
      </c>
      <c r="K51" s="190">
        <v>-11.1562</v>
      </c>
      <c r="L51" s="190">
        <v>-10.2127</v>
      </c>
      <c r="M51" s="190">
        <v>-20.743200000000002</v>
      </c>
      <c r="N51" s="190">
        <v>-9.2751999999999999</v>
      </c>
      <c r="O51" s="190">
        <v>-13.9984</v>
      </c>
      <c r="P51" s="190">
        <v>-0.47846</v>
      </c>
      <c r="Q51" s="190">
        <v>-2.4032600000000004</v>
      </c>
      <c r="R51" s="190">
        <v>3.4120999999999997</v>
      </c>
      <c r="S51" s="190">
        <v>-10.2646</v>
      </c>
      <c r="T51" s="190">
        <v>17.93282</v>
      </c>
      <c r="U51" s="190">
        <v>-2.55436</v>
      </c>
      <c r="V51" s="190">
        <v>-2.7433800000000002</v>
      </c>
      <c r="W51" s="190">
        <v>-21.323400000000003</v>
      </c>
      <c r="X51" s="190">
        <v>2.622719</v>
      </c>
      <c r="Y51" s="190">
        <v>3.4634200000000002</v>
      </c>
      <c r="Z51" s="190">
        <v>7.8842790000000003</v>
      </c>
      <c r="AA51" s="190">
        <v>16.61054</v>
      </c>
      <c r="AB51" s="190">
        <v>8.8169590000000007</v>
      </c>
      <c r="AC51" s="190">
        <v>17.907229999999998</v>
      </c>
      <c r="AD51" s="190">
        <v>12.460120000000002</v>
      </c>
      <c r="AE51" s="190">
        <v>7.4652799999999999</v>
      </c>
      <c r="AF51" s="190">
        <v>6.9913500000000006</v>
      </c>
      <c r="AG51" s="190">
        <v>-30.0366</v>
      </c>
      <c r="AH51" s="190">
        <v>0.34805000000000003</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9">
        <f>YampaRiverInflow.TotalOutflow!A52</f>
        <v>46054</v>
      </c>
      <c r="B52" s="280">
        <v>0.51300000000000001</v>
      </c>
      <c r="C52" s="270">
        <v>0.51300000000000001</v>
      </c>
      <c r="D52" s="285">
        <v>0.51300000000000001</v>
      </c>
      <c r="E52" s="190">
        <v>14.93486</v>
      </c>
      <c r="F52" s="190">
        <v>-2.7169299999999996</v>
      </c>
      <c r="G52" s="190">
        <v>1.1206400000000001</v>
      </c>
      <c r="H52" s="190">
        <v>-12.965299999999999</v>
      </c>
      <c r="I52" s="190">
        <v>0.91830999999999996</v>
      </c>
      <c r="J52" s="190">
        <v>1.91351</v>
      </c>
      <c r="K52" s="190">
        <v>-9.2040600000000001</v>
      </c>
      <c r="L52" s="190">
        <v>-8.6602700000000006</v>
      </c>
      <c r="M52" s="190">
        <v>-7.7134099999999997</v>
      </c>
      <c r="N52" s="190">
        <v>-7.8451700000000004</v>
      </c>
      <c r="O52" s="190">
        <v>-18.252200000000002</v>
      </c>
      <c r="P52" s="190">
        <v>-3.1171700000000002</v>
      </c>
      <c r="Q52" s="190">
        <v>-7.3280799999999999</v>
      </c>
      <c r="R52" s="190">
        <v>1.02014</v>
      </c>
      <c r="S52" s="190">
        <v>-14.3032</v>
      </c>
      <c r="T52" s="190">
        <v>-13.955</v>
      </c>
      <c r="U52" s="190">
        <v>-11.963200000000001</v>
      </c>
      <c r="V52" s="190">
        <v>-5.2006099999999993</v>
      </c>
      <c r="W52" s="190">
        <v>-1.8404100000000001</v>
      </c>
      <c r="X52" s="190">
        <v>4.1879590000000002</v>
      </c>
      <c r="Y52" s="190">
        <v>8.0341699999999996</v>
      </c>
      <c r="Z52" s="190">
        <v>-3.2283200000000001</v>
      </c>
      <c r="AA52" s="190">
        <v>-5.3345600000000006</v>
      </c>
      <c r="AB52" s="190">
        <v>-3.9803500000000001</v>
      </c>
      <c r="AC52" s="190">
        <v>3.725031</v>
      </c>
      <c r="AD52" s="190">
        <v>11.38289</v>
      </c>
      <c r="AE52" s="190">
        <v>9.9543199999999992</v>
      </c>
      <c r="AF52" s="190">
        <v>4.1059299999999999</v>
      </c>
      <c r="AG52" s="190">
        <v>-45.490699999999997</v>
      </c>
      <c r="AH52" s="190">
        <v>-8.9389900000000004</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9">
        <f>YampaRiverInflow.TotalOutflow!A53</f>
        <v>46082</v>
      </c>
      <c r="B53" s="280">
        <v>-2.3479999999999999</v>
      </c>
      <c r="C53" s="270">
        <v>-2.3479999999999999</v>
      </c>
      <c r="D53" s="285">
        <v>-2.3479999999999999</v>
      </c>
      <c r="E53" s="190">
        <v>-3.0748000000000002</v>
      </c>
      <c r="F53" s="190">
        <v>33.225720000000003</v>
      </c>
      <c r="G53" s="190">
        <v>11.037510000000001</v>
      </c>
      <c r="H53" s="190">
        <v>4.6733700000000002</v>
      </c>
      <c r="I53" s="190">
        <v>4.0890000000000003E-2</v>
      </c>
      <c r="J53" s="190">
        <v>8.1969799999999999</v>
      </c>
      <c r="K53" s="190">
        <v>5.5769299999999999</v>
      </c>
      <c r="L53" s="190">
        <v>-5.0199499999999997</v>
      </c>
      <c r="M53" s="190">
        <v>-3.68032</v>
      </c>
      <c r="N53" s="190">
        <v>-25.690300000000001</v>
      </c>
      <c r="O53" s="190">
        <v>16.045670000000001</v>
      </c>
      <c r="P53" s="190">
        <v>-10.3043</v>
      </c>
      <c r="Q53" s="190">
        <v>-11.892200000000001</v>
      </c>
      <c r="R53" s="190">
        <v>0.31795999999999996</v>
      </c>
      <c r="S53" s="190">
        <v>-9.7432599999999994</v>
      </c>
      <c r="T53" s="190">
        <v>-12.145200000000001</v>
      </c>
      <c r="U53" s="190">
        <v>-6.3741000000000003</v>
      </c>
      <c r="V53" s="190">
        <v>-11.247</v>
      </c>
      <c r="W53" s="190">
        <v>-5.8244099999999994</v>
      </c>
      <c r="X53" s="190">
        <v>-14.067500000000001</v>
      </c>
      <c r="Y53" s="190">
        <v>-1.27335</v>
      </c>
      <c r="Z53" s="190">
        <v>-1.8987400000000001</v>
      </c>
      <c r="AA53" s="190">
        <v>-12.0581</v>
      </c>
      <c r="AB53" s="190">
        <v>-1.39941</v>
      </c>
      <c r="AC53" s="190">
        <v>3.0619520000000002</v>
      </c>
      <c r="AD53" s="190">
        <v>0.5556236</v>
      </c>
      <c r="AE53" s="190">
        <v>2.51511</v>
      </c>
      <c r="AF53" s="190">
        <v>-1.48194</v>
      </c>
      <c r="AG53" s="190">
        <v>-85.616900000000001</v>
      </c>
      <c r="AH53" s="190">
        <v>-18.977</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9">
        <f>YampaRiverInflow.TotalOutflow!A54</f>
        <v>46113</v>
      </c>
      <c r="B54" s="280">
        <v>-10.968</v>
      </c>
      <c r="C54" s="270">
        <v>-10.968</v>
      </c>
      <c r="D54" s="285">
        <v>-10.968</v>
      </c>
      <c r="E54" s="190">
        <v>-4.2431000000000001</v>
      </c>
      <c r="F54" s="190">
        <v>-7.57599</v>
      </c>
      <c r="G54" s="190">
        <v>15.395820000000001</v>
      </c>
      <c r="H54" s="190">
        <v>39.174210000000002</v>
      </c>
      <c r="I54" s="190">
        <v>-0.41738999999999998</v>
      </c>
      <c r="J54" s="190">
        <v>-3.9382700000000002</v>
      </c>
      <c r="K54" s="190">
        <v>0.93055999999999994</v>
      </c>
      <c r="L54" s="190">
        <v>-11.8729</v>
      </c>
      <c r="M54" s="190">
        <v>-13.3843</v>
      </c>
      <c r="N54" s="190">
        <v>-6.9093299999999997</v>
      </c>
      <c r="O54" s="190">
        <v>4.2983100000000007</v>
      </c>
      <c r="P54" s="190">
        <v>-1.6048699999999998</v>
      </c>
      <c r="Q54" s="190">
        <v>-3.3881199999999998</v>
      </c>
      <c r="R54" s="190">
        <v>-8.2623700000000007</v>
      </c>
      <c r="S54" s="190">
        <v>-14.0764</v>
      </c>
      <c r="T54" s="190">
        <v>-15.644399999999999</v>
      </c>
      <c r="U54" s="190">
        <v>-20.3934</v>
      </c>
      <c r="V54" s="190">
        <v>-12.2591</v>
      </c>
      <c r="W54" s="190">
        <v>-6.0398699999999996</v>
      </c>
      <c r="X54" s="190">
        <v>14.186459999999999</v>
      </c>
      <c r="Y54" s="190">
        <v>-9.3056399999999986</v>
      </c>
      <c r="Z54" s="190">
        <v>-4.80497</v>
      </c>
      <c r="AA54" s="190">
        <v>-4.7238199999999999</v>
      </c>
      <c r="AB54" s="190">
        <v>-4.9565900000000003</v>
      </c>
      <c r="AC54" s="190">
        <v>-3.62934</v>
      </c>
      <c r="AD54" s="190">
        <v>-36.724299999999999</v>
      </c>
      <c r="AE54" s="190">
        <v>5.76356</v>
      </c>
      <c r="AF54" s="190">
        <v>12.84352</v>
      </c>
      <c r="AG54" s="190">
        <v>-51.0623</v>
      </c>
      <c r="AH54" s="190">
        <v>-15.1135</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9">
        <f>YampaRiverInflow.TotalOutflow!A55</f>
        <v>46143</v>
      </c>
      <c r="B55" s="280">
        <v>4.734</v>
      </c>
      <c r="C55" s="270">
        <v>4.734</v>
      </c>
      <c r="D55" s="285">
        <v>4.734</v>
      </c>
      <c r="E55" s="190">
        <v>-13.974399999999999</v>
      </c>
      <c r="F55" s="190">
        <v>-8.2093600000000002</v>
      </c>
      <c r="G55" s="190">
        <v>11.730090000000001</v>
      </c>
      <c r="H55" s="190">
        <v>21.999099999999999</v>
      </c>
      <c r="I55" s="190">
        <v>0.11092</v>
      </c>
      <c r="J55" s="190">
        <v>-14.867799999999999</v>
      </c>
      <c r="K55" s="190">
        <v>-7.1809500000000002</v>
      </c>
      <c r="L55" s="190">
        <v>-5.66974</v>
      </c>
      <c r="M55" s="190">
        <v>-33.700400000000002</v>
      </c>
      <c r="N55" s="190">
        <v>-4.7220800000000001</v>
      </c>
      <c r="O55" s="190">
        <v>-17.381799999999998</v>
      </c>
      <c r="P55" s="190">
        <v>-33.279300000000006</v>
      </c>
      <c r="Q55" s="190">
        <v>-5.4207200000000002</v>
      </c>
      <c r="R55" s="190">
        <v>-5.2464300000000001</v>
      </c>
      <c r="S55" s="190">
        <v>3.1493000000000002</v>
      </c>
      <c r="T55" s="190">
        <v>-9.5569299999999995</v>
      </c>
      <c r="U55" s="190">
        <v>4.5381899999999993</v>
      </c>
      <c r="V55" s="190">
        <v>2.7454499999999999</v>
      </c>
      <c r="W55" s="190">
        <v>4.5651899999999994</v>
      </c>
      <c r="X55" s="190">
        <v>0.1095455</v>
      </c>
      <c r="Y55" s="190">
        <v>7.3637499999999996</v>
      </c>
      <c r="Z55" s="190">
        <v>8.667313</v>
      </c>
      <c r="AA55" s="190">
        <v>9.6379000000000001</v>
      </c>
      <c r="AB55" s="190">
        <v>-0.59501400000000004</v>
      </c>
      <c r="AC55" s="190">
        <v>-7.1286899999999997</v>
      </c>
      <c r="AD55" s="190">
        <v>13.089129999999999</v>
      </c>
      <c r="AE55" s="190">
        <v>7.5992100000000002</v>
      </c>
      <c r="AF55" s="190">
        <v>4.7034399999999996</v>
      </c>
      <c r="AG55" s="190">
        <v>-61.748899999999999</v>
      </c>
      <c r="AH55" s="190">
        <v>-4.7955200000000007</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9">
        <f>YampaRiverInflow.TotalOutflow!A56</f>
        <v>46174</v>
      </c>
      <c r="B56" s="280">
        <v>-5.2859999999999996</v>
      </c>
      <c r="C56" s="270">
        <v>-5.2859999999999996</v>
      </c>
      <c r="D56" s="285">
        <v>-5.2859999999999996</v>
      </c>
      <c r="E56" s="190">
        <v>4.0840300000000003</v>
      </c>
      <c r="F56" s="190">
        <v>-11.6759</v>
      </c>
      <c r="G56" s="190">
        <v>-4.1159999999999995E-2</v>
      </c>
      <c r="H56" s="190">
        <v>5.6090299999999997</v>
      </c>
      <c r="I56" s="190">
        <v>-3.69754</v>
      </c>
      <c r="J56" s="190">
        <v>-11.8339</v>
      </c>
      <c r="K56" s="190">
        <v>-9.2286099999999998</v>
      </c>
      <c r="L56" s="190">
        <v>-8.5176200000000009</v>
      </c>
      <c r="M56" s="190">
        <v>-26.906099999999999</v>
      </c>
      <c r="N56" s="190">
        <v>-30.0809</v>
      </c>
      <c r="O56" s="190">
        <v>1.8562000000000001</v>
      </c>
      <c r="P56" s="190">
        <v>-14.7171</v>
      </c>
      <c r="Q56" s="190">
        <v>-14.012499999999999</v>
      </c>
      <c r="R56" s="190">
        <v>-1.51996</v>
      </c>
      <c r="S56" s="190">
        <v>-16.566500000000001</v>
      </c>
      <c r="T56" s="190">
        <v>-17.7789</v>
      </c>
      <c r="U56" s="190">
        <v>-8.3348700000000004</v>
      </c>
      <c r="V56" s="190">
        <v>-5.4185299999999996</v>
      </c>
      <c r="W56" s="190">
        <v>-7.2006999999999994</v>
      </c>
      <c r="X56" s="190">
        <v>-0.73851199999999995</v>
      </c>
      <c r="Y56" s="190">
        <v>2.2777600000000002</v>
      </c>
      <c r="Z56" s="190">
        <v>-1.24882</v>
      </c>
      <c r="AA56" s="190">
        <v>-2.2548400000000002</v>
      </c>
      <c r="AB56" s="190">
        <v>-7.8657200000000005</v>
      </c>
      <c r="AC56" s="190">
        <v>-7.5185699999999995</v>
      </c>
      <c r="AD56" s="190">
        <v>-7.5434399999999995</v>
      </c>
      <c r="AE56" s="190">
        <v>4.59762</v>
      </c>
      <c r="AF56" s="190">
        <v>13.497540000000001</v>
      </c>
      <c r="AG56" s="190">
        <v>-26.186700000000002</v>
      </c>
      <c r="AH56" s="190">
        <v>-3.3491300000000002</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9">
        <f>YampaRiverInflow.TotalOutflow!A57</f>
        <v>46204</v>
      </c>
      <c r="B57" s="280">
        <v>-1.373</v>
      </c>
      <c r="C57" s="270">
        <v>-1.373</v>
      </c>
      <c r="D57" s="285">
        <v>-1.373</v>
      </c>
      <c r="E57" s="190">
        <v>8.1272700000000011</v>
      </c>
      <c r="F57" s="190">
        <v>-11.493399999999999</v>
      </c>
      <c r="G57" s="190">
        <v>10.728009999999999</v>
      </c>
      <c r="H57" s="190">
        <v>8.7200199999999999</v>
      </c>
      <c r="I57" s="190">
        <v>-1.2666099999999998</v>
      </c>
      <c r="J57" s="190">
        <v>-11.347200000000001</v>
      </c>
      <c r="K57" s="190">
        <v>-18.336200000000002</v>
      </c>
      <c r="L57" s="190">
        <v>-2.94312</v>
      </c>
      <c r="M57" s="190">
        <v>-31.489599999999999</v>
      </c>
      <c r="N57" s="190">
        <v>-20.471400000000003</v>
      </c>
      <c r="O57" s="190">
        <v>-11.8964</v>
      </c>
      <c r="P57" s="190">
        <v>-5.89581</v>
      </c>
      <c r="Q57" s="190">
        <v>-9.4188299999999998</v>
      </c>
      <c r="R57" s="190">
        <v>-9.6500499999999985</v>
      </c>
      <c r="S57" s="190">
        <v>-13.497399999999999</v>
      </c>
      <c r="T57" s="190">
        <v>-20.7821</v>
      </c>
      <c r="U57" s="190">
        <v>-5.3935699999999995</v>
      </c>
      <c r="V57" s="190">
        <v>-16.034399999999998</v>
      </c>
      <c r="W57" s="190">
        <v>-7.2505600000000001</v>
      </c>
      <c r="X57" s="190">
        <v>-12.2248</v>
      </c>
      <c r="Y57" s="190">
        <v>-2.5033499999999997</v>
      </c>
      <c r="Z57" s="190">
        <v>-0.440502</v>
      </c>
      <c r="AA57" s="190">
        <v>11.24718</v>
      </c>
      <c r="AB57" s="190">
        <v>-1.8387200000000001</v>
      </c>
      <c r="AC57" s="190">
        <v>-11.0794</v>
      </c>
      <c r="AD57" s="190">
        <v>-4.7515900000000002</v>
      </c>
      <c r="AE57" s="190">
        <v>1.85019</v>
      </c>
      <c r="AF57" s="190">
        <v>3.09552</v>
      </c>
      <c r="AG57" s="190">
        <v>-10.6083</v>
      </c>
      <c r="AH57" s="190">
        <v>-7.64445</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9">
        <f>YampaRiverInflow.TotalOutflow!A58</f>
        <v>46235</v>
      </c>
      <c r="B58" s="280">
        <v>0.19600000000000001</v>
      </c>
      <c r="C58" s="270">
        <v>0.19600000000000001</v>
      </c>
      <c r="D58" s="285">
        <v>0.19600000000000001</v>
      </c>
      <c r="E58" s="190">
        <v>2.1968100000000002</v>
      </c>
      <c r="F58" s="190">
        <v>-4.3264100000000001</v>
      </c>
      <c r="G58" s="190">
        <v>-10.6752</v>
      </c>
      <c r="H58" s="190">
        <v>1.8042</v>
      </c>
      <c r="I58" s="190">
        <v>4.2788000000000004</v>
      </c>
      <c r="J58" s="190">
        <v>-12.226000000000001</v>
      </c>
      <c r="K58" s="190">
        <v>-3.8130300000000004</v>
      </c>
      <c r="L58" s="190">
        <v>-0.78469000000000011</v>
      </c>
      <c r="M58" s="190">
        <v>-7.6042100000000001</v>
      </c>
      <c r="N58" s="190">
        <v>-5.4120699999999999</v>
      </c>
      <c r="O58" s="190">
        <v>-13.8598</v>
      </c>
      <c r="P58" s="190">
        <v>-14.737</v>
      </c>
      <c r="Q58" s="190">
        <v>-6.2569600000000003</v>
      </c>
      <c r="R58" s="190">
        <v>-22.553799999999999</v>
      </c>
      <c r="S58" s="190">
        <v>-2.4493899999999997</v>
      </c>
      <c r="T58" s="190">
        <v>-15.1355</v>
      </c>
      <c r="U58" s="190">
        <v>2.9768400000000002</v>
      </c>
      <c r="V58" s="190">
        <v>5.9177799999999996</v>
      </c>
      <c r="W58" s="190">
        <v>3.3304999999999998</v>
      </c>
      <c r="X58" s="190">
        <v>10.576969999999999</v>
      </c>
      <c r="Y58" s="190">
        <v>-7.4222299999999999</v>
      </c>
      <c r="Z58" s="190">
        <v>-2.7236199999999999</v>
      </c>
      <c r="AA58" s="190">
        <v>11.2767</v>
      </c>
      <c r="AB58" s="190">
        <v>-2.6559499999999998</v>
      </c>
      <c r="AC58" s="190">
        <v>3.1679930000000001</v>
      </c>
      <c r="AD58" s="190">
        <v>-8.08446</v>
      </c>
      <c r="AE58" s="190">
        <v>4.3259999999999996</v>
      </c>
      <c r="AF58" s="190">
        <v>3.7869800000000002</v>
      </c>
      <c r="AG58" s="190">
        <v>-3.9497499999999999</v>
      </c>
      <c r="AH58" s="190">
        <v>-0.94598000000000004</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9">
        <f>YampaRiverInflow.TotalOutflow!A59</f>
        <v>46266</v>
      </c>
      <c r="B59" s="280">
        <v>-1.373</v>
      </c>
      <c r="C59" s="270">
        <v>-1.373</v>
      </c>
      <c r="D59" s="285">
        <v>-1.373</v>
      </c>
      <c r="E59" s="190">
        <v>15.860709999999999</v>
      </c>
      <c r="F59" s="190">
        <v>4.2184399999999993</v>
      </c>
      <c r="G59" s="190">
        <v>2.1504499999999998</v>
      </c>
      <c r="H59" s="190">
        <v>-6.8963000000000001</v>
      </c>
      <c r="I59" s="190">
        <v>-12.975100000000001</v>
      </c>
      <c r="J59" s="190">
        <v>-7.1190200000000008</v>
      </c>
      <c r="K59" s="190">
        <v>-2.2877899999999998</v>
      </c>
      <c r="L59" s="190">
        <v>-15.519200000000001</v>
      </c>
      <c r="M59" s="190">
        <v>-21.1785</v>
      </c>
      <c r="N59" s="190">
        <v>-6.0739200000000002</v>
      </c>
      <c r="O59" s="190">
        <v>-3.6959299999999997</v>
      </c>
      <c r="P59" s="190">
        <v>0.22959000000000002</v>
      </c>
      <c r="Q59" s="190">
        <v>-2.0469200000000001</v>
      </c>
      <c r="R59" s="190">
        <v>-1.55017</v>
      </c>
      <c r="S59" s="190">
        <v>8.7733099999999986</v>
      </c>
      <c r="T59" s="190">
        <v>-8.4957199999999986</v>
      </c>
      <c r="U59" s="190">
        <v>10.460270000000001</v>
      </c>
      <c r="V59" s="190">
        <v>-5.7617600000000007</v>
      </c>
      <c r="W59" s="190">
        <v>-2.9507099999999999</v>
      </c>
      <c r="X59" s="190">
        <v>5.573264</v>
      </c>
      <c r="Y59" s="190">
        <v>6.7049099999999999</v>
      </c>
      <c r="Z59" s="190">
        <v>-0.37902999999999998</v>
      </c>
      <c r="AA59" s="190">
        <v>1.002618</v>
      </c>
      <c r="AB59" s="190">
        <v>4.0797420000000004</v>
      </c>
      <c r="AC59" s="190">
        <v>-5.3277200000000002</v>
      </c>
      <c r="AD59" s="190">
        <v>-6.2411499999999993</v>
      </c>
      <c r="AE59" s="190">
        <v>2.4840100000000001</v>
      </c>
      <c r="AF59" s="190">
        <v>5.2410399999999999</v>
      </c>
      <c r="AG59" s="190">
        <v>-12.903600000000001</v>
      </c>
      <c r="AH59" s="190">
        <v>8.5776000000000003</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9">
        <f>YampaRiverInflow.TotalOutflow!A60</f>
        <v>46296</v>
      </c>
      <c r="B60" s="280">
        <v>2.8610000000000002</v>
      </c>
      <c r="C60" s="270">
        <v>2.8610000000000002</v>
      </c>
      <c r="D60" s="285">
        <v>2.8610000000000002</v>
      </c>
      <c r="E60" s="190">
        <v>-8.1954599999999989</v>
      </c>
      <c r="F60" s="190">
        <v>1.15303</v>
      </c>
      <c r="G60" s="190">
        <v>4.8546899999999997</v>
      </c>
      <c r="H60" s="190">
        <v>-2.7721900000000002</v>
      </c>
      <c r="I60" s="190">
        <v>10.111030000000001</v>
      </c>
      <c r="J60" s="190">
        <v>-7.8798000000000004</v>
      </c>
      <c r="K60" s="190">
        <v>4.2608300000000003</v>
      </c>
      <c r="L60" s="190">
        <v>-9.0296399999999988</v>
      </c>
      <c r="M60" s="190">
        <v>-19.219099999999997</v>
      </c>
      <c r="N60" s="190">
        <v>-22.1523</v>
      </c>
      <c r="O60" s="190">
        <v>1.00861</v>
      </c>
      <c r="P60" s="190">
        <v>-7.54697</v>
      </c>
      <c r="Q60" s="190">
        <v>3.05389</v>
      </c>
      <c r="R60" s="190">
        <v>-0.55309000000000008</v>
      </c>
      <c r="S60" s="190">
        <v>-10.613</v>
      </c>
      <c r="T60" s="190">
        <v>-11.085899999999999</v>
      </c>
      <c r="U60" s="190">
        <v>5.77902</v>
      </c>
      <c r="V60" s="190">
        <v>-2.5799099999999999</v>
      </c>
      <c r="W60" s="190">
        <v>11.36007</v>
      </c>
      <c r="X60" s="190">
        <v>13.28439</v>
      </c>
      <c r="Y60" s="190">
        <v>-1.07623</v>
      </c>
      <c r="Z60" s="190">
        <v>6.7392950000000003</v>
      </c>
      <c r="AA60" s="190">
        <v>9.3276970000000006</v>
      </c>
      <c r="AB60" s="190">
        <v>9.8532309999999992</v>
      </c>
      <c r="AC60" s="190">
        <v>2.3867620000000001</v>
      </c>
      <c r="AD60" s="190">
        <v>-14.003299999999999</v>
      </c>
      <c r="AE60" s="190">
        <v>4.5726499999999994</v>
      </c>
      <c r="AF60" s="190">
        <v>16.06822</v>
      </c>
      <c r="AG60" s="190">
        <v>-0.16736000000000001</v>
      </c>
      <c r="AH60" s="190">
        <v>3.9343000000000004</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9">
        <f>YampaRiverInflow.TotalOutflow!A61</f>
        <v>46327</v>
      </c>
      <c r="B61" s="280">
        <v>1.625</v>
      </c>
      <c r="C61" s="270">
        <v>1.625</v>
      </c>
      <c r="D61" s="285">
        <v>1.625</v>
      </c>
      <c r="E61" s="190">
        <v>7.5139499999999995</v>
      </c>
      <c r="F61" s="190">
        <v>2.73468</v>
      </c>
      <c r="G61" s="190">
        <v>6.6013000000000002</v>
      </c>
      <c r="H61" s="190">
        <v>0.97684000000000004</v>
      </c>
      <c r="I61" s="190">
        <v>8.3629300000000004</v>
      </c>
      <c r="J61" s="190">
        <v>1.9108499999999999</v>
      </c>
      <c r="K61" s="190">
        <v>-3.2407300000000001</v>
      </c>
      <c r="L61" s="190">
        <v>2.9348700000000001</v>
      </c>
      <c r="M61" s="190">
        <v>-7.6372900000000001</v>
      </c>
      <c r="N61" s="190">
        <v>3.4327800000000002</v>
      </c>
      <c r="O61" s="190">
        <v>5.0682</v>
      </c>
      <c r="P61" s="190">
        <v>-2.44712</v>
      </c>
      <c r="Q61" s="190">
        <v>9.4311000000000007</v>
      </c>
      <c r="R61" s="190">
        <v>-7.2890100000000002</v>
      </c>
      <c r="S61" s="190">
        <v>-3.6388499999999997</v>
      </c>
      <c r="T61" s="190">
        <v>0.89403999999999995</v>
      </c>
      <c r="U61" s="190">
        <v>10.06827</v>
      </c>
      <c r="V61" s="190">
        <v>6.3182299999999998</v>
      </c>
      <c r="W61" s="190">
        <v>14.429110000000001</v>
      </c>
      <c r="X61" s="190">
        <v>13.14282</v>
      </c>
      <c r="Y61" s="190">
        <v>0.30604999999999999</v>
      </c>
      <c r="Z61" s="190">
        <v>3.2879200000000002</v>
      </c>
      <c r="AA61" s="190">
        <v>9.6716720000000009</v>
      </c>
      <c r="AB61" s="190">
        <v>20.124560000000002</v>
      </c>
      <c r="AC61" s="190">
        <v>-11.070600000000001</v>
      </c>
      <c r="AD61" s="190">
        <v>-13.8909</v>
      </c>
      <c r="AE61" s="190">
        <v>6.7825500000000005</v>
      </c>
      <c r="AF61" s="190">
        <v>12.2211</v>
      </c>
      <c r="AG61" s="190">
        <v>-13.3376</v>
      </c>
      <c r="AH61" s="190">
        <v>4.8029599999999997</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9">
        <f>YampaRiverInflow.TotalOutflow!A62</f>
        <v>46357</v>
      </c>
      <c r="B62" s="280">
        <v>7.1580000000000004</v>
      </c>
      <c r="C62" s="270">
        <v>7.1580000000000004</v>
      </c>
      <c r="D62" s="285">
        <v>7.1580000000000004</v>
      </c>
      <c r="E62" s="190">
        <v>94.941029999999998</v>
      </c>
      <c r="F62" s="190">
        <v>-1.6679900000000001</v>
      </c>
      <c r="G62" s="190">
        <v>27.110379999999999</v>
      </c>
      <c r="H62" s="190">
        <v>15.47331</v>
      </c>
      <c r="I62" s="190">
        <v>23.397189999999998</v>
      </c>
      <c r="J62" s="190">
        <v>-21.467200000000002</v>
      </c>
      <c r="K62" s="190">
        <v>-1.96912</v>
      </c>
      <c r="L62" s="190">
        <v>6.1689999999999996</v>
      </c>
      <c r="M62" s="190">
        <v>-8.7340999999999998</v>
      </c>
      <c r="N62" s="190">
        <v>2.1890200000000002</v>
      </c>
      <c r="O62" s="190">
        <v>6.2199300000000006</v>
      </c>
      <c r="P62" s="190">
        <v>-1.9193900000000002</v>
      </c>
      <c r="Q62" s="190">
        <v>-0.40073999999999999</v>
      </c>
      <c r="R62" s="190">
        <v>-10.7593</v>
      </c>
      <c r="S62" s="190">
        <v>-7.3306499999999994</v>
      </c>
      <c r="T62" s="190">
        <v>7.5781999999999998</v>
      </c>
      <c r="U62" s="190">
        <v>10.29767</v>
      </c>
      <c r="V62" s="190">
        <v>-5.8699700000000004</v>
      </c>
      <c r="W62" s="190">
        <v>24.633080000000003</v>
      </c>
      <c r="X62" s="190">
        <v>23.363189999999999</v>
      </c>
      <c r="Y62" s="190">
        <v>-1.2471300000000001</v>
      </c>
      <c r="Z62" s="190">
        <v>-6.3736999999999995</v>
      </c>
      <c r="AA62" s="190">
        <v>5.9137360000000001</v>
      </c>
      <c r="AB62" s="190">
        <v>15.60941</v>
      </c>
      <c r="AC62" s="190">
        <v>24.042540000000002</v>
      </c>
      <c r="AD62" s="190">
        <v>-3.4043299999999999</v>
      </c>
      <c r="AE62" s="190">
        <v>8.3700100000000006</v>
      </c>
      <c r="AF62" s="190">
        <v>26.24044</v>
      </c>
      <c r="AG62" s="190">
        <v>9.7062999999999988</v>
      </c>
      <c r="AH62" s="190">
        <v>15.84782</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9">
        <f>YampaRiverInflow.TotalOutflow!A63</f>
        <v>46388</v>
      </c>
      <c r="B63" s="280">
        <v>12.736000000000001</v>
      </c>
      <c r="C63" s="270">
        <v>12.736000000000001</v>
      </c>
      <c r="D63" s="285">
        <v>12.736000000000001</v>
      </c>
      <c r="E63" s="190">
        <v>-4.0167999999999999</v>
      </c>
      <c r="F63" s="190">
        <v>-0.42529</v>
      </c>
      <c r="G63" s="190">
        <v>-9.22471</v>
      </c>
      <c r="H63" s="190">
        <v>16.908450000000002</v>
      </c>
      <c r="I63" s="190">
        <v>1.48193</v>
      </c>
      <c r="J63" s="190">
        <v>-11.1562</v>
      </c>
      <c r="K63" s="190">
        <v>-10.2127</v>
      </c>
      <c r="L63" s="190">
        <v>-20.743200000000002</v>
      </c>
      <c r="M63" s="190">
        <v>-9.2751999999999999</v>
      </c>
      <c r="N63" s="190">
        <v>-13.9984</v>
      </c>
      <c r="O63" s="190">
        <v>-0.47846</v>
      </c>
      <c r="P63" s="190">
        <v>-2.4032600000000004</v>
      </c>
      <c r="Q63" s="190">
        <v>3.4120999999999997</v>
      </c>
      <c r="R63" s="190">
        <v>-10.2646</v>
      </c>
      <c r="S63" s="190">
        <v>17.93282</v>
      </c>
      <c r="T63" s="190">
        <v>-2.55436</v>
      </c>
      <c r="U63" s="190">
        <v>-2.7433800000000002</v>
      </c>
      <c r="V63" s="190">
        <v>-21.323400000000003</v>
      </c>
      <c r="W63" s="190">
        <v>2.622719</v>
      </c>
      <c r="X63" s="190">
        <v>3.4634200000000002</v>
      </c>
      <c r="Y63" s="190">
        <v>7.8842790000000003</v>
      </c>
      <c r="Z63" s="190">
        <v>16.61054</v>
      </c>
      <c r="AA63" s="190">
        <v>8.8169590000000007</v>
      </c>
      <c r="AB63" s="190">
        <v>17.907229999999998</v>
      </c>
      <c r="AC63" s="190">
        <v>12.460120000000002</v>
      </c>
      <c r="AD63" s="190">
        <v>7.4652799999999999</v>
      </c>
      <c r="AE63" s="190">
        <v>6.9913500000000006</v>
      </c>
      <c r="AF63" s="190">
        <v>-30.0366</v>
      </c>
      <c r="AG63" s="190">
        <v>0.34805000000000003</v>
      </c>
      <c r="AH63" s="190">
        <v>8.1073400000000007</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9">
        <f>YampaRiverInflow.TotalOutflow!A64</f>
        <v>46419</v>
      </c>
      <c r="B64" s="280">
        <v>0.51300000000000001</v>
      </c>
      <c r="C64" s="270">
        <v>0.51300000000000001</v>
      </c>
      <c r="D64" s="285">
        <v>0.51300000000000001</v>
      </c>
      <c r="E64" s="190">
        <v>-2.7169299999999996</v>
      </c>
      <c r="F64" s="190">
        <v>1.1206400000000001</v>
      </c>
      <c r="G64" s="190">
        <v>-12.965299999999999</v>
      </c>
      <c r="H64" s="190">
        <v>0.91830999999999996</v>
      </c>
      <c r="I64" s="190">
        <v>1.91351</v>
      </c>
      <c r="J64" s="190">
        <v>-9.2040600000000001</v>
      </c>
      <c r="K64" s="190">
        <v>-8.6602700000000006</v>
      </c>
      <c r="L64" s="190">
        <v>-7.7134099999999997</v>
      </c>
      <c r="M64" s="190">
        <v>-7.8451700000000004</v>
      </c>
      <c r="N64" s="190">
        <v>-18.252200000000002</v>
      </c>
      <c r="O64" s="190">
        <v>-3.1171700000000002</v>
      </c>
      <c r="P64" s="190">
        <v>-7.3280799999999999</v>
      </c>
      <c r="Q64" s="190">
        <v>1.02014</v>
      </c>
      <c r="R64" s="190">
        <v>-14.3032</v>
      </c>
      <c r="S64" s="190">
        <v>-13.955</v>
      </c>
      <c r="T64" s="190">
        <v>-11.963200000000001</v>
      </c>
      <c r="U64" s="190">
        <v>-5.2006099999999993</v>
      </c>
      <c r="V64" s="190">
        <v>-1.8404100000000001</v>
      </c>
      <c r="W64" s="190">
        <v>4.1879590000000002</v>
      </c>
      <c r="X64" s="190">
        <v>8.0341699999999996</v>
      </c>
      <c r="Y64" s="190">
        <v>-3.2283200000000001</v>
      </c>
      <c r="Z64" s="190">
        <v>-5.3345600000000006</v>
      </c>
      <c r="AA64" s="190">
        <v>-3.9803500000000001</v>
      </c>
      <c r="AB64" s="190">
        <v>3.725031</v>
      </c>
      <c r="AC64" s="190">
        <v>11.38289</v>
      </c>
      <c r="AD64" s="190">
        <v>9.9543199999999992</v>
      </c>
      <c r="AE64" s="190">
        <v>4.1059299999999999</v>
      </c>
      <c r="AF64" s="190">
        <v>-45.490699999999997</v>
      </c>
      <c r="AG64" s="190">
        <v>-8.9389900000000004</v>
      </c>
      <c r="AH64" s="190">
        <v>14.93486</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9">
        <f>YampaRiverInflow.TotalOutflow!A65</f>
        <v>46447</v>
      </c>
      <c r="B65" s="280">
        <v>-2.3479999999999999</v>
      </c>
      <c r="C65" s="270">
        <v>-2.3479999999999999</v>
      </c>
      <c r="D65" s="285">
        <v>-2.3479999999999999</v>
      </c>
      <c r="E65" s="190">
        <v>33.225720000000003</v>
      </c>
      <c r="F65" s="190">
        <v>11.037510000000001</v>
      </c>
      <c r="G65" s="190">
        <v>4.6733700000000002</v>
      </c>
      <c r="H65" s="190">
        <v>4.0890000000000003E-2</v>
      </c>
      <c r="I65" s="190">
        <v>8.1969799999999999</v>
      </c>
      <c r="J65" s="190">
        <v>5.5769299999999999</v>
      </c>
      <c r="K65" s="190">
        <v>-5.0199499999999997</v>
      </c>
      <c r="L65" s="190">
        <v>-3.68032</v>
      </c>
      <c r="M65" s="190">
        <v>-25.690300000000001</v>
      </c>
      <c r="N65" s="190">
        <v>16.045670000000001</v>
      </c>
      <c r="O65" s="190">
        <v>-10.3043</v>
      </c>
      <c r="P65" s="190">
        <v>-11.892200000000001</v>
      </c>
      <c r="Q65" s="190">
        <v>0.31795999999999996</v>
      </c>
      <c r="R65" s="190">
        <v>-9.7432599999999994</v>
      </c>
      <c r="S65" s="190">
        <v>-12.145200000000001</v>
      </c>
      <c r="T65" s="190">
        <v>-6.3741000000000003</v>
      </c>
      <c r="U65" s="190">
        <v>-11.247</v>
      </c>
      <c r="V65" s="190">
        <v>-5.8244099999999994</v>
      </c>
      <c r="W65" s="190">
        <v>-14.067500000000001</v>
      </c>
      <c r="X65" s="190">
        <v>-1.27335</v>
      </c>
      <c r="Y65" s="190">
        <v>-1.8987400000000001</v>
      </c>
      <c r="Z65" s="190">
        <v>-12.0581</v>
      </c>
      <c r="AA65" s="190">
        <v>-1.39941</v>
      </c>
      <c r="AB65" s="190">
        <v>3.0619520000000002</v>
      </c>
      <c r="AC65" s="190">
        <v>0.5556236</v>
      </c>
      <c r="AD65" s="190">
        <v>2.51511</v>
      </c>
      <c r="AE65" s="190">
        <v>-1.48194</v>
      </c>
      <c r="AF65" s="190">
        <v>-85.616900000000001</v>
      </c>
      <c r="AG65" s="190">
        <v>-18.977</v>
      </c>
      <c r="AH65" s="190">
        <v>-3.0748000000000002</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9">
        <f>YampaRiverInflow.TotalOutflow!A66</f>
        <v>46478</v>
      </c>
      <c r="B66" s="280">
        <v>-10.968</v>
      </c>
      <c r="C66" s="270">
        <v>-10.968</v>
      </c>
      <c r="D66" s="285">
        <v>-10.968</v>
      </c>
      <c r="E66" s="190">
        <v>-7.57599</v>
      </c>
      <c r="F66" s="190">
        <v>15.395820000000001</v>
      </c>
      <c r="G66" s="190">
        <v>39.174210000000002</v>
      </c>
      <c r="H66" s="190">
        <v>-0.41738999999999998</v>
      </c>
      <c r="I66" s="190">
        <v>-3.9382700000000002</v>
      </c>
      <c r="J66" s="190">
        <v>0.93055999999999994</v>
      </c>
      <c r="K66" s="190">
        <v>-11.8729</v>
      </c>
      <c r="L66" s="190">
        <v>-13.3843</v>
      </c>
      <c r="M66" s="190">
        <v>-6.9093299999999997</v>
      </c>
      <c r="N66" s="190">
        <v>4.2983100000000007</v>
      </c>
      <c r="O66" s="190">
        <v>-1.6048699999999998</v>
      </c>
      <c r="P66" s="190">
        <v>-3.3881199999999998</v>
      </c>
      <c r="Q66" s="190">
        <v>-8.2623700000000007</v>
      </c>
      <c r="R66" s="190">
        <v>-14.0764</v>
      </c>
      <c r="S66" s="190">
        <v>-15.644399999999999</v>
      </c>
      <c r="T66" s="190">
        <v>-20.3934</v>
      </c>
      <c r="U66" s="190">
        <v>-12.2591</v>
      </c>
      <c r="V66" s="190">
        <v>-6.0398699999999996</v>
      </c>
      <c r="W66" s="190">
        <v>14.186459999999999</v>
      </c>
      <c r="X66" s="190">
        <v>-9.3056399999999986</v>
      </c>
      <c r="Y66" s="190">
        <v>-4.80497</v>
      </c>
      <c r="Z66" s="190">
        <v>-4.7238199999999999</v>
      </c>
      <c r="AA66" s="190">
        <v>-4.9565900000000003</v>
      </c>
      <c r="AB66" s="190">
        <v>-3.62934</v>
      </c>
      <c r="AC66" s="190">
        <v>-36.724299999999999</v>
      </c>
      <c r="AD66" s="190">
        <v>5.76356</v>
      </c>
      <c r="AE66" s="190">
        <v>12.84352</v>
      </c>
      <c r="AF66" s="190">
        <v>-51.0623</v>
      </c>
      <c r="AG66" s="190">
        <v>-15.1135</v>
      </c>
      <c r="AH66" s="190">
        <v>-4.2431000000000001</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9">
        <f>YampaRiverInflow.TotalOutflow!A67</f>
        <v>46508</v>
      </c>
      <c r="B67" s="280">
        <v>4.734</v>
      </c>
      <c r="C67" s="270">
        <v>4.734</v>
      </c>
      <c r="D67" s="285">
        <v>4.734</v>
      </c>
      <c r="E67" s="190">
        <v>-8.2093600000000002</v>
      </c>
      <c r="F67" s="190">
        <v>11.730090000000001</v>
      </c>
      <c r="G67" s="190">
        <v>21.999099999999999</v>
      </c>
      <c r="H67" s="190">
        <v>0.11092</v>
      </c>
      <c r="I67" s="190">
        <v>-14.867799999999999</v>
      </c>
      <c r="J67" s="190">
        <v>-7.1809500000000002</v>
      </c>
      <c r="K67" s="190">
        <v>-5.66974</v>
      </c>
      <c r="L67" s="190">
        <v>-33.700400000000002</v>
      </c>
      <c r="M67" s="190">
        <v>-4.7220800000000001</v>
      </c>
      <c r="N67" s="190">
        <v>-17.381799999999998</v>
      </c>
      <c r="O67" s="190">
        <v>-33.279300000000006</v>
      </c>
      <c r="P67" s="190">
        <v>-5.4207200000000002</v>
      </c>
      <c r="Q67" s="190">
        <v>-5.2464300000000001</v>
      </c>
      <c r="R67" s="190">
        <v>3.1493000000000002</v>
      </c>
      <c r="S67" s="190">
        <v>-9.5569299999999995</v>
      </c>
      <c r="T67" s="190">
        <v>4.5381899999999993</v>
      </c>
      <c r="U67" s="190">
        <v>2.7454499999999999</v>
      </c>
      <c r="V67" s="190">
        <v>4.5651899999999994</v>
      </c>
      <c r="W67" s="190">
        <v>0.1095455</v>
      </c>
      <c r="X67" s="190">
        <v>7.3637499999999996</v>
      </c>
      <c r="Y67" s="190">
        <v>8.667313</v>
      </c>
      <c r="Z67" s="190">
        <v>9.6379000000000001</v>
      </c>
      <c r="AA67" s="190">
        <v>-0.59501400000000004</v>
      </c>
      <c r="AB67" s="190">
        <v>-7.1286899999999997</v>
      </c>
      <c r="AC67" s="190">
        <v>13.089129999999999</v>
      </c>
      <c r="AD67" s="190">
        <v>7.5992100000000002</v>
      </c>
      <c r="AE67" s="190">
        <v>4.7034399999999996</v>
      </c>
      <c r="AF67" s="190">
        <v>-61.748899999999999</v>
      </c>
      <c r="AG67" s="190">
        <v>-4.7955200000000007</v>
      </c>
      <c r="AH67" s="190">
        <v>-13.974399999999999</v>
      </c>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9">
        <f>YampaRiverInflow.TotalOutflow!A68</f>
        <v>46539</v>
      </c>
      <c r="B68" s="280">
        <v>-5.2859999999999996</v>
      </c>
      <c r="C68" s="270">
        <v>-5.2859999999999996</v>
      </c>
      <c r="D68" s="285">
        <v>-5.2859999999999996</v>
      </c>
      <c r="E68" s="190">
        <v>-11.6759</v>
      </c>
      <c r="F68" s="190">
        <v>-4.1159999999999995E-2</v>
      </c>
      <c r="G68" s="190">
        <v>5.6090299999999997</v>
      </c>
      <c r="H68" s="190">
        <v>-3.69754</v>
      </c>
      <c r="I68" s="190">
        <v>-11.8339</v>
      </c>
      <c r="J68" s="190">
        <v>-9.2286099999999998</v>
      </c>
      <c r="K68" s="190">
        <v>-8.5176200000000009</v>
      </c>
      <c r="L68" s="190">
        <v>-26.906099999999999</v>
      </c>
      <c r="M68" s="190">
        <v>-30.0809</v>
      </c>
      <c r="N68" s="190">
        <v>1.8562000000000001</v>
      </c>
      <c r="O68" s="190">
        <v>-14.7171</v>
      </c>
      <c r="P68" s="190">
        <v>-14.012499999999999</v>
      </c>
      <c r="Q68" s="190">
        <v>-1.51996</v>
      </c>
      <c r="R68" s="190">
        <v>-16.566500000000001</v>
      </c>
      <c r="S68" s="190">
        <v>-17.7789</v>
      </c>
      <c r="T68" s="190">
        <v>-8.3348700000000004</v>
      </c>
      <c r="U68" s="190">
        <v>-5.4185299999999996</v>
      </c>
      <c r="V68" s="190">
        <v>-7.2006999999999994</v>
      </c>
      <c r="W68" s="190">
        <v>-0.73851199999999995</v>
      </c>
      <c r="X68" s="190">
        <v>2.2777600000000002</v>
      </c>
      <c r="Y68" s="190">
        <v>-1.24882</v>
      </c>
      <c r="Z68" s="190">
        <v>-2.2548400000000002</v>
      </c>
      <c r="AA68" s="190">
        <v>-7.8657200000000005</v>
      </c>
      <c r="AB68" s="190">
        <v>-7.5185699999999995</v>
      </c>
      <c r="AC68" s="190">
        <v>-7.5434399999999995</v>
      </c>
      <c r="AD68" s="190">
        <v>4.59762</v>
      </c>
      <c r="AE68" s="190">
        <v>13.497540000000001</v>
      </c>
      <c r="AF68" s="190">
        <v>-26.186700000000002</v>
      </c>
      <c r="AG68" s="190">
        <v>-3.3491300000000002</v>
      </c>
      <c r="AH68" s="190">
        <v>4.0840300000000003</v>
      </c>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9">
        <f>YampaRiverInflow.TotalOutflow!A69</f>
        <v>46569</v>
      </c>
      <c r="B69" s="280">
        <v>-1.373</v>
      </c>
      <c r="C69" s="270">
        <v>-1.373</v>
      </c>
      <c r="D69" s="285">
        <v>-1.373</v>
      </c>
      <c r="E69" s="190">
        <v>-11.493399999999999</v>
      </c>
      <c r="F69" s="190">
        <v>10.728009999999999</v>
      </c>
      <c r="G69" s="190">
        <v>8.7200199999999999</v>
      </c>
      <c r="H69" s="190">
        <v>-1.2666099999999998</v>
      </c>
      <c r="I69" s="190">
        <v>-11.347200000000001</v>
      </c>
      <c r="J69" s="190">
        <v>-18.336200000000002</v>
      </c>
      <c r="K69" s="190">
        <v>-2.94312</v>
      </c>
      <c r="L69" s="190">
        <v>-31.489599999999999</v>
      </c>
      <c r="M69" s="190">
        <v>-20.471400000000003</v>
      </c>
      <c r="N69" s="190">
        <v>-11.8964</v>
      </c>
      <c r="O69" s="190">
        <v>-5.89581</v>
      </c>
      <c r="P69" s="190">
        <v>-9.4188299999999998</v>
      </c>
      <c r="Q69" s="190">
        <v>-9.6500499999999985</v>
      </c>
      <c r="R69" s="190">
        <v>-13.497399999999999</v>
      </c>
      <c r="S69" s="190">
        <v>-20.7821</v>
      </c>
      <c r="T69" s="190">
        <v>-5.3935699999999995</v>
      </c>
      <c r="U69" s="190">
        <v>-16.034399999999998</v>
      </c>
      <c r="V69" s="190">
        <v>-7.2505600000000001</v>
      </c>
      <c r="W69" s="190">
        <v>-12.2248</v>
      </c>
      <c r="X69" s="190">
        <v>-2.5033499999999997</v>
      </c>
      <c r="Y69" s="190">
        <v>-0.440502</v>
      </c>
      <c r="Z69" s="190">
        <v>11.24718</v>
      </c>
      <c r="AA69" s="190">
        <v>-1.8387200000000001</v>
      </c>
      <c r="AB69" s="190">
        <v>-11.0794</v>
      </c>
      <c r="AC69" s="190">
        <v>-4.7515900000000002</v>
      </c>
      <c r="AD69" s="190">
        <v>1.85019</v>
      </c>
      <c r="AE69" s="190">
        <v>3.09552</v>
      </c>
      <c r="AF69" s="190">
        <v>-10.6083</v>
      </c>
      <c r="AG69" s="190">
        <v>-7.64445</v>
      </c>
      <c r="AH69" s="190">
        <v>8.1272700000000011</v>
      </c>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9">
        <f>YampaRiverInflow.TotalOutflow!A70</f>
        <v>46600</v>
      </c>
      <c r="B70" s="280">
        <v>0.19600000000000001</v>
      </c>
      <c r="C70" s="270">
        <v>0.19600000000000001</v>
      </c>
      <c r="D70" s="285">
        <v>0.19600000000000001</v>
      </c>
      <c r="E70" s="190">
        <v>-4.3264100000000001</v>
      </c>
      <c r="F70" s="190">
        <v>-10.6752</v>
      </c>
      <c r="G70" s="190">
        <v>1.8042</v>
      </c>
      <c r="H70" s="190">
        <v>4.2788000000000004</v>
      </c>
      <c r="I70" s="190">
        <v>-12.226000000000001</v>
      </c>
      <c r="J70" s="190">
        <v>-3.8130300000000004</v>
      </c>
      <c r="K70" s="190">
        <v>-0.78469000000000011</v>
      </c>
      <c r="L70" s="190">
        <v>-7.6042100000000001</v>
      </c>
      <c r="M70" s="190">
        <v>-5.4120699999999999</v>
      </c>
      <c r="N70" s="190">
        <v>-13.8598</v>
      </c>
      <c r="O70" s="190">
        <v>-14.737</v>
      </c>
      <c r="P70" s="190">
        <v>-6.2569600000000003</v>
      </c>
      <c r="Q70" s="190">
        <v>-22.553799999999999</v>
      </c>
      <c r="R70" s="190">
        <v>-2.4493899999999997</v>
      </c>
      <c r="S70" s="190">
        <v>-15.1355</v>
      </c>
      <c r="T70" s="190">
        <v>2.9768400000000002</v>
      </c>
      <c r="U70" s="190">
        <v>5.9177799999999996</v>
      </c>
      <c r="V70" s="190">
        <v>3.3304999999999998</v>
      </c>
      <c r="W70" s="190">
        <v>10.576969999999999</v>
      </c>
      <c r="X70" s="190">
        <v>-7.4222299999999999</v>
      </c>
      <c r="Y70" s="190">
        <v>-2.7236199999999999</v>
      </c>
      <c r="Z70" s="190">
        <v>11.2767</v>
      </c>
      <c r="AA70" s="190">
        <v>-2.6559499999999998</v>
      </c>
      <c r="AB70" s="190">
        <v>3.1679930000000001</v>
      </c>
      <c r="AC70" s="190">
        <v>-8.08446</v>
      </c>
      <c r="AD70" s="190">
        <v>4.3259999999999996</v>
      </c>
      <c r="AE70" s="190">
        <v>3.7869800000000002</v>
      </c>
      <c r="AF70" s="190">
        <v>-3.9497499999999999</v>
      </c>
      <c r="AG70" s="190">
        <v>-0.94598000000000004</v>
      </c>
      <c r="AH70" s="190">
        <v>2.1968100000000002</v>
      </c>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9">
        <f>YampaRiverInflow.TotalOutflow!A71</f>
        <v>46631</v>
      </c>
      <c r="B71" s="280">
        <v>-1.373</v>
      </c>
      <c r="C71" s="270">
        <v>-1.373</v>
      </c>
      <c r="D71" s="285">
        <v>-1.373</v>
      </c>
      <c r="E71" s="190">
        <v>4.2184399999999993</v>
      </c>
      <c r="F71" s="190">
        <v>2.1504499999999998</v>
      </c>
      <c r="G71" s="190">
        <v>-6.8963000000000001</v>
      </c>
      <c r="H71" s="190">
        <v>-12.975100000000001</v>
      </c>
      <c r="I71" s="190">
        <v>-7.1190200000000008</v>
      </c>
      <c r="J71" s="190">
        <v>-2.2877899999999998</v>
      </c>
      <c r="K71" s="190">
        <v>-15.519200000000001</v>
      </c>
      <c r="L71" s="190">
        <v>-21.1785</v>
      </c>
      <c r="M71" s="190">
        <v>-6.0739200000000002</v>
      </c>
      <c r="N71" s="190">
        <v>-3.6959299999999997</v>
      </c>
      <c r="O71" s="190">
        <v>0.22959000000000002</v>
      </c>
      <c r="P71" s="190">
        <v>-2.0469200000000001</v>
      </c>
      <c r="Q71" s="190">
        <v>-1.55017</v>
      </c>
      <c r="R71" s="190">
        <v>8.7733099999999986</v>
      </c>
      <c r="S71" s="190">
        <v>-8.4957199999999986</v>
      </c>
      <c r="T71" s="190">
        <v>10.460270000000001</v>
      </c>
      <c r="U71" s="190">
        <v>-5.7617600000000007</v>
      </c>
      <c r="V71" s="190">
        <v>-2.9507099999999999</v>
      </c>
      <c r="W71" s="190">
        <v>5.573264</v>
      </c>
      <c r="X71" s="190">
        <v>6.7049099999999999</v>
      </c>
      <c r="Y71" s="190">
        <v>-0.37902999999999998</v>
      </c>
      <c r="Z71" s="190">
        <v>1.002618</v>
      </c>
      <c r="AA71" s="190">
        <v>4.0797420000000004</v>
      </c>
      <c r="AB71" s="190">
        <v>-5.3277200000000002</v>
      </c>
      <c r="AC71" s="190">
        <v>-6.2411499999999993</v>
      </c>
      <c r="AD71" s="190">
        <v>2.4840100000000001</v>
      </c>
      <c r="AE71" s="190">
        <v>5.2410399999999999</v>
      </c>
      <c r="AF71" s="190">
        <v>-12.903600000000001</v>
      </c>
      <c r="AG71" s="190">
        <v>8.5776000000000003</v>
      </c>
      <c r="AH71" s="190">
        <v>15.860709999999999</v>
      </c>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9"/>
      <c r="B72" s="280"/>
      <c r="C72" s="270"/>
      <c r="D72" s="285"/>
      <c r="AI72" s="190"/>
      <c r="AJ72" s="190"/>
      <c r="AK72" s="190"/>
      <c r="AL72" s="190"/>
      <c r="AM72" s="190"/>
      <c r="ALQ72" s="172" t="e">
        <v>#N/A</v>
      </c>
    </row>
    <row r="73" spans="1:1005" ht="12.75" customHeight="1" x14ac:dyDescent="0.25">
      <c r="A73" s="149"/>
      <c r="B73" s="280"/>
      <c r="C73" s="270"/>
      <c r="D73" s="285"/>
      <c r="AI73" s="190"/>
      <c r="AJ73" s="190"/>
      <c r="AK73" s="190"/>
      <c r="AL73" s="190"/>
      <c r="AM73" s="190"/>
    </row>
    <row r="74" spans="1:1005" ht="12.75" customHeight="1" x14ac:dyDescent="0.25">
      <c r="A74" s="149"/>
      <c r="B74" s="280"/>
      <c r="C74" s="270"/>
      <c r="D74" s="285"/>
      <c r="AI74" s="190"/>
      <c r="AJ74" s="190"/>
      <c r="AK74" s="190"/>
      <c r="AL74" s="190"/>
      <c r="AM74" s="190"/>
    </row>
    <row r="75" spans="1:1005" ht="12.75" customHeight="1" x14ac:dyDescent="0.25">
      <c r="A75" s="149"/>
      <c r="B75" s="280"/>
      <c r="C75" s="270"/>
      <c r="D75" s="285"/>
      <c r="AI75" s="190"/>
      <c r="AJ75" s="190"/>
      <c r="AK75" s="190"/>
      <c r="AL75" s="190"/>
      <c r="AM75" s="190"/>
    </row>
    <row r="76" spans="1:1005" ht="12.75" customHeight="1" x14ac:dyDescent="0.25">
      <c r="A76" s="149"/>
      <c r="B76" s="280"/>
      <c r="C76" s="270"/>
      <c r="D76" s="285"/>
      <c r="AI76" s="190"/>
      <c r="AJ76" s="190"/>
      <c r="AK76" s="190"/>
      <c r="AL76" s="190"/>
      <c r="AM76" s="190"/>
    </row>
    <row r="77" spans="1:1005" ht="12.75" customHeight="1" x14ac:dyDescent="0.25">
      <c r="A77" s="149"/>
      <c r="B77" s="280"/>
      <c r="C77" s="270"/>
      <c r="D77" s="285"/>
    </row>
    <row r="78" spans="1:1005" ht="12.75" customHeight="1" x14ac:dyDescent="0.25">
      <c r="A78" s="149"/>
      <c r="B78" s="280"/>
      <c r="C78" s="270"/>
      <c r="D78" s="285"/>
    </row>
    <row r="79" spans="1:1005" ht="12.75" customHeight="1" x14ac:dyDescent="0.25">
      <c r="A79" s="149"/>
      <c r="B79" s="280"/>
      <c r="C79" s="270"/>
      <c r="D79" s="285"/>
    </row>
    <row r="80" spans="1:1005" ht="12.75" customHeight="1" x14ac:dyDescent="0.25">
      <c r="A80" s="149"/>
      <c r="B80" s="280"/>
      <c r="C80" s="270"/>
      <c r="D80" s="285"/>
    </row>
    <row r="81" spans="1:4" ht="12.75" customHeight="1" x14ac:dyDescent="0.25">
      <c r="A81" s="149"/>
      <c r="B81" s="280"/>
      <c r="C81" s="270"/>
      <c r="D81" s="285"/>
    </row>
    <row r="82" spans="1:4" ht="12.75" customHeight="1" x14ac:dyDescent="0.25">
      <c r="A82" s="149"/>
      <c r="B82" s="280"/>
      <c r="C82" s="270"/>
      <c r="D82" s="285"/>
    </row>
    <row r="83" spans="1:4" ht="12.75" customHeight="1" x14ac:dyDescent="0.25">
      <c r="A83" s="149"/>
      <c r="B83" s="280"/>
      <c r="C83" s="270"/>
      <c r="D83" s="285"/>
    </row>
    <row r="84" spans="1:4" ht="12.75" customHeight="1" x14ac:dyDescent="0.25">
      <c r="A84" s="149"/>
      <c r="B84" s="280"/>
      <c r="C84" s="270"/>
      <c r="D84" s="28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84"/>
  <sheetViews>
    <sheetView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162"/>
      <c r="AJ1" s="162"/>
      <c r="AK1" s="162"/>
      <c r="AL1" s="162"/>
      <c r="AM1" s="162"/>
    </row>
    <row r="2" spans="1:51" ht="15" x14ac:dyDescent="0.25">
      <c r="A2" s="132" t="s">
        <v>175</v>
      </c>
      <c r="B2" s="158" t="s">
        <v>45</v>
      </c>
      <c r="C2" s="158" t="s">
        <v>46</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51" ht="15" x14ac:dyDescent="0.25">
      <c r="A3" s="134" t="str">
        <f>A2&amp;"_"&amp;"Time"</f>
        <v>HvrToDvs_In_Time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51" ht="15" x14ac:dyDescent="0.25">
      <c r="A4" s="304">
        <f>YampaRiverInflow.TotalOutflow!A4</f>
        <v>44593</v>
      </c>
      <c r="B4" s="292">
        <v>-9.2490000000000006</v>
      </c>
      <c r="C4" s="293">
        <v>-9.2490000000000006</v>
      </c>
      <c r="D4" s="303">
        <v>-9.2490000000000006</v>
      </c>
      <c r="E4" s="190">
        <f ca="1">INDEX(INDIRECT("HvrToDvs_"&amp;E$2+YEAR($A4)-YEAR($A$4)),MONTH($A4))/1000</f>
        <v>-20.612359999999999</v>
      </c>
      <c r="F4" s="190">
        <f t="shared" ref="F4:AH12" ca="1" si="0">INDEX(INDIRECT("HvrToDvs_"&amp;F$2+YEAR($A4)-YEAR($A$4)),MONTH($A4))/1000</f>
        <v>-3.8160700000000003</v>
      </c>
      <c r="G4" s="190">
        <f t="shared" ca="1" si="0"/>
        <v>12.07672</v>
      </c>
      <c r="H4" s="190">
        <f t="shared" ca="1" si="0"/>
        <v>-6.4777399999999998</v>
      </c>
      <c r="I4" s="190">
        <f t="shared" ca="1" si="0"/>
        <v>-3.1795599999999999</v>
      </c>
      <c r="J4" s="190">
        <f t="shared" ca="1" si="0"/>
        <v>-18.78584</v>
      </c>
      <c r="K4" s="190">
        <f t="shared" ca="1" si="0"/>
        <v>-15.19333</v>
      </c>
      <c r="L4" s="190">
        <f t="shared" ca="1" si="0"/>
        <v>16.79738</v>
      </c>
      <c r="M4" s="190">
        <f t="shared" ca="1" si="0"/>
        <v>-14.575379999999999</v>
      </c>
      <c r="N4" s="190">
        <f t="shared" ca="1" si="0"/>
        <v>-10.293559999999999</v>
      </c>
      <c r="O4" s="190">
        <f t="shared" ca="1" si="0"/>
        <v>-6.9536000000000007</v>
      </c>
      <c r="P4" s="190">
        <f t="shared" ca="1" si="0"/>
        <v>-5.6801599999999999</v>
      </c>
      <c r="Q4" s="190">
        <f t="shared" ca="1" si="0"/>
        <v>-3.35554</v>
      </c>
      <c r="R4" s="190">
        <f t="shared" ca="1" si="0"/>
        <v>-8.1621500000000005</v>
      </c>
      <c r="S4" s="190">
        <f t="shared" ca="1" si="0"/>
        <v>2.4570000000000002E-2</v>
      </c>
      <c r="T4" s="190">
        <f t="shared" ca="1" si="0"/>
        <v>-7.1100200000000005</v>
      </c>
      <c r="U4" s="190">
        <f t="shared" ca="1" si="0"/>
        <v>-6.7532899999999998</v>
      </c>
      <c r="V4" s="190">
        <f t="shared" ca="1" si="0"/>
        <v>-2.0011099999999997</v>
      </c>
      <c r="W4" s="190">
        <f t="shared" ca="1" si="0"/>
        <v>-7.8896199999999999</v>
      </c>
      <c r="X4" s="190">
        <f t="shared" ca="1" si="0"/>
        <v>-3.9773800000000001</v>
      </c>
      <c r="Y4" s="190">
        <f t="shared" ca="1" si="0"/>
        <v>-10.08442</v>
      </c>
      <c r="Z4" s="190">
        <f t="shared" ca="1" si="0"/>
        <v>-18.090959999999999</v>
      </c>
      <c r="AA4" s="190">
        <f t="shared" ca="1" si="0"/>
        <v>-11.6091</v>
      </c>
      <c r="AB4" s="190">
        <f t="shared" ca="1" si="0"/>
        <v>-21.548820344999999</v>
      </c>
      <c r="AC4" s="190">
        <f t="shared" ca="1" si="0"/>
        <v>-7.5985200000000006</v>
      </c>
      <c r="AD4" s="190">
        <f t="shared" ca="1" si="0"/>
        <v>-20.472602035292702</v>
      </c>
      <c r="AE4" s="190">
        <f t="shared" ca="1" si="0"/>
        <v>-13.268210556554999</v>
      </c>
      <c r="AF4" s="190">
        <f t="shared" ca="1" si="0"/>
        <v>-3.7049759082622802</v>
      </c>
      <c r="AG4" s="190">
        <f t="shared" ca="1" si="0"/>
        <v>-6.2868484411741301</v>
      </c>
      <c r="AH4" s="190">
        <f t="shared" ca="1" si="0"/>
        <v>-2.5118734448427</v>
      </c>
      <c r="AI4" s="190"/>
      <c r="AJ4" s="190"/>
      <c r="AK4" s="190"/>
      <c r="AL4" s="190"/>
      <c r="AM4" s="190"/>
      <c r="AN4" s="167"/>
      <c r="AO4" s="167"/>
      <c r="AP4" s="167"/>
      <c r="AQ4" s="167"/>
      <c r="AR4" s="167"/>
      <c r="AS4" s="167"/>
      <c r="AT4" s="167"/>
      <c r="AU4" s="167"/>
      <c r="AV4" s="167"/>
      <c r="AW4" s="167"/>
      <c r="AX4" s="167"/>
      <c r="AY4" s="167"/>
    </row>
    <row r="5" spans="1:51" ht="15" x14ac:dyDescent="0.25">
      <c r="A5" s="304">
        <f>YampaRiverInflow.TotalOutflow!A5</f>
        <v>44621</v>
      </c>
      <c r="B5" s="280">
        <v>-6.7569999999999997</v>
      </c>
      <c r="C5" s="270">
        <v>-6.7569999999999997</v>
      </c>
      <c r="D5" s="285">
        <v>-6.7569999999999997</v>
      </c>
      <c r="E5" s="190">
        <v>-30.239049999999999</v>
      </c>
      <c r="F5" s="190">
        <v>-0.40625</v>
      </c>
      <c r="G5" s="190">
        <v>-2.8755600000000001</v>
      </c>
      <c r="H5" s="190">
        <v>-24.367049999999999</v>
      </c>
      <c r="I5" s="190">
        <v>-21.61571</v>
      </c>
      <c r="J5" s="190">
        <v>-7.1826499999999998</v>
      </c>
      <c r="K5" s="190">
        <v>-21.388090000000002</v>
      </c>
      <c r="L5" s="190">
        <v>-38.647570000000002</v>
      </c>
      <c r="M5" s="190">
        <v>-17.924779999999998</v>
      </c>
      <c r="N5" s="190">
        <v>-12.442740000000001</v>
      </c>
      <c r="O5" s="190">
        <v>-43.985260000000004</v>
      </c>
      <c r="P5" s="190">
        <v>-10.52102</v>
      </c>
      <c r="Q5" s="190">
        <v>-6.4350100000000001</v>
      </c>
      <c r="R5" s="190">
        <v>-12.448540000000001</v>
      </c>
      <c r="S5" s="190">
        <v>-11.11115</v>
      </c>
      <c r="T5" s="190">
        <v>-14.26328</v>
      </c>
      <c r="U5" s="190">
        <v>-15.209569999999999</v>
      </c>
      <c r="V5" s="190">
        <v>-13.494590000000001</v>
      </c>
      <c r="W5" s="190">
        <v>-13.53969</v>
      </c>
      <c r="X5" s="190">
        <v>-18.373999999999999</v>
      </c>
      <c r="Y5" s="190">
        <v>-10.9312</v>
      </c>
      <c r="Z5" s="190">
        <v>-22.812709999999999</v>
      </c>
      <c r="AA5" s="190">
        <v>-10.592450000000001</v>
      </c>
      <c r="AB5" s="190">
        <v>-11.9735317815</v>
      </c>
      <c r="AC5" s="190">
        <v>-21.3963</v>
      </c>
      <c r="AD5" s="190">
        <v>-15.5315691356895</v>
      </c>
      <c r="AE5" s="190">
        <v>-26.957057220772398</v>
      </c>
      <c r="AF5" s="190">
        <v>-0.9152361797759101</v>
      </c>
      <c r="AG5" s="190">
        <v>6.7853255588221097</v>
      </c>
      <c r="AH5" s="190">
        <v>2.8341490712609696</v>
      </c>
      <c r="AI5" s="203"/>
      <c r="AJ5" s="203"/>
      <c r="AK5" s="203"/>
      <c r="AL5" s="203"/>
      <c r="AM5" s="203"/>
      <c r="AN5" s="167"/>
      <c r="AO5" s="167"/>
      <c r="AP5" s="167"/>
      <c r="AQ5" s="167"/>
      <c r="AR5" s="167"/>
      <c r="AS5" s="167"/>
      <c r="AT5" s="167"/>
      <c r="AU5" s="167"/>
      <c r="AV5" s="167"/>
      <c r="AW5" s="167"/>
      <c r="AX5" s="167"/>
      <c r="AY5" s="167"/>
    </row>
    <row r="6" spans="1:51" ht="15" x14ac:dyDescent="0.25">
      <c r="A6" s="304">
        <f>YampaRiverInflow.TotalOutflow!A6</f>
        <v>44652</v>
      </c>
      <c r="B6" s="280">
        <v>-7.8780000000000001</v>
      </c>
      <c r="C6" s="270">
        <v>-7.8780000000000001</v>
      </c>
      <c r="D6" s="285">
        <v>-7.8780000000000001</v>
      </c>
      <c r="E6" s="190">
        <v>-34.838769999999997</v>
      </c>
      <c r="F6" s="190">
        <v>-15.670870000000001</v>
      </c>
      <c r="G6" s="190">
        <v>-12.345879999999999</v>
      </c>
      <c r="H6" s="190">
        <v>-24.792330000000003</v>
      </c>
      <c r="I6" s="190">
        <v>-15.55307</v>
      </c>
      <c r="J6" s="190">
        <v>-27.615380000000002</v>
      </c>
      <c r="K6" s="190">
        <v>-9.9768299999999996</v>
      </c>
      <c r="L6" s="190">
        <v>-7.8899799999999995</v>
      </c>
      <c r="M6" s="190">
        <v>-18.484590000000001</v>
      </c>
      <c r="N6" s="190">
        <v>-13.60337</v>
      </c>
      <c r="O6" s="190">
        <v>-60.627809999999997</v>
      </c>
      <c r="P6" s="190">
        <v>-9.7155499999999986</v>
      </c>
      <c r="Q6" s="190">
        <v>-15.310879999999999</v>
      </c>
      <c r="R6" s="190">
        <v>3.4897600000000004</v>
      </c>
      <c r="S6" s="190">
        <v>-16.877500000000001</v>
      </c>
      <c r="T6" s="190">
        <v>-19.60941</v>
      </c>
      <c r="U6" s="190">
        <v>-18.033900000000003</v>
      </c>
      <c r="V6" s="190">
        <v>-6.3000600000000002</v>
      </c>
      <c r="W6" s="190">
        <v>-13.78439</v>
      </c>
      <c r="X6" s="190">
        <v>-16.949249999999999</v>
      </c>
      <c r="Y6" s="190">
        <v>-12.7826</v>
      </c>
      <c r="Z6" s="190">
        <v>-23.694689999999998</v>
      </c>
      <c r="AA6" s="190">
        <v>-20.046709999999997</v>
      </c>
      <c r="AB6" s="190">
        <v>-21.301506761199999</v>
      </c>
      <c r="AC6" s="190">
        <v>-18.4818</v>
      </c>
      <c r="AD6" s="190">
        <v>-17.5168485189009</v>
      </c>
      <c r="AE6" s="190">
        <v>-23.194719500322002</v>
      </c>
      <c r="AF6" s="190">
        <v>-2.7833883714251502</v>
      </c>
      <c r="AG6" s="190">
        <v>-0.324840302860404</v>
      </c>
      <c r="AH6" s="190">
        <v>4.4309846423458099</v>
      </c>
      <c r="AI6" s="203"/>
      <c r="AJ6" s="203"/>
      <c r="AK6" s="203"/>
      <c r="AL6" s="203"/>
      <c r="AM6" s="203"/>
      <c r="AN6" s="167"/>
      <c r="AO6" s="167"/>
      <c r="AP6" s="167"/>
      <c r="AQ6" s="167"/>
      <c r="AR6" s="167"/>
      <c r="AS6" s="167"/>
      <c r="AT6" s="167"/>
      <c r="AU6" s="167"/>
      <c r="AV6" s="167"/>
      <c r="AW6" s="167"/>
      <c r="AX6" s="167"/>
      <c r="AY6" s="167"/>
    </row>
    <row r="7" spans="1:51" ht="15" x14ac:dyDescent="0.25">
      <c r="A7" s="304">
        <f>YampaRiverInflow.TotalOutflow!A7</f>
        <v>44682</v>
      </c>
      <c r="B7" s="280">
        <v>-8.2189999999999994</v>
      </c>
      <c r="C7" s="270">
        <v>-8.2189999999999994</v>
      </c>
      <c r="D7" s="285">
        <v>-8.2189999999999994</v>
      </c>
      <c r="E7" s="190">
        <v>-43.382190000000001</v>
      </c>
      <c r="F7" s="190">
        <v>-22.886580000000002</v>
      </c>
      <c r="G7" s="190">
        <v>-11.17521</v>
      </c>
      <c r="H7" s="190">
        <v>-23.596910000000001</v>
      </c>
      <c r="I7" s="190">
        <v>-15.42226</v>
      </c>
      <c r="J7" s="190">
        <v>3.82769</v>
      </c>
      <c r="K7" s="190">
        <v>-8.7342700000000004</v>
      </c>
      <c r="L7" s="190">
        <v>-12.672180000000001</v>
      </c>
      <c r="M7" s="190">
        <v>-9.4568999999999992</v>
      </c>
      <c r="N7" s="190">
        <v>2.1620500000000002</v>
      </c>
      <c r="O7" s="190">
        <v>6.1777799999999994</v>
      </c>
      <c r="P7" s="190">
        <v>-11.006309999999999</v>
      </c>
      <c r="Q7" s="190">
        <v>-11.085049999999999</v>
      </c>
      <c r="R7" s="190">
        <v>-22.195970000000003</v>
      </c>
      <c r="S7" s="190">
        <v>-14.829829999999999</v>
      </c>
      <c r="T7" s="190">
        <v>10.05152</v>
      </c>
      <c r="U7" s="190">
        <v>-15.21618</v>
      </c>
      <c r="V7" s="190">
        <v>-22.456689999999998</v>
      </c>
      <c r="W7" s="190">
        <v>-5.2049700000000003</v>
      </c>
      <c r="X7" s="190">
        <v>-18.830310000000001</v>
      </c>
      <c r="Y7" s="190">
        <v>-9.6620400000000011</v>
      </c>
      <c r="Z7" s="190">
        <v>-14.13106</v>
      </c>
      <c r="AA7" s="190">
        <v>-15.37541</v>
      </c>
      <c r="AB7" s="190">
        <v>-17.183385914400002</v>
      </c>
      <c r="AC7" s="190">
        <v>-10.3527</v>
      </c>
      <c r="AD7" s="190">
        <v>-5.9597789100264897</v>
      </c>
      <c r="AE7" s="190">
        <v>-13.0568868969787</v>
      </c>
      <c r="AF7" s="190">
        <v>-10.690474953451199</v>
      </c>
      <c r="AG7" s="190">
        <v>-8.95269039912049</v>
      </c>
      <c r="AH7" s="190">
        <v>-2.4333087279832499</v>
      </c>
      <c r="AI7" s="203"/>
      <c r="AJ7" s="203"/>
      <c r="AK7" s="203"/>
      <c r="AL7" s="203"/>
      <c r="AM7" s="203"/>
      <c r="AN7" s="167"/>
      <c r="AO7" s="167"/>
      <c r="AP7" s="167"/>
      <c r="AQ7" s="167"/>
      <c r="AR7" s="167"/>
      <c r="AS7" s="167"/>
      <c r="AT7" s="167"/>
      <c r="AU7" s="167"/>
      <c r="AV7" s="167"/>
      <c r="AW7" s="167"/>
      <c r="AX7" s="167"/>
      <c r="AY7" s="167"/>
    </row>
    <row r="8" spans="1:51" ht="15" x14ac:dyDescent="0.25">
      <c r="A8" s="304">
        <f>YampaRiverInflow.TotalOutflow!A8</f>
        <v>44713</v>
      </c>
      <c r="B8" s="280">
        <v>-13.089</v>
      </c>
      <c r="C8" s="270">
        <v>-13.089</v>
      </c>
      <c r="D8" s="285">
        <v>-13.089</v>
      </c>
      <c r="E8" s="190">
        <v>-46.634540000000001</v>
      </c>
      <c r="F8" s="190">
        <v>-19.443330000000003</v>
      </c>
      <c r="G8" s="190">
        <v>7.9125299999999994</v>
      </c>
      <c r="H8" s="190">
        <v>-9.9691600000000005</v>
      </c>
      <c r="I8" s="190">
        <v>-16.600020000000001</v>
      </c>
      <c r="J8" s="190">
        <v>-10.217690000000001</v>
      </c>
      <c r="K8" s="190">
        <v>3.97357</v>
      </c>
      <c r="L8" s="190">
        <v>-3.1482399999999999</v>
      </c>
      <c r="M8" s="190">
        <v>-1.4221199999999998</v>
      </c>
      <c r="N8" s="190">
        <v>-38.834009999999999</v>
      </c>
      <c r="O8" s="190">
        <v>-7.06473</v>
      </c>
      <c r="P8" s="190">
        <v>1.8902699999999999</v>
      </c>
      <c r="Q8" s="190">
        <v>8.4872199999999989</v>
      </c>
      <c r="R8" s="190">
        <v>0.80691999999999997</v>
      </c>
      <c r="S8" s="190">
        <v>-6.2195200000000002</v>
      </c>
      <c r="T8" s="190">
        <v>13.559850000000001</v>
      </c>
      <c r="U8" s="190">
        <v>-8.6716299999999986</v>
      </c>
      <c r="V8" s="190">
        <v>-7.92706</v>
      </c>
      <c r="W8" s="190">
        <v>-2.6868400000000001</v>
      </c>
      <c r="X8" s="190">
        <v>-23.401610000000002</v>
      </c>
      <c r="Y8" s="190">
        <v>-8.745379999999999</v>
      </c>
      <c r="Z8" s="190">
        <v>-18.980650000000001</v>
      </c>
      <c r="AA8" s="190">
        <v>-16.096640000000001</v>
      </c>
      <c r="AB8" s="190">
        <v>-19.255974470100004</v>
      </c>
      <c r="AC8" s="190">
        <v>-18.623000000000001</v>
      </c>
      <c r="AD8" s="190">
        <v>-15.662912035006901</v>
      </c>
      <c r="AE8" s="190">
        <v>-6.2078304045509105</v>
      </c>
      <c r="AF8" s="190">
        <v>-20.836679793537101</v>
      </c>
      <c r="AG8" s="190">
        <v>-12.310910447417401</v>
      </c>
      <c r="AH8" s="190">
        <v>-10.4286926317018</v>
      </c>
      <c r="AI8" s="203"/>
      <c r="AJ8" s="203"/>
      <c r="AK8" s="203"/>
      <c r="AL8" s="203"/>
      <c r="AM8" s="203"/>
      <c r="AN8" s="167"/>
      <c r="AO8" s="167"/>
      <c r="AP8" s="167"/>
      <c r="AQ8" s="167"/>
      <c r="AR8" s="167"/>
      <c r="AS8" s="167"/>
      <c r="AT8" s="167"/>
      <c r="AU8" s="167"/>
      <c r="AV8" s="167"/>
      <c r="AW8" s="167"/>
      <c r="AX8" s="167"/>
      <c r="AY8" s="167"/>
    </row>
    <row r="9" spans="1:51" ht="15" x14ac:dyDescent="0.25">
      <c r="A9" s="304">
        <f>YampaRiverInflow.TotalOutflow!A9</f>
        <v>44743</v>
      </c>
      <c r="B9" s="280">
        <v>-9.9160000000000004</v>
      </c>
      <c r="C9" s="270">
        <v>-9.9160000000000004</v>
      </c>
      <c r="D9" s="285">
        <v>-9.9160000000000004</v>
      </c>
      <c r="E9" s="190">
        <v>-32.33464</v>
      </c>
      <c r="F9" s="190">
        <v>-28.353200000000001</v>
      </c>
      <c r="G9" s="190">
        <v>-13.82734</v>
      </c>
      <c r="H9" s="190">
        <v>-8.2693600000000007</v>
      </c>
      <c r="I9" s="190">
        <v>-6.1791200000000002</v>
      </c>
      <c r="J9" s="190">
        <v>3.4561299999999999</v>
      </c>
      <c r="K9" s="190">
        <v>2.85033</v>
      </c>
      <c r="L9" s="190">
        <v>-5.2313599999999996</v>
      </c>
      <c r="M9" s="190">
        <v>-2.7631799999999997</v>
      </c>
      <c r="N9" s="190">
        <v>-11.48329</v>
      </c>
      <c r="O9" s="190">
        <v>-12.351889999999999</v>
      </c>
      <c r="P9" s="190">
        <v>-4.6287900000000004</v>
      </c>
      <c r="Q9" s="190">
        <v>-5.6995800000000001</v>
      </c>
      <c r="R9" s="190">
        <v>1.1146199999999999</v>
      </c>
      <c r="S9" s="190">
        <v>-1.95407</v>
      </c>
      <c r="T9" s="190">
        <v>15.37031</v>
      </c>
      <c r="U9" s="190">
        <v>-6.1843900000000005</v>
      </c>
      <c r="V9" s="190">
        <v>2.6158600000000001</v>
      </c>
      <c r="W9" s="190">
        <v>5.3711899999999995</v>
      </c>
      <c r="X9" s="190">
        <v>-13.886209999999998</v>
      </c>
      <c r="Y9" s="190">
        <v>-10.38104</v>
      </c>
      <c r="Z9" s="190">
        <v>-8.8864900000000002</v>
      </c>
      <c r="AA9" s="190">
        <v>-24.04243</v>
      </c>
      <c r="AB9" s="190">
        <v>-9.7753157925099998</v>
      </c>
      <c r="AC9" s="190">
        <v>-13.5413</v>
      </c>
      <c r="AD9" s="190">
        <v>-24.104348044461702</v>
      </c>
      <c r="AE9" s="190">
        <v>-5.0325461970853906</v>
      </c>
      <c r="AF9" s="190">
        <v>-5.6695891052226894</v>
      </c>
      <c r="AG9" s="190">
        <v>-10.615642923412601</v>
      </c>
      <c r="AH9" s="190">
        <v>-4.1570484803890206</v>
      </c>
      <c r="AI9" s="203"/>
      <c r="AJ9" s="203"/>
      <c r="AK9" s="203"/>
      <c r="AL9" s="203"/>
      <c r="AM9" s="203"/>
      <c r="AN9" s="167"/>
      <c r="AO9" s="167"/>
      <c r="AP9" s="167"/>
      <c r="AQ9" s="167"/>
      <c r="AR9" s="167"/>
      <c r="AS9" s="167"/>
      <c r="AT9" s="167"/>
      <c r="AU9" s="167"/>
      <c r="AV9" s="167"/>
      <c r="AW9" s="167"/>
      <c r="AX9" s="167"/>
      <c r="AY9" s="167"/>
    </row>
    <row r="10" spans="1:51" ht="15" x14ac:dyDescent="0.25">
      <c r="A10" s="304">
        <f>YampaRiverInflow.TotalOutflow!A10</f>
        <v>44774</v>
      </c>
      <c r="B10" s="280">
        <v>-10.787000000000001</v>
      </c>
      <c r="C10" s="270">
        <v>-10.787000000000001</v>
      </c>
      <c r="D10" s="285">
        <v>-10.787000000000001</v>
      </c>
      <c r="E10" s="190">
        <v>-30.478750000000002</v>
      </c>
      <c r="F10" s="190">
        <v>-37.806379999999997</v>
      </c>
      <c r="G10" s="190">
        <v>0.36157</v>
      </c>
      <c r="H10" s="190">
        <v>-21.721700000000002</v>
      </c>
      <c r="I10" s="190">
        <v>-32.771730000000005</v>
      </c>
      <c r="J10" s="190">
        <v>-3.3455599999999999</v>
      </c>
      <c r="K10" s="190">
        <v>5.3322599999999998</v>
      </c>
      <c r="L10" s="190">
        <v>-12.47739</v>
      </c>
      <c r="M10" s="190">
        <v>-10.764940000000001</v>
      </c>
      <c r="N10" s="190">
        <v>-12.411370000000002</v>
      </c>
      <c r="O10" s="190">
        <v>-5.8684500000000002</v>
      </c>
      <c r="P10" s="190">
        <v>-7.3342000000000001</v>
      </c>
      <c r="Q10" s="190">
        <v>-0.58257000000000003</v>
      </c>
      <c r="R10" s="190">
        <v>-2.9759099999999998</v>
      </c>
      <c r="S10" s="190">
        <v>-4.9262499999999996</v>
      </c>
      <c r="T10" s="190">
        <v>7.4216999999999995</v>
      </c>
      <c r="U10" s="190">
        <v>-6.2596699999999998</v>
      </c>
      <c r="V10" s="190">
        <v>-3.49715</v>
      </c>
      <c r="W10" s="190">
        <v>-8.0988400000000009</v>
      </c>
      <c r="X10" s="190">
        <v>-12.211690000000001</v>
      </c>
      <c r="Y10" s="190">
        <v>-5.9300299999999995</v>
      </c>
      <c r="Z10" s="190">
        <v>-10.645899999999999</v>
      </c>
      <c r="AA10" s="190">
        <v>-16.45506</v>
      </c>
      <c r="AB10" s="190">
        <v>-6.1211380751300002</v>
      </c>
      <c r="AC10" s="190">
        <v>-16.4953</v>
      </c>
      <c r="AD10" s="190">
        <v>-11.765918974185</v>
      </c>
      <c r="AE10" s="190">
        <v>-8.1693741401585704</v>
      </c>
      <c r="AF10" s="190">
        <v>-13.0574335201905</v>
      </c>
      <c r="AG10" s="190">
        <v>-10.6211984901023</v>
      </c>
      <c r="AH10" s="190">
        <v>-10.322262214390301</v>
      </c>
      <c r="AI10" s="203"/>
      <c r="AJ10" s="203"/>
      <c r="AK10" s="203"/>
      <c r="AL10" s="203"/>
      <c r="AM10" s="203"/>
      <c r="AN10" s="167"/>
      <c r="AO10" s="167"/>
      <c r="AP10" s="167"/>
      <c r="AQ10" s="167"/>
      <c r="AR10" s="167"/>
      <c r="AS10" s="167"/>
      <c r="AT10" s="167"/>
      <c r="AU10" s="167"/>
      <c r="AV10" s="167"/>
      <c r="AW10" s="167"/>
      <c r="AX10" s="167"/>
      <c r="AY10" s="167"/>
    </row>
    <row r="11" spans="1:51" ht="15" x14ac:dyDescent="0.25">
      <c r="A11" s="304">
        <f>YampaRiverInflow.TotalOutflow!A11</f>
        <v>44805</v>
      </c>
      <c r="B11" s="280">
        <v>-11.18</v>
      </c>
      <c r="C11" s="270">
        <v>-11.18</v>
      </c>
      <c r="D11" s="285">
        <v>-11.18</v>
      </c>
      <c r="E11" s="190">
        <v>-32.106940000000002</v>
      </c>
      <c r="F11" s="190">
        <v>-14.36115</v>
      </c>
      <c r="G11" s="190">
        <v>6.0761099999999999</v>
      </c>
      <c r="H11" s="190">
        <v>2.1292300000000002</v>
      </c>
      <c r="I11" s="190">
        <v>3.4588800000000002</v>
      </c>
      <c r="J11" s="190">
        <v>-3.5141100000000001</v>
      </c>
      <c r="K11" s="190">
        <v>2.3970700000000003</v>
      </c>
      <c r="L11" s="190">
        <v>-14.862719999999999</v>
      </c>
      <c r="M11" s="190">
        <v>10.64911</v>
      </c>
      <c r="N11" s="190">
        <v>1.2162899999999999</v>
      </c>
      <c r="O11" s="190">
        <v>-3.2352600000000002</v>
      </c>
      <c r="P11" s="190">
        <v>3.2015500000000001</v>
      </c>
      <c r="Q11" s="190">
        <v>-2.03647</v>
      </c>
      <c r="R11" s="190">
        <v>4.6902200000000001</v>
      </c>
      <c r="S11" s="190">
        <v>-2.4659599999999999</v>
      </c>
      <c r="T11" s="190">
        <v>2.1341199999999998</v>
      </c>
      <c r="U11" s="190">
        <v>-3.6479999999999999E-2</v>
      </c>
      <c r="V11" s="190">
        <v>3.5242300000000002</v>
      </c>
      <c r="W11" s="190">
        <v>2.30775</v>
      </c>
      <c r="X11" s="190">
        <v>-2.1289499999999997</v>
      </c>
      <c r="Y11" s="190">
        <v>-5.9721000000000002</v>
      </c>
      <c r="Z11" s="190">
        <v>-4.7625399999999996</v>
      </c>
      <c r="AA11" s="190">
        <v>-11.23626</v>
      </c>
      <c r="AB11" s="190">
        <v>-5.9217293134800002</v>
      </c>
      <c r="AC11" s="190">
        <v>-16.066399999999998</v>
      </c>
      <c r="AD11" s="190">
        <v>-18.132932127787498</v>
      </c>
      <c r="AE11" s="190">
        <v>-10.690795692437</v>
      </c>
      <c r="AF11" s="190">
        <v>-10.791067732662</v>
      </c>
      <c r="AG11" s="190">
        <v>-16.8815034906583</v>
      </c>
      <c r="AH11" s="190">
        <v>0.59671377322195096</v>
      </c>
      <c r="AI11" s="203"/>
      <c r="AJ11" s="203"/>
      <c r="AK11" s="203"/>
      <c r="AL11" s="203"/>
      <c r="AM11" s="203"/>
      <c r="AN11" s="167"/>
      <c r="AO11" s="167"/>
      <c r="AP11" s="167"/>
      <c r="AQ11" s="167"/>
      <c r="AR11" s="167"/>
      <c r="AS11" s="167"/>
      <c r="AT11" s="167"/>
      <c r="AU11" s="167"/>
      <c r="AV11" s="167"/>
      <c r="AW11" s="167"/>
      <c r="AX11" s="167"/>
      <c r="AY11" s="167"/>
    </row>
    <row r="12" spans="1:51" ht="15" x14ac:dyDescent="0.25">
      <c r="A12" s="304">
        <f>YampaRiverInflow.TotalOutflow!A12</f>
        <v>44835</v>
      </c>
      <c r="B12" s="280">
        <v>-11.257999999999999</v>
      </c>
      <c r="C12" s="270">
        <v>-11.257999999999999</v>
      </c>
      <c r="D12" s="285">
        <v>-11.257999999999999</v>
      </c>
      <c r="E12" s="190">
        <v>-31.9285</v>
      </c>
      <c r="F12" s="190">
        <v>-8.5193500000000011</v>
      </c>
      <c r="G12" s="190">
        <v>-12.10599</v>
      </c>
      <c r="H12" s="190">
        <v>-6.4365399999999999</v>
      </c>
      <c r="I12" s="190">
        <v>-9.3328700000000016</v>
      </c>
      <c r="J12" s="190">
        <v>8.7130799999999997</v>
      </c>
      <c r="K12" s="190">
        <v>6.0392799999999998</v>
      </c>
      <c r="L12" s="190">
        <v>-14.376950000000001</v>
      </c>
      <c r="M12" s="190">
        <v>11.44023</v>
      </c>
      <c r="N12" s="190">
        <v>-2.2667899999999999</v>
      </c>
      <c r="O12" s="190">
        <v>12.561069999999999</v>
      </c>
      <c r="P12" s="190">
        <v>9.3788400000000003</v>
      </c>
      <c r="Q12" s="190">
        <v>7.2322499999999996</v>
      </c>
      <c r="R12" s="190">
        <v>17.66301</v>
      </c>
      <c r="S12" s="190">
        <v>17.936130000000002</v>
      </c>
      <c r="T12" s="190">
        <v>19.500349999999997</v>
      </c>
      <c r="U12" s="190">
        <v>0.40545999999999999</v>
      </c>
      <c r="V12" s="190">
        <v>-3.57796</v>
      </c>
      <c r="W12" s="190">
        <v>-7.8305600000000002</v>
      </c>
      <c r="X12" s="190">
        <v>5.5783399999999999</v>
      </c>
      <c r="Y12" s="190">
        <v>7.1333100000000007</v>
      </c>
      <c r="Z12" s="190">
        <v>-3.07572</v>
      </c>
      <c r="AA12" s="190">
        <v>-12.67216</v>
      </c>
      <c r="AB12" s="190">
        <v>9.5933321672099989</v>
      </c>
      <c r="AC12" s="190">
        <v>-7.3719299999999999</v>
      </c>
      <c r="AD12" s="190">
        <v>-6.6742500057023699</v>
      </c>
      <c r="AE12" s="190">
        <v>-1.94729317388567</v>
      </c>
      <c r="AF12" s="190">
        <v>-11.291895691214201</v>
      </c>
      <c r="AG12" s="190">
        <v>-24.468176362612699</v>
      </c>
      <c r="AH12" s="190">
        <v>-11.907972400380801</v>
      </c>
      <c r="AI12" s="203"/>
      <c r="AJ12" s="203"/>
      <c r="AK12" s="203"/>
      <c r="AL12" s="203"/>
      <c r="AM12" s="203"/>
      <c r="AN12" s="167"/>
      <c r="AO12" s="167"/>
      <c r="AP12" s="167"/>
      <c r="AQ12" s="167"/>
      <c r="AR12" s="167"/>
      <c r="AS12" s="167"/>
      <c r="AT12" s="167"/>
      <c r="AU12" s="167"/>
      <c r="AV12" s="167"/>
      <c r="AW12" s="167"/>
      <c r="AX12" s="167"/>
      <c r="AY12" s="167"/>
    </row>
    <row r="13" spans="1:51" ht="15" x14ac:dyDescent="0.25">
      <c r="A13" s="304">
        <f>YampaRiverInflow.TotalOutflow!A13</f>
        <v>44866</v>
      </c>
      <c r="B13" s="280">
        <v>-22.632999999999999</v>
      </c>
      <c r="C13" s="270">
        <v>-22.632999999999999</v>
      </c>
      <c r="D13" s="285">
        <v>-22.632999999999999</v>
      </c>
      <c r="E13" s="190">
        <v>-23.295529999999999</v>
      </c>
      <c r="F13" s="190">
        <v>-17.111999999999998</v>
      </c>
      <c r="G13" s="190">
        <v>-11.698649999999999</v>
      </c>
      <c r="H13" s="190">
        <v>-40.886620000000001</v>
      </c>
      <c r="I13" s="190">
        <v>8.8454099999999993</v>
      </c>
      <c r="J13" s="190">
        <v>8.6155300000000015</v>
      </c>
      <c r="K13" s="190">
        <v>-6.0922700000000001</v>
      </c>
      <c r="L13" s="190">
        <v>-18.06193</v>
      </c>
      <c r="M13" s="190">
        <v>-2.7934000000000001</v>
      </c>
      <c r="N13" s="190">
        <v>14.61594</v>
      </c>
      <c r="O13" s="190">
        <v>1.1808599999999998</v>
      </c>
      <c r="P13" s="190">
        <v>-1.2787599999999999</v>
      </c>
      <c r="Q13" s="190">
        <v>-0.85072999999999999</v>
      </c>
      <c r="R13" s="190">
        <v>-7.69496</v>
      </c>
      <c r="S13" s="190">
        <v>-25.293230000000001</v>
      </c>
      <c r="T13" s="190">
        <v>14.929360000000001</v>
      </c>
      <c r="U13" s="190">
        <v>-6.5592299999999994</v>
      </c>
      <c r="V13" s="190">
        <v>-12.624499999999999</v>
      </c>
      <c r="W13" s="190">
        <v>-15.31161</v>
      </c>
      <c r="X13" s="190">
        <v>-29.335889999999999</v>
      </c>
      <c r="Y13" s="190">
        <v>-11.260489999999999</v>
      </c>
      <c r="Z13" s="190">
        <v>-11.40968</v>
      </c>
      <c r="AA13" s="190">
        <v>4.0670200000000003</v>
      </c>
      <c r="AB13" s="190">
        <v>-5.6661833634400001</v>
      </c>
      <c r="AC13" s="190">
        <v>-13.5792</v>
      </c>
      <c r="AD13" s="190">
        <v>-29.138653763322303</v>
      </c>
      <c r="AE13" s="190">
        <v>-18.111306036121199</v>
      </c>
      <c r="AF13" s="190">
        <v>-28.367565661725401</v>
      </c>
      <c r="AG13" s="190">
        <v>-3.4485985481130301</v>
      </c>
      <c r="AH13" s="190">
        <v>-34.0966551703793</v>
      </c>
      <c r="AI13" s="203"/>
      <c r="AJ13" s="203"/>
      <c r="AK13" s="203"/>
      <c r="AL13" s="203"/>
      <c r="AM13" s="203"/>
      <c r="AN13" s="167"/>
      <c r="AO13" s="167"/>
      <c r="AP13" s="167"/>
      <c r="AQ13" s="167"/>
      <c r="AR13" s="167"/>
      <c r="AS13" s="167"/>
      <c r="AT13" s="167"/>
      <c r="AU13" s="167"/>
      <c r="AV13" s="167"/>
      <c r="AW13" s="167"/>
      <c r="AX13" s="167"/>
      <c r="AY13" s="167"/>
    </row>
    <row r="14" spans="1:51" ht="15" x14ac:dyDescent="0.25">
      <c r="A14" s="304">
        <f>YampaRiverInflow.TotalOutflow!A14</f>
        <v>44896</v>
      </c>
      <c r="B14" s="280">
        <v>-10.632</v>
      </c>
      <c r="C14" s="270">
        <v>-10.632</v>
      </c>
      <c r="D14" s="285">
        <v>-10.632</v>
      </c>
      <c r="E14" s="190">
        <v>-15.513</v>
      </c>
      <c r="F14" s="190">
        <v>-23.537050000000001</v>
      </c>
      <c r="G14" s="190">
        <v>-21.342089999999999</v>
      </c>
      <c r="H14" s="190">
        <v>-25.91873</v>
      </c>
      <c r="I14" s="190">
        <v>-8.1638900000000003</v>
      </c>
      <c r="J14" s="190">
        <v>-7.6459899999999994</v>
      </c>
      <c r="K14" s="190">
        <v>-41.546080000000003</v>
      </c>
      <c r="L14" s="190">
        <v>-20.32019</v>
      </c>
      <c r="M14" s="190">
        <v>-22.775419999999997</v>
      </c>
      <c r="N14" s="190">
        <v>-20.00853</v>
      </c>
      <c r="O14" s="190">
        <v>-16.126649999999998</v>
      </c>
      <c r="P14" s="190">
        <v>-14.551170000000001</v>
      </c>
      <c r="Q14" s="190">
        <v>-9.3304200000000002</v>
      </c>
      <c r="R14" s="190">
        <v>-15.43425</v>
      </c>
      <c r="S14" s="190">
        <v>-9.6678799999999985</v>
      </c>
      <c r="T14" s="190">
        <v>2.13557</v>
      </c>
      <c r="U14" s="190">
        <v>-15.070690000000001</v>
      </c>
      <c r="V14" s="190">
        <v>-14.155530000000001</v>
      </c>
      <c r="W14" s="190">
        <v>-24.016959999999997</v>
      </c>
      <c r="X14" s="190">
        <v>-14.53312</v>
      </c>
      <c r="Y14" s="190">
        <v>-28.044779999999999</v>
      </c>
      <c r="Z14" s="190">
        <v>-6.3832500000000003</v>
      </c>
      <c r="AA14" s="190">
        <v>-10.085459999999999</v>
      </c>
      <c r="AB14" s="190">
        <v>-1.7760761056900001</v>
      </c>
      <c r="AC14" s="190">
        <v>-12.8134</v>
      </c>
      <c r="AD14" s="190">
        <v>-17.480887399067697</v>
      </c>
      <c r="AE14" s="190">
        <v>-15.937135271110499</v>
      </c>
      <c r="AF14" s="190">
        <v>-14.3004435664218</v>
      </c>
      <c r="AG14" s="190">
        <v>0.41952701778403001</v>
      </c>
      <c r="AH14" s="190">
        <v>-5.8623485949057903</v>
      </c>
      <c r="AI14" s="203"/>
      <c r="AJ14" s="203"/>
      <c r="AK14" s="203"/>
      <c r="AL14" s="203"/>
      <c r="AM14" s="203"/>
      <c r="AN14" s="167"/>
      <c r="AO14" s="167"/>
      <c r="AP14" s="167"/>
      <c r="AQ14" s="167"/>
      <c r="AR14" s="167"/>
      <c r="AS14" s="167"/>
      <c r="AT14" s="167"/>
      <c r="AU14" s="167"/>
      <c r="AV14" s="167"/>
      <c r="AW14" s="167"/>
      <c r="AX14" s="167"/>
      <c r="AY14" s="167"/>
    </row>
    <row r="15" spans="1:51" ht="15" x14ac:dyDescent="0.25">
      <c r="A15" s="304">
        <f>YampaRiverInflow.TotalOutflow!A15</f>
        <v>44927</v>
      </c>
      <c r="B15" s="280">
        <v>-16.591000000000001</v>
      </c>
      <c r="C15" s="270">
        <v>-16.591000000000001</v>
      </c>
      <c r="D15" s="285">
        <v>-16.591000000000001</v>
      </c>
      <c r="E15" s="190">
        <v>-5.2285699999999995</v>
      </c>
      <c r="F15" s="190">
        <v>-11.82418</v>
      </c>
      <c r="G15" s="190">
        <v>-0.35291</v>
      </c>
      <c r="H15" s="190">
        <v>-9.4022099999999984</v>
      </c>
      <c r="I15" s="190">
        <v>-2.2324000000000002</v>
      </c>
      <c r="J15" s="190">
        <v>-13.06556</v>
      </c>
      <c r="K15" s="190">
        <v>-23.842459999999999</v>
      </c>
      <c r="L15" s="190">
        <v>-22.88402</v>
      </c>
      <c r="M15" s="190">
        <v>-9.2863400000000009</v>
      </c>
      <c r="N15" s="190">
        <v>2.0555400000000001</v>
      </c>
      <c r="O15" s="190">
        <v>-8.3692099999999989</v>
      </c>
      <c r="P15" s="190">
        <v>-7.36435</v>
      </c>
      <c r="Q15" s="190">
        <v>-10.88565</v>
      </c>
      <c r="R15" s="190">
        <v>0.18258000000000002</v>
      </c>
      <c r="S15" s="190">
        <v>-24.099160000000001</v>
      </c>
      <c r="T15" s="190">
        <v>-10.99343</v>
      </c>
      <c r="U15" s="190">
        <v>-17.351569999999999</v>
      </c>
      <c r="V15" s="190">
        <v>-15.120850000000001</v>
      </c>
      <c r="W15" s="190">
        <v>-15.297610000000001</v>
      </c>
      <c r="X15" s="190">
        <v>-7.4300500000000005</v>
      </c>
      <c r="Y15" s="190">
        <v>-23.203659999999999</v>
      </c>
      <c r="Z15" s="190">
        <v>-11.24441</v>
      </c>
      <c r="AA15" s="190">
        <v>-7.0866850672100004</v>
      </c>
      <c r="AB15" s="190">
        <v>-21.841099999999997</v>
      </c>
      <c r="AC15" s="190">
        <v>-31.871045208934401</v>
      </c>
      <c r="AD15" s="190">
        <v>-23.341056308569698</v>
      </c>
      <c r="AE15" s="190">
        <v>1.7922609638273601</v>
      </c>
      <c r="AF15" s="190">
        <v>-29.3919376870865</v>
      </c>
      <c r="AG15" s="190">
        <v>-0.14325133782726901</v>
      </c>
      <c r="AH15" s="190">
        <v>-12.17793</v>
      </c>
      <c r="AI15" s="203"/>
      <c r="AJ15" s="203"/>
      <c r="AK15" s="203"/>
      <c r="AL15" s="203"/>
      <c r="AM15" s="203"/>
      <c r="AN15" s="167"/>
      <c r="AO15" s="167"/>
      <c r="AP15" s="167"/>
      <c r="AQ15" s="167"/>
      <c r="AR15" s="167"/>
      <c r="AS15" s="167"/>
      <c r="AT15" s="167"/>
      <c r="AU15" s="167"/>
      <c r="AV15" s="167"/>
      <c r="AW15" s="167"/>
      <c r="AX15" s="167"/>
      <c r="AY15" s="167"/>
    </row>
    <row r="16" spans="1:51" ht="15" x14ac:dyDescent="0.25">
      <c r="A16" s="304">
        <f>YampaRiverInflow.TotalOutflow!A16</f>
        <v>44958</v>
      </c>
      <c r="B16" s="280">
        <v>-9.2490000000000006</v>
      </c>
      <c r="C16" s="270">
        <v>-9.2490000000000006</v>
      </c>
      <c r="D16" s="285">
        <v>-9.2490000000000006</v>
      </c>
      <c r="E16" s="190">
        <v>-3.8160700000000003</v>
      </c>
      <c r="F16" s="190">
        <v>12.07672</v>
      </c>
      <c r="G16" s="190">
        <v>-6.4777399999999998</v>
      </c>
      <c r="H16" s="190">
        <v>-3.1795599999999999</v>
      </c>
      <c r="I16" s="190">
        <v>-18.78584</v>
      </c>
      <c r="J16" s="190">
        <v>-15.19333</v>
      </c>
      <c r="K16" s="190">
        <v>16.79738</v>
      </c>
      <c r="L16" s="190">
        <v>-14.575379999999999</v>
      </c>
      <c r="M16" s="190">
        <v>-10.293559999999999</v>
      </c>
      <c r="N16" s="190">
        <v>-6.9536000000000007</v>
      </c>
      <c r="O16" s="190">
        <v>-5.6801599999999999</v>
      </c>
      <c r="P16" s="190">
        <v>-3.35554</v>
      </c>
      <c r="Q16" s="190">
        <v>-8.1621500000000005</v>
      </c>
      <c r="R16" s="190">
        <v>2.4570000000000002E-2</v>
      </c>
      <c r="S16" s="190">
        <v>-7.1100200000000005</v>
      </c>
      <c r="T16" s="190">
        <v>-6.7532899999999998</v>
      </c>
      <c r="U16" s="190">
        <v>-2.0011099999999997</v>
      </c>
      <c r="V16" s="190">
        <v>-7.8896199999999999</v>
      </c>
      <c r="W16" s="190">
        <v>-3.9773800000000001</v>
      </c>
      <c r="X16" s="190">
        <v>-10.08442</v>
      </c>
      <c r="Y16" s="190">
        <v>-18.090959999999999</v>
      </c>
      <c r="Z16" s="190">
        <v>-11.6091</v>
      </c>
      <c r="AA16" s="190">
        <v>-21.548820344999999</v>
      </c>
      <c r="AB16" s="190">
        <v>-7.5985200000000006</v>
      </c>
      <c r="AC16" s="190">
        <v>-20.472602035292702</v>
      </c>
      <c r="AD16" s="190">
        <v>-13.268210556554999</v>
      </c>
      <c r="AE16" s="190">
        <v>-3.7049759082622802</v>
      </c>
      <c r="AF16" s="190">
        <v>-6.2868484411741301</v>
      </c>
      <c r="AG16" s="190">
        <v>-2.5118734448427</v>
      </c>
      <c r="AH16" s="190">
        <v>-20.612359999999999</v>
      </c>
      <c r="AI16" s="203"/>
      <c r="AJ16" s="203"/>
      <c r="AK16" s="203"/>
      <c r="AL16" s="203"/>
      <c r="AM16" s="203"/>
      <c r="AN16" s="167"/>
      <c r="AO16" s="167"/>
      <c r="AP16" s="167"/>
      <c r="AQ16" s="167"/>
      <c r="AR16" s="167"/>
      <c r="AS16" s="167"/>
      <c r="AT16" s="167"/>
      <c r="AU16" s="167"/>
      <c r="AV16" s="167"/>
      <c r="AW16" s="167"/>
      <c r="AX16" s="167"/>
      <c r="AY16" s="167"/>
    </row>
    <row r="17" spans="1:51" ht="15" x14ac:dyDescent="0.25">
      <c r="A17" s="304">
        <f>YampaRiverInflow.TotalOutflow!A17</f>
        <v>44986</v>
      </c>
      <c r="B17" s="280">
        <v>-6.7569999999999997</v>
      </c>
      <c r="C17" s="270">
        <v>-6.7569999999999997</v>
      </c>
      <c r="D17" s="285">
        <v>-6.7569999999999997</v>
      </c>
      <c r="E17" s="190">
        <v>-0.40625</v>
      </c>
      <c r="F17" s="190">
        <v>-2.8755600000000001</v>
      </c>
      <c r="G17" s="190">
        <v>-24.367049999999999</v>
      </c>
      <c r="H17" s="190">
        <v>-21.61571</v>
      </c>
      <c r="I17" s="190">
        <v>-7.1826499999999998</v>
      </c>
      <c r="J17" s="190">
        <v>-21.388090000000002</v>
      </c>
      <c r="K17" s="190">
        <v>-38.647570000000002</v>
      </c>
      <c r="L17" s="190">
        <v>-17.924779999999998</v>
      </c>
      <c r="M17" s="190">
        <v>-12.442740000000001</v>
      </c>
      <c r="N17" s="190">
        <v>-43.985260000000004</v>
      </c>
      <c r="O17" s="190">
        <v>-10.52102</v>
      </c>
      <c r="P17" s="190">
        <v>-6.4350100000000001</v>
      </c>
      <c r="Q17" s="190">
        <v>-12.448540000000001</v>
      </c>
      <c r="R17" s="190">
        <v>-11.11115</v>
      </c>
      <c r="S17" s="190">
        <v>-14.26328</v>
      </c>
      <c r="T17" s="190">
        <v>-15.209569999999999</v>
      </c>
      <c r="U17" s="190">
        <v>-13.494590000000001</v>
      </c>
      <c r="V17" s="190">
        <v>-13.53969</v>
      </c>
      <c r="W17" s="190">
        <v>-18.373999999999999</v>
      </c>
      <c r="X17" s="190">
        <v>-10.9312</v>
      </c>
      <c r="Y17" s="190">
        <v>-22.812709999999999</v>
      </c>
      <c r="Z17" s="190">
        <v>-10.592450000000001</v>
      </c>
      <c r="AA17" s="190">
        <v>-11.9735317815</v>
      </c>
      <c r="AB17" s="190">
        <v>-21.3963</v>
      </c>
      <c r="AC17" s="190">
        <v>-15.5315691356895</v>
      </c>
      <c r="AD17" s="190">
        <v>-26.957057220772398</v>
      </c>
      <c r="AE17" s="190">
        <v>-0.9152361797759101</v>
      </c>
      <c r="AF17" s="190">
        <v>6.7853255588221097</v>
      </c>
      <c r="AG17" s="190">
        <v>2.8341490712609696</v>
      </c>
      <c r="AH17" s="190">
        <v>-30.239049999999999</v>
      </c>
      <c r="AI17" s="203"/>
      <c r="AJ17" s="203"/>
      <c r="AK17" s="203"/>
      <c r="AL17" s="203"/>
      <c r="AM17" s="203"/>
      <c r="AN17" s="167"/>
      <c r="AO17" s="167"/>
      <c r="AP17" s="167"/>
      <c r="AQ17" s="167"/>
      <c r="AR17" s="167"/>
      <c r="AS17" s="167"/>
      <c r="AT17" s="167"/>
      <c r="AU17" s="167"/>
      <c r="AV17" s="167"/>
      <c r="AW17" s="167"/>
      <c r="AX17" s="167"/>
      <c r="AY17" s="167"/>
    </row>
    <row r="18" spans="1:51" ht="15" x14ac:dyDescent="0.25">
      <c r="A18" s="304">
        <f>YampaRiverInflow.TotalOutflow!A18</f>
        <v>45017</v>
      </c>
      <c r="B18" s="280">
        <v>-7.8780000000000001</v>
      </c>
      <c r="C18" s="270">
        <v>-7.8780000000000001</v>
      </c>
      <c r="D18" s="285">
        <v>-7.8780000000000001</v>
      </c>
      <c r="E18" s="190">
        <v>-15.670870000000001</v>
      </c>
      <c r="F18" s="190">
        <v>-12.345879999999999</v>
      </c>
      <c r="G18" s="190">
        <v>-24.792330000000003</v>
      </c>
      <c r="H18" s="190">
        <v>-15.55307</v>
      </c>
      <c r="I18" s="190">
        <v>-27.615380000000002</v>
      </c>
      <c r="J18" s="190">
        <v>-9.9768299999999996</v>
      </c>
      <c r="K18" s="190">
        <v>-7.8899799999999995</v>
      </c>
      <c r="L18" s="190">
        <v>-18.484590000000001</v>
      </c>
      <c r="M18" s="190">
        <v>-13.60337</v>
      </c>
      <c r="N18" s="190">
        <v>-60.627809999999997</v>
      </c>
      <c r="O18" s="190">
        <v>-9.7155499999999986</v>
      </c>
      <c r="P18" s="190">
        <v>-15.310879999999999</v>
      </c>
      <c r="Q18" s="190">
        <v>3.4897600000000004</v>
      </c>
      <c r="R18" s="190">
        <v>-16.877500000000001</v>
      </c>
      <c r="S18" s="190">
        <v>-19.60941</v>
      </c>
      <c r="T18" s="190">
        <v>-18.033900000000003</v>
      </c>
      <c r="U18" s="190">
        <v>-6.3000600000000002</v>
      </c>
      <c r="V18" s="190">
        <v>-13.78439</v>
      </c>
      <c r="W18" s="190">
        <v>-16.949249999999999</v>
      </c>
      <c r="X18" s="190">
        <v>-12.7826</v>
      </c>
      <c r="Y18" s="190">
        <v>-23.694689999999998</v>
      </c>
      <c r="Z18" s="190">
        <v>-20.046709999999997</v>
      </c>
      <c r="AA18" s="190">
        <v>-21.301506761199999</v>
      </c>
      <c r="AB18" s="190">
        <v>-18.4818</v>
      </c>
      <c r="AC18" s="190">
        <v>-17.5168485189009</v>
      </c>
      <c r="AD18" s="190">
        <v>-23.194719500322002</v>
      </c>
      <c r="AE18" s="190">
        <v>-2.7833883714251502</v>
      </c>
      <c r="AF18" s="190">
        <v>-0.324840302860404</v>
      </c>
      <c r="AG18" s="190">
        <v>4.4309846423458099</v>
      </c>
      <c r="AH18" s="190">
        <v>-34.838769999999997</v>
      </c>
      <c r="AI18" s="203"/>
      <c r="AJ18" s="203"/>
      <c r="AK18" s="203"/>
      <c r="AL18" s="203"/>
      <c r="AM18" s="203"/>
      <c r="AN18" s="167"/>
      <c r="AO18" s="167"/>
      <c r="AP18" s="167"/>
      <c r="AQ18" s="167"/>
      <c r="AR18" s="167"/>
      <c r="AS18" s="167"/>
      <c r="AT18" s="167"/>
      <c r="AU18" s="167"/>
      <c r="AV18" s="167"/>
      <c r="AW18" s="167"/>
      <c r="AX18" s="167"/>
      <c r="AY18" s="167"/>
    </row>
    <row r="19" spans="1:51" ht="15" x14ac:dyDescent="0.25">
      <c r="A19" s="304">
        <f>YampaRiverInflow.TotalOutflow!A19</f>
        <v>45047</v>
      </c>
      <c r="B19" s="280">
        <v>-8.2189999999999994</v>
      </c>
      <c r="C19" s="270">
        <v>-8.2189999999999994</v>
      </c>
      <c r="D19" s="285">
        <v>-8.2189999999999994</v>
      </c>
      <c r="E19" s="190">
        <v>-22.886580000000002</v>
      </c>
      <c r="F19" s="190">
        <v>-11.17521</v>
      </c>
      <c r="G19" s="190">
        <v>-23.596910000000001</v>
      </c>
      <c r="H19" s="190">
        <v>-15.42226</v>
      </c>
      <c r="I19" s="190">
        <v>3.82769</v>
      </c>
      <c r="J19" s="190">
        <v>-8.7342700000000004</v>
      </c>
      <c r="K19" s="190">
        <v>-12.672180000000001</v>
      </c>
      <c r="L19" s="190">
        <v>-9.4568999999999992</v>
      </c>
      <c r="M19" s="190">
        <v>2.1620500000000002</v>
      </c>
      <c r="N19" s="190">
        <v>6.1777799999999994</v>
      </c>
      <c r="O19" s="190">
        <v>-11.006309999999999</v>
      </c>
      <c r="P19" s="190">
        <v>-11.085049999999999</v>
      </c>
      <c r="Q19" s="190">
        <v>-22.195970000000003</v>
      </c>
      <c r="R19" s="190">
        <v>-14.829829999999999</v>
      </c>
      <c r="S19" s="190">
        <v>10.05152</v>
      </c>
      <c r="T19" s="190">
        <v>-15.21618</v>
      </c>
      <c r="U19" s="190">
        <v>-22.456689999999998</v>
      </c>
      <c r="V19" s="190">
        <v>-5.2049700000000003</v>
      </c>
      <c r="W19" s="190">
        <v>-18.830310000000001</v>
      </c>
      <c r="X19" s="190">
        <v>-9.6620400000000011</v>
      </c>
      <c r="Y19" s="190">
        <v>-14.13106</v>
      </c>
      <c r="Z19" s="190">
        <v>-15.37541</v>
      </c>
      <c r="AA19" s="190">
        <v>-17.183385914400002</v>
      </c>
      <c r="AB19" s="190">
        <v>-10.3527</v>
      </c>
      <c r="AC19" s="190">
        <v>-5.9597789100264897</v>
      </c>
      <c r="AD19" s="190">
        <v>-13.0568868969787</v>
      </c>
      <c r="AE19" s="190">
        <v>-10.690474953451199</v>
      </c>
      <c r="AF19" s="190">
        <v>-8.95269039912049</v>
      </c>
      <c r="AG19" s="190">
        <v>-2.4333087279832499</v>
      </c>
      <c r="AH19" s="190">
        <v>-43.382190000000001</v>
      </c>
      <c r="AI19" s="203"/>
      <c r="AJ19" s="203"/>
      <c r="AK19" s="203"/>
      <c r="AL19" s="203"/>
      <c r="AM19" s="203"/>
      <c r="AN19" s="167"/>
      <c r="AO19" s="167"/>
      <c r="AP19" s="167"/>
      <c r="AQ19" s="167"/>
      <c r="AR19" s="167"/>
      <c r="AS19" s="167"/>
      <c r="AT19" s="167"/>
      <c r="AU19" s="167"/>
      <c r="AV19" s="167"/>
      <c r="AW19" s="167"/>
      <c r="AX19" s="167"/>
      <c r="AY19" s="167"/>
    </row>
    <row r="20" spans="1:51" ht="15" x14ac:dyDescent="0.25">
      <c r="A20" s="304">
        <f>YampaRiverInflow.TotalOutflow!A20</f>
        <v>45078</v>
      </c>
      <c r="B20" s="280">
        <v>-13.089</v>
      </c>
      <c r="C20" s="270">
        <v>-13.089</v>
      </c>
      <c r="D20" s="285">
        <v>-13.089</v>
      </c>
      <c r="E20" s="190">
        <v>-19.443330000000003</v>
      </c>
      <c r="F20" s="190">
        <v>7.9125299999999994</v>
      </c>
      <c r="G20" s="190">
        <v>-9.9691600000000005</v>
      </c>
      <c r="H20" s="190">
        <v>-16.600020000000001</v>
      </c>
      <c r="I20" s="190">
        <v>-10.217690000000001</v>
      </c>
      <c r="J20" s="190">
        <v>3.97357</v>
      </c>
      <c r="K20" s="190">
        <v>-3.1482399999999999</v>
      </c>
      <c r="L20" s="190">
        <v>-1.4221199999999998</v>
      </c>
      <c r="M20" s="190">
        <v>-38.834009999999999</v>
      </c>
      <c r="N20" s="190">
        <v>-7.06473</v>
      </c>
      <c r="O20" s="190">
        <v>1.8902699999999999</v>
      </c>
      <c r="P20" s="190">
        <v>8.4872199999999989</v>
      </c>
      <c r="Q20" s="190">
        <v>0.80691999999999997</v>
      </c>
      <c r="R20" s="190">
        <v>-6.2195200000000002</v>
      </c>
      <c r="S20" s="190">
        <v>13.559850000000001</v>
      </c>
      <c r="T20" s="190">
        <v>-8.6716299999999986</v>
      </c>
      <c r="U20" s="190">
        <v>-7.92706</v>
      </c>
      <c r="V20" s="190">
        <v>-2.6868400000000001</v>
      </c>
      <c r="W20" s="190">
        <v>-23.401610000000002</v>
      </c>
      <c r="X20" s="190">
        <v>-8.745379999999999</v>
      </c>
      <c r="Y20" s="190">
        <v>-18.980650000000001</v>
      </c>
      <c r="Z20" s="190">
        <v>-16.096640000000001</v>
      </c>
      <c r="AA20" s="190">
        <v>-19.255974470100004</v>
      </c>
      <c r="AB20" s="190">
        <v>-18.623000000000001</v>
      </c>
      <c r="AC20" s="190">
        <v>-15.662912035006901</v>
      </c>
      <c r="AD20" s="190">
        <v>-6.2078304045509105</v>
      </c>
      <c r="AE20" s="190">
        <v>-20.836679793537101</v>
      </c>
      <c r="AF20" s="190">
        <v>-12.310910447417401</v>
      </c>
      <c r="AG20" s="190">
        <v>-10.4286926317018</v>
      </c>
      <c r="AH20" s="190">
        <v>-46.634540000000001</v>
      </c>
      <c r="AI20" s="203"/>
      <c r="AJ20" s="203"/>
      <c r="AK20" s="203"/>
      <c r="AL20" s="203"/>
      <c r="AM20" s="203"/>
      <c r="AN20" s="167"/>
      <c r="AO20" s="167"/>
      <c r="AP20" s="167"/>
      <c r="AQ20" s="167"/>
      <c r="AR20" s="167"/>
      <c r="AS20" s="167"/>
      <c r="AT20" s="167"/>
      <c r="AU20" s="167"/>
      <c r="AV20" s="167"/>
      <c r="AW20" s="167"/>
      <c r="AX20" s="167"/>
      <c r="AY20" s="167"/>
    </row>
    <row r="21" spans="1:51" ht="15" x14ac:dyDescent="0.25">
      <c r="A21" s="304">
        <f>YampaRiverInflow.TotalOutflow!A21</f>
        <v>45108</v>
      </c>
      <c r="B21" s="280">
        <v>-9.9160000000000004</v>
      </c>
      <c r="C21" s="270">
        <v>-9.9160000000000004</v>
      </c>
      <c r="D21" s="285">
        <v>-9.9160000000000004</v>
      </c>
      <c r="E21" s="190">
        <v>-28.353200000000001</v>
      </c>
      <c r="F21" s="190">
        <v>-13.82734</v>
      </c>
      <c r="G21" s="190">
        <v>-8.2693600000000007</v>
      </c>
      <c r="H21" s="190">
        <v>-6.1791200000000002</v>
      </c>
      <c r="I21" s="190">
        <v>3.4561299999999999</v>
      </c>
      <c r="J21" s="190">
        <v>2.85033</v>
      </c>
      <c r="K21" s="190">
        <v>-5.2313599999999996</v>
      </c>
      <c r="L21" s="190">
        <v>-2.7631799999999997</v>
      </c>
      <c r="M21" s="190">
        <v>-11.48329</v>
      </c>
      <c r="N21" s="190">
        <v>-12.351889999999999</v>
      </c>
      <c r="O21" s="190">
        <v>-4.6287900000000004</v>
      </c>
      <c r="P21" s="190">
        <v>-5.6995800000000001</v>
      </c>
      <c r="Q21" s="190">
        <v>1.1146199999999999</v>
      </c>
      <c r="R21" s="190">
        <v>-1.95407</v>
      </c>
      <c r="S21" s="190">
        <v>15.37031</v>
      </c>
      <c r="T21" s="190">
        <v>-6.1843900000000005</v>
      </c>
      <c r="U21" s="190">
        <v>2.6158600000000001</v>
      </c>
      <c r="V21" s="190">
        <v>5.3711899999999995</v>
      </c>
      <c r="W21" s="190">
        <v>-13.886209999999998</v>
      </c>
      <c r="X21" s="190">
        <v>-10.38104</v>
      </c>
      <c r="Y21" s="190">
        <v>-8.8864900000000002</v>
      </c>
      <c r="Z21" s="190">
        <v>-24.04243</v>
      </c>
      <c r="AA21" s="190">
        <v>-9.7753157925099998</v>
      </c>
      <c r="AB21" s="190">
        <v>-13.5413</v>
      </c>
      <c r="AC21" s="190">
        <v>-24.104348044461702</v>
      </c>
      <c r="AD21" s="190">
        <v>-5.0325461970853906</v>
      </c>
      <c r="AE21" s="190">
        <v>-5.6695891052226894</v>
      </c>
      <c r="AF21" s="190">
        <v>-10.615642923412601</v>
      </c>
      <c r="AG21" s="190">
        <v>-4.1570484803890206</v>
      </c>
      <c r="AH21" s="190">
        <v>-32.33464</v>
      </c>
      <c r="AI21" s="203"/>
      <c r="AJ21" s="203"/>
      <c r="AK21" s="203"/>
      <c r="AL21" s="203"/>
      <c r="AM21" s="203"/>
      <c r="AN21" s="167"/>
      <c r="AO21" s="167"/>
      <c r="AP21" s="167"/>
      <c r="AQ21" s="167"/>
      <c r="AR21" s="167"/>
      <c r="AS21" s="167"/>
      <c r="AT21" s="167"/>
      <c r="AU21" s="167"/>
      <c r="AV21" s="167"/>
      <c r="AW21" s="167"/>
      <c r="AX21" s="167"/>
      <c r="AY21" s="167"/>
    </row>
    <row r="22" spans="1:51" ht="15" x14ac:dyDescent="0.25">
      <c r="A22" s="304">
        <f>YampaRiverInflow.TotalOutflow!A22</f>
        <v>45139</v>
      </c>
      <c r="B22" s="280">
        <v>-10.787000000000001</v>
      </c>
      <c r="C22" s="270">
        <v>-10.787000000000001</v>
      </c>
      <c r="D22" s="285">
        <v>-10.787000000000001</v>
      </c>
      <c r="E22" s="190">
        <v>-37.806379999999997</v>
      </c>
      <c r="F22" s="190">
        <v>0.36157</v>
      </c>
      <c r="G22" s="190">
        <v>-21.721700000000002</v>
      </c>
      <c r="H22" s="190">
        <v>-32.771730000000005</v>
      </c>
      <c r="I22" s="190">
        <v>-3.3455599999999999</v>
      </c>
      <c r="J22" s="190">
        <v>5.3322599999999998</v>
      </c>
      <c r="K22" s="190">
        <v>-12.47739</v>
      </c>
      <c r="L22" s="190">
        <v>-10.764940000000001</v>
      </c>
      <c r="M22" s="190">
        <v>-12.411370000000002</v>
      </c>
      <c r="N22" s="190">
        <v>-5.8684500000000002</v>
      </c>
      <c r="O22" s="190">
        <v>-7.3342000000000001</v>
      </c>
      <c r="P22" s="190">
        <v>-0.58257000000000003</v>
      </c>
      <c r="Q22" s="190">
        <v>-2.9759099999999998</v>
      </c>
      <c r="R22" s="190">
        <v>-4.9262499999999996</v>
      </c>
      <c r="S22" s="190">
        <v>7.4216999999999995</v>
      </c>
      <c r="T22" s="190">
        <v>-6.2596699999999998</v>
      </c>
      <c r="U22" s="190">
        <v>-3.49715</v>
      </c>
      <c r="V22" s="190">
        <v>-8.0988400000000009</v>
      </c>
      <c r="W22" s="190">
        <v>-12.211690000000001</v>
      </c>
      <c r="X22" s="190">
        <v>-5.9300299999999995</v>
      </c>
      <c r="Y22" s="190">
        <v>-10.645899999999999</v>
      </c>
      <c r="Z22" s="190">
        <v>-16.45506</v>
      </c>
      <c r="AA22" s="190">
        <v>-6.1211380751300002</v>
      </c>
      <c r="AB22" s="190">
        <v>-16.4953</v>
      </c>
      <c r="AC22" s="190">
        <v>-11.765918974185</v>
      </c>
      <c r="AD22" s="190">
        <v>-8.1693741401585704</v>
      </c>
      <c r="AE22" s="190">
        <v>-13.0574335201905</v>
      </c>
      <c r="AF22" s="190">
        <v>-10.6211984901023</v>
      </c>
      <c r="AG22" s="190">
        <v>-10.322262214390301</v>
      </c>
      <c r="AH22" s="190">
        <v>-30.478750000000002</v>
      </c>
      <c r="AI22" s="203"/>
      <c r="AJ22" s="203"/>
      <c r="AK22" s="203"/>
      <c r="AL22" s="203"/>
      <c r="AM22" s="203"/>
      <c r="AN22" s="167"/>
      <c r="AO22" s="167"/>
      <c r="AP22" s="167"/>
      <c r="AQ22" s="167"/>
      <c r="AR22" s="167"/>
      <c r="AS22" s="167"/>
      <c r="AT22" s="167"/>
      <c r="AU22" s="167"/>
      <c r="AV22" s="167"/>
      <c r="AW22" s="167"/>
      <c r="AX22" s="167"/>
      <c r="AY22" s="167"/>
    </row>
    <row r="23" spans="1:51" ht="15" x14ac:dyDescent="0.25">
      <c r="A23" s="304">
        <f>YampaRiverInflow.TotalOutflow!A23</f>
        <v>45170</v>
      </c>
      <c r="B23" s="280">
        <v>-11.18</v>
      </c>
      <c r="C23" s="270">
        <v>-11.18</v>
      </c>
      <c r="D23" s="285">
        <v>-11.18</v>
      </c>
      <c r="E23" s="190">
        <v>-14.36115</v>
      </c>
      <c r="F23" s="190">
        <v>6.0761099999999999</v>
      </c>
      <c r="G23" s="190">
        <v>2.1292300000000002</v>
      </c>
      <c r="H23" s="190">
        <v>3.4588800000000002</v>
      </c>
      <c r="I23" s="190">
        <v>-3.5141100000000001</v>
      </c>
      <c r="J23" s="190">
        <v>2.3970700000000003</v>
      </c>
      <c r="K23" s="190">
        <v>-14.862719999999999</v>
      </c>
      <c r="L23" s="190">
        <v>10.64911</v>
      </c>
      <c r="M23" s="190">
        <v>1.2162899999999999</v>
      </c>
      <c r="N23" s="190">
        <v>-3.2352600000000002</v>
      </c>
      <c r="O23" s="190">
        <v>3.2015500000000001</v>
      </c>
      <c r="P23" s="190">
        <v>-2.03647</v>
      </c>
      <c r="Q23" s="190">
        <v>4.6902200000000001</v>
      </c>
      <c r="R23" s="190">
        <v>-2.4659599999999999</v>
      </c>
      <c r="S23" s="190">
        <v>2.1341199999999998</v>
      </c>
      <c r="T23" s="190">
        <v>-3.6479999999999999E-2</v>
      </c>
      <c r="U23" s="190">
        <v>3.5242300000000002</v>
      </c>
      <c r="V23" s="190">
        <v>2.30775</v>
      </c>
      <c r="W23" s="190">
        <v>-2.1289499999999997</v>
      </c>
      <c r="X23" s="190">
        <v>-5.9721000000000002</v>
      </c>
      <c r="Y23" s="190">
        <v>-4.7625399999999996</v>
      </c>
      <c r="Z23" s="190">
        <v>-11.23626</v>
      </c>
      <c r="AA23" s="190">
        <v>-5.9217293134800002</v>
      </c>
      <c r="AB23" s="190">
        <v>-16.066399999999998</v>
      </c>
      <c r="AC23" s="190">
        <v>-18.132932127787498</v>
      </c>
      <c r="AD23" s="190">
        <v>-10.690795692437</v>
      </c>
      <c r="AE23" s="190">
        <v>-10.791067732662</v>
      </c>
      <c r="AF23" s="190">
        <v>-16.8815034906583</v>
      </c>
      <c r="AG23" s="190">
        <v>0.59671377322195096</v>
      </c>
      <c r="AH23" s="190">
        <v>-32.106940000000002</v>
      </c>
      <c r="AI23" s="203"/>
      <c r="AJ23" s="203"/>
      <c r="AK23" s="203"/>
      <c r="AL23" s="203"/>
      <c r="AM23" s="203"/>
      <c r="AN23" s="167"/>
      <c r="AO23" s="167"/>
      <c r="AP23" s="167"/>
      <c r="AQ23" s="167"/>
      <c r="AR23" s="167"/>
      <c r="AS23" s="167"/>
      <c r="AT23" s="167"/>
      <c r="AU23" s="167"/>
      <c r="AV23" s="167"/>
      <c r="AW23" s="167"/>
      <c r="AX23" s="167"/>
      <c r="AY23" s="167"/>
    </row>
    <row r="24" spans="1:51" ht="15" x14ac:dyDescent="0.25">
      <c r="A24" s="304">
        <f>YampaRiverInflow.TotalOutflow!A24</f>
        <v>45200</v>
      </c>
      <c r="B24" s="280">
        <v>-11.257999999999999</v>
      </c>
      <c r="C24" s="270">
        <v>-11.257999999999999</v>
      </c>
      <c r="D24" s="285">
        <v>-11.257999999999999</v>
      </c>
      <c r="E24" s="190">
        <v>-8.5193500000000011</v>
      </c>
      <c r="F24" s="190">
        <v>-12.10599</v>
      </c>
      <c r="G24" s="190">
        <v>-6.4365399999999999</v>
      </c>
      <c r="H24" s="190">
        <v>-9.3328700000000016</v>
      </c>
      <c r="I24" s="190">
        <v>8.7130799999999997</v>
      </c>
      <c r="J24" s="190">
        <v>6.0392799999999998</v>
      </c>
      <c r="K24" s="190">
        <v>-14.376950000000001</v>
      </c>
      <c r="L24" s="190">
        <v>11.44023</v>
      </c>
      <c r="M24" s="190">
        <v>-2.2667899999999999</v>
      </c>
      <c r="N24" s="190">
        <v>12.561069999999999</v>
      </c>
      <c r="O24" s="190">
        <v>9.3788400000000003</v>
      </c>
      <c r="P24" s="190">
        <v>7.2322499999999996</v>
      </c>
      <c r="Q24" s="190">
        <v>17.66301</v>
      </c>
      <c r="R24" s="190">
        <v>17.936130000000002</v>
      </c>
      <c r="S24" s="190">
        <v>19.500349999999997</v>
      </c>
      <c r="T24" s="190">
        <v>0.40545999999999999</v>
      </c>
      <c r="U24" s="190">
        <v>-3.57796</v>
      </c>
      <c r="V24" s="190">
        <v>-7.8305600000000002</v>
      </c>
      <c r="W24" s="190">
        <v>5.5783399999999999</v>
      </c>
      <c r="X24" s="190">
        <v>7.1333100000000007</v>
      </c>
      <c r="Y24" s="190">
        <v>-3.07572</v>
      </c>
      <c r="Z24" s="190">
        <v>-12.67216</v>
      </c>
      <c r="AA24" s="190">
        <v>9.5933321672099989</v>
      </c>
      <c r="AB24" s="190">
        <v>-7.3719299999999999</v>
      </c>
      <c r="AC24" s="190">
        <v>-6.6742500057023699</v>
      </c>
      <c r="AD24" s="190">
        <v>-1.94729317388567</v>
      </c>
      <c r="AE24" s="190">
        <v>-11.291895691214201</v>
      </c>
      <c r="AF24" s="190">
        <v>-24.468176362612699</v>
      </c>
      <c r="AG24" s="190">
        <v>-11.907972400380801</v>
      </c>
      <c r="AH24" s="190">
        <v>-31.9285</v>
      </c>
      <c r="AI24" s="203"/>
      <c r="AJ24" s="203"/>
      <c r="AK24" s="203"/>
      <c r="AL24" s="203"/>
      <c r="AM24" s="203"/>
      <c r="AN24" s="167"/>
      <c r="AO24" s="167"/>
      <c r="AP24" s="167"/>
      <c r="AQ24" s="167"/>
      <c r="AR24" s="167"/>
      <c r="AS24" s="167"/>
      <c r="AT24" s="167"/>
      <c r="AU24" s="167"/>
      <c r="AV24" s="167"/>
      <c r="AW24" s="167"/>
      <c r="AX24" s="167"/>
      <c r="AY24" s="167"/>
    </row>
    <row r="25" spans="1:51" ht="15" x14ac:dyDescent="0.25">
      <c r="A25" s="304">
        <f>YampaRiverInflow.TotalOutflow!A25</f>
        <v>45231</v>
      </c>
      <c r="B25" s="280">
        <v>-22.632999999999999</v>
      </c>
      <c r="C25" s="270">
        <v>-22.632999999999999</v>
      </c>
      <c r="D25" s="285">
        <v>-22.632999999999999</v>
      </c>
      <c r="E25" s="190">
        <v>-17.111999999999998</v>
      </c>
      <c r="F25" s="190">
        <v>-11.698649999999999</v>
      </c>
      <c r="G25" s="190">
        <v>-40.886620000000001</v>
      </c>
      <c r="H25" s="190">
        <v>8.8454099999999993</v>
      </c>
      <c r="I25" s="190">
        <v>8.6155300000000015</v>
      </c>
      <c r="J25" s="190">
        <v>-6.0922700000000001</v>
      </c>
      <c r="K25" s="190">
        <v>-18.06193</v>
      </c>
      <c r="L25" s="190">
        <v>-2.7934000000000001</v>
      </c>
      <c r="M25" s="190">
        <v>14.61594</v>
      </c>
      <c r="N25" s="190">
        <v>1.1808599999999998</v>
      </c>
      <c r="O25" s="190">
        <v>-1.2787599999999999</v>
      </c>
      <c r="P25" s="190">
        <v>-0.85072999999999999</v>
      </c>
      <c r="Q25" s="190">
        <v>-7.69496</v>
      </c>
      <c r="R25" s="190">
        <v>-25.293230000000001</v>
      </c>
      <c r="S25" s="190">
        <v>14.929360000000001</v>
      </c>
      <c r="T25" s="190">
        <v>-6.5592299999999994</v>
      </c>
      <c r="U25" s="190">
        <v>-12.624499999999999</v>
      </c>
      <c r="V25" s="190">
        <v>-15.31161</v>
      </c>
      <c r="W25" s="190">
        <v>-29.335889999999999</v>
      </c>
      <c r="X25" s="190">
        <v>-11.260489999999999</v>
      </c>
      <c r="Y25" s="190">
        <v>-11.40968</v>
      </c>
      <c r="Z25" s="190">
        <v>4.0670200000000003</v>
      </c>
      <c r="AA25" s="190">
        <v>-5.6661833634400001</v>
      </c>
      <c r="AB25" s="190">
        <v>-13.5792</v>
      </c>
      <c r="AC25" s="190">
        <v>-29.138653763322303</v>
      </c>
      <c r="AD25" s="190">
        <v>-18.111306036121199</v>
      </c>
      <c r="AE25" s="190">
        <v>-28.367565661725401</v>
      </c>
      <c r="AF25" s="190">
        <v>-3.4485985481130301</v>
      </c>
      <c r="AG25" s="190">
        <v>-34.0966551703793</v>
      </c>
      <c r="AH25" s="190">
        <v>-23.295529999999999</v>
      </c>
      <c r="AI25" s="203"/>
      <c r="AJ25" s="203"/>
      <c r="AK25" s="203"/>
      <c r="AL25" s="203"/>
      <c r="AM25" s="203"/>
      <c r="AN25" s="167"/>
      <c r="AO25" s="167"/>
      <c r="AP25" s="167"/>
      <c r="AQ25" s="167"/>
      <c r="AR25" s="167"/>
      <c r="AS25" s="167"/>
      <c r="AT25" s="167"/>
      <c r="AU25" s="167"/>
      <c r="AV25" s="167"/>
      <c r="AW25" s="167"/>
      <c r="AX25" s="167"/>
      <c r="AY25" s="167"/>
    </row>
    <row r="26" spans="1:51" ht="15" x14ac:dyDescent="0.25">
      <c r="A26" s="304">
        <f>YampaRiverInflow.TotalOutflow!A26</f>
        <v>45261</v>
      </c>
      <c r="B26" s="280">
        <v>-10.632</v>
      </c>
      <c r="C26" s="270">
        <v>-10.632</v>
      </c>
      <c r="D26" s="285">
        <v>-10.632</v>
      </c>
      <c r="E26" s="190">
        <v>-23.537050000000001</v>
      </c>
      <c r="F26" s="190">
        <v>-21.342089999999999</v>
      </c>
      <c r="G26" s="190">
        <v>-25.91873</v>
      </c>
      <c r="H26" s="190">
        <v>-8.1638900000000003</v>
      </c>
      <c r="I26" s="190">
        <v>-7.6459899999999994</v>
      </c>
      <c r="J26" s="190">
        <v>-41.546080000000003</v>
      </c>
      <c r="K26" s="190">
        <v>-20.32019</v>
      </c>
      <c r="L26" s="190">
        <v>-22.775419999999997</v>
      </c>
      <c r="M26" s="190">
        <v>-20.00853</v>
      </c>
      <c r="N26" s="190">
        <v>-16.126649999999998</v>
      </c>
      <c r="O26" s="190">
        <v>-14.551170000000001</v>
      </c>
      <c r="P26" s="190">
        <v>-9.3304200000000002</v>
      </c>
      <c r="Q26" s="190">
        <v>-15.43425</v>
      </c>
      <c r="R26" s="190">
        <v>-9.6678799999999985</v>
      </c>
      <c r="S26" s="190">
        <v>2.13557</v>
      </c>
      <c r="T26" s="190">
        <v>-15.070690000000001</v>
      </c>
      <c r="U26" s="190">
        <v>-14.155530000000001</v>
      </c>
      <c r="V26" s="190">
        <v>-24.016959999999997</v>
      </c>
      <c r="W26" s="190">
        <v>-14.53312</v>
      </c>
      <c r="X26" s="190">
        <v>-28.044779999999999</v>
      </c>
      <c r="Y26" s="190">
        <v>-6.3832500000000003</v>
      </c>
      <c r="Z26" s="190">
        <v>-10.085459999999999</v>
      </c>
      <c r="AA26" s="190">
        <v>-1.7760761056900001</v>
      </c>
      <c r="AB26" s="190">
        <v>-12.8134</v>
      </c>
      <c r="AC26" s="190">
        <v>-17.480887399067697</v>
      </c>
      <c r="AD26" s="190">
        <v>-15.937135271110499</v>
      </c>
      <c r="AE26" s="190">
        <v>-14.3004435664218</v>
      </c>
      <c r="AF26" s="190">
        <v>0.41952701778403001</v>
      </c>
      <c r="AG26" s="190">
        <v>-5.8623485949057903</v>
      </c>
      <c r="AH26" s="190">
        <v>-15.513</v>
      </c>
      <c r="AI26" s="203"/>
      <c r="AJ26" s="203"/>
      <c r="AK26" s="203"/>
      <c r="AL26" s="203"/>
      <c r="AM26" s="203"/>
      <c r="AN26" s="167"/>
      <c r="AO26" s="167"/>
      <c r="AP26" s="167"/>
      <c r="AQ26" s="167"/>
      <c r="AR26" s="167"/>
      <c r="AS26" s="167"/>
      <c r="AT26" s="167"/>
      <c r="AU26" s="167"/>
      <c r="AV26" s="167"/>
      <c r="AW26" s="167"/>
      <c r="AX26" s="167"/>
      <c r="AY26" s="167"/>
    </row>
    <row r="27" spans="1:51" ht="15" x14ac:dyDescent="0.25">
      <c r="A27" s="304">
        <f>YampaRiverInflow.TotalOutflow!A27</f>
        <v>45292</v>
      </c>
      <c r="B27" s="280">
        <v>-16.591000000000001</v>
      </c>
      <c r="C27" s="270">
        <v>-16.591000000000001</v>
      </c>
      <c r="D27" s="285">
        <v>-16.591000000000001</v>
      </c>
      <c r="E27" s="190">
        <v>-11.82418</v>
      </c>
      <c r="F27" s="190">
        <v>-0.35291</v>
      </c>
      <c r="G27" s="190">
        <v>-9.4022099999999984</v>
      </c>
      <c r="H27" s="190">
        <v>-2.2324000000000002</v>
      </c>
      <c r="I27" s="190">
        <v>-13.06556</v>
      </c>
      <c r="J27" s="190">
        <v>-23.842459999999999</v>
      </c>
      <c r="K27" s="190">
        <v>-22.88402</v>
      </c>
      <c r="L27" s="190">
        <v>-9.2863400000000009</v>
      </c>
      <c r="M27" s="190">
        <v>2.0555400000000001</v>
      </c>
      <c r="N27" s="190">
        <v>-8.3692099999999989</v>
      </c>
      <c r="O27" s="190">
        <v>-7.36435</v>
      </c>
      <c r="P27" s="190">
        <v>-10.88565</v>
      </c>
      <c r="Q27" s="190">
        <v>0.18258000000000002</v>
      </c>
      <c r="R27" s="190">
        <v>-24.099160000000001</v>
      </c>
      <c r="S27" s="190">
        <v>-10.99343</v>
      </c>
      <c r="T27" s="190">
        <v>-17.351569999999999</v>
      </c>
      <c r="U27" s="190">
        <v>-15.120850000000001</v>
      </c>
      <c r="V27" s="190">
        <v>-15.297610000000001</v>
      </c>
      <c r="W27" s="190">
        <v>-7.4300500000000005</v>
      </c>
      <c r="X27" s="190">
        <v>-23.203659999999999</v>
      </c>
      <c r="Y27" s="190">
        <v>-11.24441</v>
      </c>
      <c r="Z27" s="190">
        <v>-7.0866850672100004</v>
      </c>
      <c r="AA27" s="190">
        <v>-21.841099999999997</v>
      </c>
      <c r="AB27" s="190">
        <v>-31.871045208934401</v>
      </c>
      <c r="AC27" s="190">
        <v>-23.341056308569698</v>
      </c>
      <c r="AD27" s="190">
        <v>1.7922609638273601</v>
      </c>
      <c r="AE27" s="190">
        <v>-29.3919376870865</v>
      </c>
      <c r="AF27" s="190">
        <v>-0.14325133782726901</v>
      </c>
      <c r="AG27" s="190">
        <v>-12.17793</v>
      </c>
      <c r="AH27" s="190">
        <v>-5.2285699999999995</v>
      </c>
      <c r="AI27" s="203"/>
      <c r="AJ27" s="203"/>
      <c r="AK27" s="203"/>
      <c r="AL27" s="203"/>
      <c r="AM27" s="203"/>
      <c r="AN27" s="167"/>
      <c r="AO27" s="167"/>
      <c r="AP27" s="167"/>
      <c r="AQ27" s="167"/>
      <c r="AR27" s="167"/>
      <c r="AS27" s="167"/>
      <c r="AT27" s="167"/>
      <c r="AU27" s="167"/>
      <c r="AV27" s="167"/>
      <c r="AW27" s="167"/>
      <c r="AX27" s="167"/>
      <c r="AY27" s="167"/>
    </row>
    <row r="28" spans="1:51" ht="15" x14ac:dyDescent="0.25">
      <c r="A28" s="304">
        <f>YampaRiverInflow.TotalOutflow!A28</f>
        <v>45323</v>
      </c>
      <c r="B28" s="280">
        <v>-9.2490000000000006</v>
      </c>
      <c r="C28" s="270">
        <v>-9.2490000000000006</v>
      </c>
      <c r="D28" s="285">
        <v>-9.2490000000000006</v>
      </c>
      <c r="E28" s="190">
        <v>12.07672</v>
      </c>
      <c r="F28" s="190">
        <v>-6.4777399999999998</v>
      </c>
      <c r="G28" s="190">
        <v>-3.1795599999999999</v>
      </c>
      <c r="H28" s="190">
        <v>-18.78584</v>
      </c>
      <c r="I28" s="190">
        <v>-15.19333</v>
      </c>
      <c r="J28" s="190">
        <v>16.79738</v>
      </c>
      <c r="K28" s="190">
        <v>-14.575379999999999</v>
      </c>
      <c r="L28" s="190">
        <v>-10.293559999999999</v>
      </c>
      <c r="M28" s="190">
        <v>-6.9536000000000007</v>
      </c>
      <c r="N28" s="190">
        <v>-5.6801599999999999</v>
      </c>
      <c r="O28" s="190">
        <v>-3.35554</v>
      </c>
      <c r="P28" s="190">
        <v>-8.1621500000000005</v>
      </c>
      <c r="Q28" s="190">
        <v>2.4570000000000002E-2</v>
      </c>
      <c r="R28" s="190">
        <v>-7.1100200000000005</v>
      </c>
      <c r="S28" s="190">
        <v>-6.7532899999999998</v>
      </c>
      <c r="T28" s="190">
        <v>-2.0011099999999997</v>
      </c>
      <c r="U28" s="190">
        <v>-7.8896199999999999</v>
      </c>
      <c r="V28" s="190">
        <v>-3.9773800000000001</v>
      </c>
      <c r="W28" s="190">
        <v>-10.08442</v>
      </c>
      <c r="X28" s="190">
        <v>-18.090959999999999</v>
      </c>
      <c r="Y28" s="190">
        <v>-11.6091</v>
      </c>
      <c r="Z28" s="190">
        <v>-21.548820344999999</v>
      </c>
      <c r="AA28" s="190">
        <v>-7.5985200000000006</v>
      </c>
      <c r="AB28" s="190">
        <v>-20.472602035292702</v>
      </c>
      <c r="AC28" s="190">
        <v>-13.268210556554999</v>
      </c>
      <c r="AD28" s="190">
        <v>-3.7049759082622802</v>
      </c>
      <c r="AE28" s="190">
        <v>-6.2868484411741301</v>
      </c>
      <c r="AF28" s="190">
        <v>-2.5118734448427</v>
      </c>
      <c r="AG28" s="190">
        <v>-20.612359999999999</v>
      </c>
      <c r="AH28" s="190">
        <v>-3.8160700000000003</v>
      </c>
      <c r="AI28" s="203"/>
      <c r="AJ28" s="203"/>
      <c r="AK28" s="203"/>
      <c r="AL28" s="203"/>
      <c r="AM28" s="203"/>
      <c r="AN28" s="167"/>
      <c r="AO28" s="167"/>
      <c r="AP28" s="167"/>
      <c r="AQ28" s="167"/>
      <c r="AR28" s="167"/>
      <c r="AS28" s="167"/>
      <c r="AT28" s="167"/>
      <c r="AU28" s="167"/>
      <c r="AV28" s="167"/>
      <c r="AW28" s="167"/>
      <c r="AX28" s="167"/>
      <c r="AY28" s="167"/>
    </row>
    <row r="29" spans="1:51" ht="15" x14ac:dyDescent="0.25">
      <c r="A29" s="304">
        <f>YampaRiverInflow.TotalOutflow!A29</f>
        <v>45352</v>
      </c>
      <c r="B29" s="280">
        <v>-6.7569999999999997</v>
      </c>
      <c r="C29" s="270">
        <v>-6.7569999999999997</v>
      </c>
      <c r="D29" s="285">
        <v>-6.7569999999999997</v>
      </c>
      <c r="E29" s="190">
        <v>-2.8755600000000001</v>
      </c>
      <c r="F29" s="190">
        <v>-24.367049999999999</v>
      </c>
      <c r="G29" s="190">
        <v>-21.61571</v>
      </c>
      <c r="H29" s="190">
        <v>-7.1826499999999998</v>
      </c>
      <c r="I29" s="190">
        <v>-21.388090000000002</v>
      </c>
      <c r="J29" s="190">
        <v>-38.647570000000002</v>
      </c>
      <c r="K29" s="190">
        <v>-17.924779999999998</v>
      </c>
      <c r="L29" s="190">
        <v>-12.442740000000001</v>
      </c>
      <c r="M29" s="190">
        <v>-43.985260000000004</v>
      </c>
      <c r="N29" s="190">
        <v>-10.52102</v>
      </c>
      <c r="O29" s="190">
        <v>-6.4350100000000001</v>
      </c>
      <c r="P29" s="190">
        <v>-12.448540000000001</v>
      </c>
      <c r="Q29" s="190">
        <v>-11.11115</v>
      </c>
      <c r="R29" s="190">
        <v>-14.26328</v>
      </c>
      <c r="S29" s="190">
        <v>-15.209569999999999</v>
      </c>
      <c r="T29" s="190">
        <v>-13.494590000000001</v>
      </c>
      <c r="U29" s="190">
        <v>-13.53969</v>
      </c>
      <c r="V29" s="190">
        <v>-18.373999999999999</v>
      </c>
      <c r="W29" s="190">
        <v>-10.9312</v>
      </c>
      <c r="X29" s="190">
        <v>-22.812709999999999</v>
      </c>
      <c r="Y29" s="190">
        <v>-10.592450000000001</v>
      </c>
      <c r="Z29" s="190">
        <v>-11.9735317815</v>
      </c>
      <c r="AA29" s="190">
        <v>-21.3963</v>
      </c>
      <c r="AB29" s="190">
        <v>-15.5315691356895</v>
      </c>
      <c r="AC29" s="190">
        <v>-26.957057220772398</v>
      </c>
      <c r="AD29" s="190">
        <v>-0.9152361797759101</v>
      </c>
      <c r="AE29" s="190">
        <v>6.7853255588221097</v>
      </c>
      <c r="AF29" s="190">
        <v>2.8341490712609696</v>
      </c>
      <c r="AG29" s="190">
        <v>-30.239049999999999</v>
      </c>
      <c r="AH29" s="190">
        <v>-0.40625</v>
      </c>
      <c r="AI29" s="203"/>
      <c r="AJ29" s="203"/>
      <c r="AK29" s="203"/>
      <c r="AL29" s="203"/>
      <c r="AM29" s="203"/>
      <c r="AN29" s="167"/>
      <c r="AO29" s="167"/>
      <c r="AP29" s="167"/>
      <c r="AQ29" s="167"/>
      <c r="AR29" s="167"/>
      <c r="AS29" s="167"/>
      <c r="AT29" s="167"/>
      <c r="AU29" s="167"/>
      <c r="AV29" s="167"/>
      <c r="AW29" s="167"/>
      <c r="AX29" s="167"/>
      <c r="AY29" s="167"/>
    </row>
    <row r="30" spans="1:51" ht="15" x14ac:dyDescent="0.25">
      <c r="A30" s="304">
        <f>YampaRiverInflow.TotalOutflow!A30</f>
        <v>45383</v>
      </c>
      <c r="B30" s="280">
        <v>-7.8780000000000001</v>
      </c>
      <c r="C30" s="270">
        <v>-7.8780000000000001</v>
      </c>
      <c r="D30" s="285">
        <v>-7.8780000000000001</v>
      </c>
      <c r="E30" s="190">
        <v>-12.345879999999999</v>
      </c>
      <c r="F30" s="190">
        <v>-24.792330000000003</v>
      </c>
      <c r="G30" s="190">
        <v>-15.55307</v>
      </c>
      <c r="H30" s="190">
        <v>-27.615380000000002</v>
      </c>
      <c r="I30" s="190">
        <v>-9.9768299999999996</v>
      </c>
      <c r="J30" s="190">
        <v>-7.8899799999999995</v>
      </c>
      <c r="K30" s="190">
        <v>-18.484590000000001</v>
      </c>
      <c r="L30" s="190">
        <v>-13.60337</v>
      </c>
      <c r="M30" s="190">
        <v>-60.627809999999997</v>
      </c>
      <c r="N30" s="190">
        <v>-9.7155499999999986</v>
      </c>
      <c r="O30" s="190">
        <v>-15.310879999999999</v>
      </c>
      <c r="P30" s="190">
        <v>3.4897600000000004</v>
      </c>
      <c r="Q30" s="190">
        <v>-16.877500000000001</v>
      </c>
      <c r="R30" s="190">
        <v>-19.60941</v>
      </c>
      <c r="S30" s="190">
        <v>-18.033900000000003</v>
      </c>
      <c r="T30" s="190">
        <v>-6.3000600000000002</v>
      </c>
      <c r="U30" s="190">
        <v>-13.78439</v>
      </c>
      <c r="V30" s="190">
        <v>-16.949249999999999</v>
      </c>
      <c r="W30" s="190">
        <v>-12.7826</v>
      </c>
      <c r="X30" s="190">
        <v>-23.694689999999998</v>
      </c>
      <c r="Y30" s="190">
        <v>-20.046709999999997</v>
      </c>
      <c r="Z30" s="190">
        <v>-21.301506761199999</v>
      </c>
      <c r="AA30" s="190">
        <v>-18.4818</v>
      </c>
      <c r="AB30" s="190">
        <v>-17.5168485189009</v>
      </c>
      <c r="AC30" s="190">
        <v>-23.194719500322002</v>
      </c>
      <c r="AD30" s="190">
        <v>-2.7833883714251502</v>
      </c>
      <c r="AE30" s="190">
        <v>-0.324840302860404</v>
      </c>
      <c r="AF30" s="190">
        <v>4.4309846423458099</v>
      </c>
      <c r="AG30" s="190">
        <v>-34.838769999999997</v>
      </c>
      <c r="AH30" s="190">
        <v>-15.670870000000001</v>
      </c>
      <c r="AI30" s="203"/>
      <c r="AJ30" s="203"/>
      <c r="AK30" s="203"/>
      <c r="AL30" s="203"/>
      <c r="AM30" s="203"/>
      <c r="AN30" s="167"/>
      <c r="AO30" s="167"/>
      <c r="AP30" s="167"/>
      <c r="AQ30" s="167"/>
      <c r="AR30" s="167"/>
      <c r="AS30" s="167"/>
      <c r="AT30" s="167"/>
      <c r="AU30" s="167"/>
      <c r="AV30" s="167"/>
      <c r="AW30" s="167"/>
      <c r="AX30" s="167"/>
      <c r="AY30" s="167"/>
    </row>
    <row r="31" spans="1:51" ht="15" x14ac:dyDescent="0.25">
      <c r="A31" s="304">
        <f>YampaRiverInflow.TotalOutflow!A31</f>
        <v>45413</v>
      </c>
      <c r="B31" s="280">
        <v>-8.2189999999999994</v>
      </c>
      <c r="C31" s="270">
        <v>-8.2189999999999994</v>
      </c>
      <c r="D31" s="285">
        <v>-8.2189999999999994</v>
      </c>
      <c r="E31" s="190">
        <v>-11.17521</v>
      </c>
      <c r="F31" s="190">
        <v>-23.596910000000001</v>
      </c>
      <c r="G31" s="190">
        <v>-15.42226</v>
      </c>
      <c r="H31" s="190">
        <v>3.82769</v>
      </c>
      <c r="I31" s="190">
        <v>-8.7342700000000004</v>
      </c>
      <c r="J31" s="190">
        <v>-12.672180000000001</v>
      </c>
      <c r="K31" s="190">
        <v>-9.4568999999999992</v>
      </c>
      <c r="L31" s="190">
        <v>2.1620500000000002</v>
      </c>
      <c r="M31" s="190">
        <v>6.1777799999999994</v>
      </c>
      <c r="N31" s="190">
        <v>-11.006309999999999</v>
      </c>
      <c r="O31" s="190">
        <v>-11.085049999999999</v>
      </c>
      <c r="P31" s="190">
        <v>-22.195970000000003</v>
      </c>
      <c r="Q31" s="190">
        <v>-14.829829999999999</v>
      </c>
      <c r="R31" s="190">
        <v>10.05152</v>
      </c>
      <c r="S31" s="190">
        <v>-15.21618</v>
      </c>
      <c r="T31" s="190">
        <v>-22.456689999999998</v>
      </c>
      <c r="U31" s="190">
        <v>-5.2049700000000003</v>
      </c>
      <c r="V31" s="190">
        <v>-18.830310000000001</v>
      </c>
      <c r="W31" s="190">
        <v>-9.6620400000000011</v>
      </c>
      <c r="X31" s="190">
        <v>-14.13106</v>
      </c>
      <c r="Y31" s="190">
        <v>-15.37541</v>
      </c>
      <c r="Z31" s="190">
        <v>-17.183385914400002</v>
      </c>
      <c r="AA31" s="190">
        <v>-10.3527</v>
      </c>
      <c r="AB31" s="190">
        <v>-5.9597789100264897</v>
      </c>
      <c r="AC31" s="190">
        <v>-13.0568868969787</v>
      </c>
      <c r="AD31" s="190">
        <v>-10.690474953451199</v>
      </c>
      <c r="AE31" s="190">
        <v>-8.95269039912049</v>
      </c>
      <c r="AF31" s="190">
        <v>-2.4333087279832499</v>
      </c>
      <c r="AG31" s="190">
        <v>-43.382190000000001</v>
      </c>
      <c r="AH31" s="190">
        <v>-22.886580000000002</v>
      </c>
      <c r="AI31" s="203"/>
      <c r="AJ31" s="203"/>
      <c r="AK31" s="203"/>
      <c r="AL31" s="203"/>
      <c r="AM31" s="203"/>
      <c r="AN31" s="167"/>
      <c r="AO31" s="167"/>
      <c r="AP31" s="167"/>
      <c r="AQ31" s="167"/>
      <c r="AR31" s="167"/>
      <c r="AS31" s="167"/>
      <c r="AT31" s="167"/>
      <c r="AU31" s="167"/>
      <c r="AV31" s="167"/>
      <c r="AW31" s="167"/>
      <c r="AX31" s="167"/>
      <c r="AY31" s="167"/>
    </row>
    <row r="32" spans="1:51" ht="15" x14ac:dyDescent="0.25">
      <c r="A32" s="304">
        <f>YampaRiverInflow.TotalOutflow!A32</f>
        <v>45444</v>
      </c>
      <c r="B32" s="280">
        <v>-13.089</v>
      </c>
      <c r="C32" s="270">
        <v>-13.089</v>
      </c>
      <c r="D32" s="285">
        <v>-13.089</v>
      </c>
      <c r="E32" s="190">
        <v>7.9125299999999994</v>
      </c>
      <c r="F32" s="190">
        <v>-9.9691600000000005</v>
      </c>
      <c r="G32" s="190">
        <v>-16.600020000000001</v>
      </c>
      <c r="H32" s="190">
        <v>-10.217690000000001</v>
      </c>
      <c r="I32" s="190">
        <v>3.97357</v>
      </c>
      <c r="J32" s="190">
        <v>-3.1482399999999999</v>
      </c>
      <c r="K32" s="190">
        <v>-1.4221199999999998</v>
      </c>
      <c r="L32" s="190">
        <v>-38.834009999999999</v>
      </c>
      <c r="M32" s="190">
        <v>-7.06473</v>
      </c>
      <c r="N32" s="190">
        <v>1.8902699999999999</v>
      </c>
      <c r="O32" s="190">
        <v>8.4872199999999989</v>
      </c>
      <c r="P32" s="190">
        <v>0.80691999999999997</v>
      </c>
      <c r="Q32" s="190">
        <v>-6.2195200000000002</v>
      </c>
      <c r="R32" s="190">
        <v>13.559850000000001</v>
      </c>
      <c r="S32" s="190">
        <v>-8.6716299999999986</v>
      </c>
      <c r="T32" s="190">
        <v>-7.92706</v>
      </c>
      <c r="U32" s="190">
        <v>-2.6868400000000001</v>
      </c>
      <c r="V32" s="190">
        <v>-23.401610000000002</v>
      </c>
      <c r="W32" s="190">
        <v>-8.745379999999999</v>
      </c>
      <c r="X32" s="190">
        <v>-18.980650000000001</v>
      </c>
      <c r="Y32" s="190">
        <v>-16.096640000000001</v>
      </c>
      <c r="Z32" s="190">
        <v>-19.255974470100004</v>
      </c>
      <c r="AA32" s="190">
        <v>-18.623000000000001</v>
      </c>
      <c r="AB32" s="190">
        <v>-15.662912035006901</v>
      </c>
      <c r="AC32" s="190">
        <v>-6.2078304045509105</v>
      </c>
      <c r="AD32" s="190">
        <v>-20.836679793537101</v>
      </c>
      <c r="AE32" s="190">
        <v>-12.310910447417401</v>
      </c>
      <c r="AF32" s="190">
        <v>-10.4286926317018</v>
      </c>
      <c r="AG32" s="190">
        <v>-46.634540000000001</v>
      </c>
      <c r="AH32" s="190">
        <v>-19.443330000000003</v>
      </c>
      <c r="AI32" s="203"/>
      <c r="AJ32" s="203"/>
      <c r="AK32" s="203"/>
      <c r="AL32" s="203"/>
      <c r="AM32" s="203"/>
      <c r="AN32" s="167"/>
      <c r="AO32" s="167"/>
      <c r="AP32" s="167"/>
      <c r="AQ32" s="167"/>
      <c r="AR32" s="167"/>
      <c r="AS32" s="167"/>
      <c r="AT32" s="167"/>
      <c r="AU32" s="167"/>
      <c r="AV32" s="167"/>
      <c r="AW32" s="167"/>
      <c r="AX32" s="167"/>
      <c r="AY32" s="167"/>
    </row>
    <row r="33" spans="1:51" ht="15" x14ac:dyDescent="0.25">
      <c r="A33" s="304">
        <f>YampaRiverInflow.TotalOutflow!A33</f>
        <v>45474</v>
      </c>
      <c r="B33" s="280">
        <v>-9.9160000000000004</v>
      </c>
      <c r="C33" s="270">
        <v>-9.9160000000000004</v>
      </c>
      <c r="D33" s="285">
        <v>-9.9160000000000004</v>
      </c>
      <c r="E33" s="190">
        <v>-13.82734</v>
      </c>
      <c r="F33" s="190">
        <v>-8.2693600000000007</v>
      </c>
      <c r="G33" s="190">
        <v>-6.1791200000000002</v>
      </c>
      <c r="H33" s="190">
        <v>3.4561299999999999</v>
      </c>
      <c r="I33" s="190">
        <v>2.85033</v>
      </c>
      <c r="J33" s="190">
        <v>-5.2313599999999996</v>
      </c>
      <c r="K33" s="190">
        <v>-2.7631799999999997</v>
      </c>
      <c r="L33" s="190">
        <v>-11.48329</v>
      </c>
      <c r="M33" s="190">
        <v>-12.351889999999999</v>
      </c>
      <c r="N33" s="190">
        <v>-4.6287900000000004</v>
      </c>
      <c r="O33" s="190">
        <v>-5.6995800000000001</v>
      </c>
      <c r="P33" s="190">
        <v>1.1146199999999999</v>
      </c>
      <c r="Q33" s="190">
        <v>-1.95407</v>
      </c>
      <c r="R33" s="190">
        <v>15.37031</v>
      </c>
      <c r="S33" s="190">
        <v>-6.1843900000000005</v>
      </c>
      <c r="T33" s="190">
        <v>2.6158600000000001</v>
      </c>
      <c r="U33" s="190">
        <v>5.3711899999999995</v>
      </c>
      <c r="V33" s="190">
        <v>-13.886209999999998</v>
      </c>
      <c r="W33" s="190">
        <v>-10.38104</v>
      </c>
      <c r="X33" s="190">
        <v>-8.8864900000000002</v>
      </c>
      <c r="Y33" s="190">
        <v>-24.04243</v>
      </c>
      <c r="Z33" s="190">
        <v>-9.7753157925099998</v>
      </c>
      <c r="AA33" s="190">
        <v>-13.5413</v>
      </c>
      <c r="AB33" s="190">
        <v>-24.104348044461702</v>
      </c>
      <c r="AC33" s="190">
        <v>-5.0325461970853906</v>
      </c>
      <c r="AD33" s="190">
        <v>-5.6695891052226894</v>
      </c>
      <c r="AE33" s="190">
        <v>-10.615642923412601</v>
      </c>
      <c r="AF33" s="190">
        <v>-4.1570484803890206</v>
      </c>
      <c r="AG33" s="190">
        <v>-32.33464</v>
      </c>
      <c r="AH33" s="190">
        <v>-28.353200000000001</v>
      </c>
      <c r="AI33" s="203"/>
      <c r="AJ33" s="203"/>
      <c r="AK33" s="203"/>
      <c r="AL33" s="203"/>
      <c r="AM33" s="203"/>
      <c r="AN33" s="167"/>
      <c r="AO33" s="167"/>
      <c r="AP33" s="167"/>
      <c r="AQ33" s="167"/>
      <c r="AR33" s="167"/>
      <c r="AS33" s="167"/>
      <c r="AT33" s="167"/>
      <c r="AU33" s="167"/>
      <c r="AV33" s="167"/>
      <c r="AW33" s="167"/>
      <c r="AX33" s="167"/>
      <c r="AY33" s="167"/>
    </row>
    <row r="34" spans="1:51" ht="15" x14ac:dyDescent="0.25">
      <c r="A34" s="304">
        <f>YampaRiverInflow.TotalOutflow!A34</f>
        <v>45505</v>
      </c>
      <c r="B34" s="280">
        <v>-10.787000000000001</v>
      </c>
      <c r="C34" s="270">
        <v>-10.787000000000001</v>
      </c>
      <c r="D34" s="285">
        <v>-10.787000000000001</v>
      </c>
      <c r="E34" s="190">
        <v>0.36157</v>
      </c>
      <c r="F34" s="190">
        <v>-21.721700000000002</v>
      </c>
      <c r="G34" s="190">
        <v>-32.771730000000005</v>
      </c>
      <c r="H34" s="190">
        <v>-3.3455599999999999</v>
      </c>
      <c r="I34" s="190">
        <v>5.3322599999999998</v>
      </c>
      <c r="J34" s="190">
        <v>-12.47739</v>
      </c>
      <c r="K34" s="190">
        <v>-10.764940000000001</v>
      </c>
      <c r="L34" s="190">
        <v>-12.411370000000002</v>
      </c>
      <c r="M34" s="190">
        <v>-5.8684500000000002</v>
      </c>
      <c r="N34" s="190">
        <v>-7.3342000000000001</v>
      </c>
      <c r="O34" s="190">
        <v>-0.58257000000000003</v>
      </c>
      <c r="P34" s="190">
        <v>-2.9759099999999998</v>
      </c>
      <c r="Q34" s="190">
        <v>-4.9262499999999996</v>
      </c>
      <c r="R34" s="190">
        <v>7.4216999999999995</v>
      </c>
      <c r="S34" s="190">
        <v>-6.2596699999999998</v>
      </c>
      <c r="T34" s="190">
        <v>-3.49715</v>
      </c>
      <c r="U34" s="190">
        <v>-8.0988400000000009</v>
      </c>
      <c r="V34" s="190">
        <v>-12.211690000000001</v>
      </c>
      <c r="W34" s="190">
        <v>-5.9300299999999995</v>
      </c>
      <c r="X34" s="190">
        <v>-10.645899999999999</v>
      </c>
      <c r="Y34" s="190">
        <v>-16.45506</v>
      </c>
      <c r="Z34" s="190">
        <v>-6.1211380751300002</v>
      </c>
      <c r="AA34" s="190">
        <v>-16.4953</v>
      </c>
      <c r="AB34" s="190">
        <v>-11.765918974185</v>
      </c>
      <c r="AC34" s="190">
        <v>-8.1693741401585704</v>
      </c>
      <c r="AD34" s="190">
        <v>-13.0574335201905</v>
      </c>
      <c r="AE34" s="190">
        <v>-10.6211984901023</v>
      </c>
      <c r="AF34" s="190">
        <v>-10.322262214390301</v>
      </c>
      <c r="AG34" s="190">
        <v>-30.478750000000002</v>
      </c>
      <c r="AH34" s="190">
        <v>-37.806379999999997</v>
      </c>
      <c r="AI34" s="203"/>
      <c r="AJ34" s="203"/>
      <c r="AK34" s="203"/>
      <c r="AL34" s="203"/>
      <c r="AM34" s="203"/>
      <c r="AN34" s="167"/>
      <c r="AO34" s="167"/>
      <c r="AP34" s="167"/>
      <c r="AQ34" s="167"/>
      <c r="AR34" s="167"/>
      <c r="AS34" s="167"/>
      <c r="AT34" s="167"/>
      <c r="AU34" s="167"/>
      <c r="AV34" s="167"/>
      <c r="AW34" s="167"/>
      <c r="AX34" s="167"/>
      <c r="AY34" s="167"/>
    </row>
    <row r="35" spans="1:51" ht="15" x14ac:dyDescent="0.25">
      <c r="A35" s="304">
        <f>YampaRiverInflow.TotalOutflow!A35</f>
        <v>45536</v>
      </c>
      <c r="B35" s="280">
        <v>-11.18</v>
      </c>
      <c r="C35" s="270">
        <v>-11.18</v>
      </c>
      <c r="D35" s="285">
        <v>-11.18</v>
      </c>
      <c r="E35" s="190">
        <v>6.0761099999999999</v>
      </c>
      <c r="F35" s="190">
        <v>2.1292300000000002</v>
      </c>
      <c r="G35" s="190">
        <v>3.4588800000000002</v>
      </c>
      <c r="H35" s="190">
        <v>-3.5141100000000001</v>
      </c>
      <c r="I35" s="190">
        <v>2.3970700000000003</v>
      </c>
      <c r="J35" s="190">
        <v>-14.862719999999999</v>
      </c>
      <c r="K35" s="190">
        <v>10.64911</v>
      </c>
      <c r="L35" s="190">
        <v>1.2162899999999999</v>
      </c>
      <c r="M35" s="190">
        <v>-3.2352600000000002</v>
      </c>
      <c r="N35" s="190">
        <v>3.2015500000000001</v>
      </c>
      <c r="O35" s="190">
        <v>-2.03647</v>
      </c>
      <c r="P35" s="190">
        <v>4.6902200000000001</v>
      </c>
      <c r="Q35" s="190">
        <v>-2.4659599999999999</v>
      </c>
      <c r="R35" s="190">
        <v>2.1341199999999998</v>
      </c>
      <c r="S35" s="190">
        <v>-3.6479999999999999E-2</v>
      </c>
      <c r="T35" s="190">
        <v>3.5242300000000002</v>
      </c>
      <c r="U35" s="190">
        <v>2.30775</v>
      </c>
      <c r="V35" s="190">
        <v>-2.1289499999999997</v>
      </c>
      <c r="W35" s="190">
        <v>-5.9721000000000002</v>
      </c>
      <c r="X35" s="190">
        <v>-4.7625399999999996</v>
      </c>
      <c r="Y35" s="190">
        <v>-11.23626</v>
      </c>
      <c r="Z35" s="190">
        <v>-5.9217293134800002</v>
      </c>
      <c r="AA35" s="190">
        <v>-16.066399999999998</v>
      </c>
      <c r="AB35" s="190">
        <v>-18.132932127787498</v>
      </c>
      <c r="AC35" s="190">
        <v>-10.690795692437</v>
      </c>
      <c r="AD35" s="190">
        <v>-10.791067732662</v>
      </c>
      <c r="AE35" s="190">
        <v>-16.8815034906583</v>
      </c>
      <c r="AF35" s="190">
        <v>0.59671377322195096</v>
      </c>
      <c r="AG35" s="190">
        <v>-32.106940000000002</v>
      </c>
      <c r="AH35" s="190">
        <v>-14.36115</v>
      </c>
      <c r="AI35" s="203"/>
      <c r="AJ35" s="203"/>
      <c r="AK35" s="203"/>
      <c r="AL35" s="203"/>
      <c r="AM35" s="203"/>
      <c r="AN35" s="167"/>
      <c r="AO35" s="167"/>
      <c r="AP35" s="167"/>
      <c r="AQ35" s="167"/>
      <c r="AR35" s="167"/>
      <c r="AS35" s="167"/>
      <c r="AT35" s="167"/>
      <c r="AU35" s="167"/>
      <c r="AV35" s="167"/>
      <c r="AW35" s="167"/>
      <c r="AX35" s="167"/>
      <c r="AY35" s="167"/>
    </row>
    <row r="36" spans="1:51" ht="15" x14ac:dyDescent="0.25">
      <c r="A36" s="304">
        <f>YampaRiverInflow.TotalOutflow!A36</f>
        <v>45566</v>
      </c>
      <c r="B36" s="280">
        <v>-11.257999999999999</v>
      </c>
      <c r="C36" s="270">
        <v>-11.257999999999999</v>
      </c>
      <c r="D36" s="285">
        <v>-11.257999999999999</v>
      </c>
      <c r="E36" s="190">
        <v>-12.10599</v>
      </c>
      <c r="F36" s="190">
        <v>-6.4365399999999999</v>
      </c>
      <c r="G36" s="190">
        <v>-9.3328700000000016</v>
      </c>
      <c r="H36" s="190">
        <v>8.7130799999999997</v>
      </c>
      <c r="I36" s="190">
        <v>6.0392799999999998</v>
      </c>
      <c r="J36" s="190">
        <v>-14.376950000000001</v>
      </c>
      <c r="K36" s="190">
        <v>11.44023</v>
      </c>
      <c r="L36" s="190">
        <v>-2.2667899999999999</v>
      </c>
      <c r="M36" s="190">
        <v>12.561069999999999</v>
      </c>
      <c r="N36" s="190">
        <v>9.3788400000000003</v>
      </c>
      <c r="O36" s="190">
        <v>7.2322499999999996</v>
      </c>
      <c r="P36" s="190">
        <v>17.66301</v>
      </c>
      <c r="Q36" s="190">
        <v>17.936130000000002</v>
      </c>
      <c r="R36" s="190">
        <v>19.500349999999997</v>
      </c>
      <c r="S36" s="190">
        <v>0.40545999999999999</v>
      </c>
      <c r="T36" s="190">
        <v>-3.57796</v>
      </c>
      <c r="U36" s="190">
        <v>-7.8305600000000002</v>
      </c>
      <c r="V36" s="190">
        <v>5.5783399999999999</v>
      </c>
      <c r="W36" s="190">
        <v>7.1333100000000007</v>
      </c>
      <c r="X36" s="190">
        <v>-3.07572</v>
      </c>
      <c r="Y36" s="190">
        <v>-12.67216</v>
      </c>
      <c r="Z36" s="190">
        <v>9.5933321672099989</v>
      </c>
      <c r="AA36" s="190">
        <v>-7.3719299999999999</v>
      </c>
      <c r="AB36" s="190">
        <v>-6.6742500057023699</v>
      </c>
      <c r="AC36" s="190">
        <v>-1.94729317388567</v>
      </c>
      <c r="AD36" s="190">
        <v>-11.291895691214201</v>
      </c>
      <c r="AE36" s="190">
        <v>-24.468176362612699</v>
      </c>
      <c r="AF36" s="190">
        <v>-11.907972400380801</v>
      </c>
      <c r="AG36" s="190">
        <v>-31.9285</v>
      </c>
      <c r="AH36" s="190">
        <v>-8.5193500000000011</v>
      </c>
      <c r="AI36" s="203"/>
      <c r="AJ36" s="203"/>
      <c r="AK36" s="203"/>
      <c r="AL36" s="203"/>
      <c r="AM36" s="203"/>
      <c r="AN36" s="167"/>
      <c r="AO36" s="167"/>
      <c r="AP36" s="167"/>
      <c r="AQ36" s="167"/>
      <c r="AR36" s="167"/>
      <c r="AS36" s="167"/>
      <c r="AT36" s="167"/>
      <c r="AU36" s="167"/>
      <c r="AV36" s="167"/>
      <c r="AW36" s="167"/>
      <c r="AX36" s="167"/>
      <c r="AY36" s="167"/>
    </row>
    <row r="37" spans="1:51" ht="15" x14ac:dyDescent="0.25">
      <c r="A37" s="304">
        <f>YampaRiverInflow.TotalOutflow!A37</f>
        <v>45597</v>
      </c>
      <c r="B37" s="280">
        <v>-22.632999999999999</v>
      </c>
      <c r="C37" s="270">
        <v>-22.632999999999999</v>
      </c>
      <c r="D37" s="285">
        <v>-22.632999999999999</v>
      </c>
      <c r="E37" s="190">
        <v>-11.698649999999999</v>
      </c>
      <c r="F37" s="190">
        <v>-40.886620000000001</v>
      </c>
      <c r="G37" s="190">
        <v>8.8454099999999993</v>
      </c>
      <c r="H37" s="190">
        <v>8.6155300000000015</v>
      </c>
      <c r="I37" s="190">
        <v>-6.0922700000000001</v>
      </c>
      <c r="J37" s="190">
        <v>-18.06193</v>
      </c>
      <c r="K37" s="190">
        <v>-2.7934000000000001</v>
      </c>
      <c r="L37" s="190">
        <v>14.61594</v>
      </c>
      <c r="M37" s="190">
        <v>1.1808599999999998</v>
      </c>
      <c r="N37" s="190">
        <v>-1.2787599999999999</v>
      </c>
      <c r="O37" s="190">
        <v>-0.85072999999999999</v>
      </c>
      <c r="P37" s="190">
        <v>-7.69496</v>
      </c>
      <c r="Q37" s="190">
        <v>-25.293230000000001</v>
      </c>
      <c r="R37" s="190">
        <v>14.929360000000001</v>
      </c>
      <c r="S37" s="190">
        <v>-6.5592299999999994</v>
      </c>
      <c r="T37" s="190">
        <v>-12.624499999999999</v>
      </c>
      <c r="U37" s="190">
        <v>-15.31161</v>
      </c>
      <c r="V37" s="190">
        <v>-29.335889999999999</v>
      </c>
      <c r="W37" s="190">
        <v>-11.260489999999999</v>
      </c>
      <c r="X37" s="190">
        <v>-11.40968</v>
      </c>
      <c r="Y37" s="190">
        <v>4.0670200000000003</v>
      </c>
      <c r="Z37" s="190">
        <v>-5.6661833634400001</v>
      </c>
      <c r="AA37" s="190">
        <v>-13.5792</v>
      </c>
      <c r="AB37" s="190">
        <v>-29.138653763322303</v>
      </c>
      <c r="AC37" s="190">
        <v>-18.111306036121199</v>
      </c>
      <c r="AD37" s="190">
        <v>-28.367565661725401</v>
      </c>
      <c r="AE37" s="190">
        <v>-3.4485985481130301</v>
      </c>
      <c r="AF37" s="190">
        <v>-34.0966551703793</v>
      </c>
      <c r="AG37" s="190">
        <v>-23.295529999999999</v>
      </c>
      <c r="AH37" s="190">
        <v>-17.111999999999998</v>
      </c>
      <c r="AI37" s="203"/>
      <c r="AJ37" s="203"/>
      <c r="AK37" s="203"/>
      <c r="AL37" s="203"/>
      <c r="AM37" s="203"/>
      <c r="AN37" s="167"/>
      <c r="AO37" s="167"/>
      <c r="AP37" s="167"/>
      <c r="AQ37" s="167"/>
      <c r="AR37" s="167"/>
      <c r="AS37" s="167"/>
      <c r="AT37" s="167"/>
      <c r="AU37" s="167"/>
      <c r="AV37" s="167"/>
      <c r="AW37" s="167"/>
      <c r="AX37" s="167"/>
      <c r="AY37" s="167"/>
    </row>
    <row r="38" spans="1:51" ht="15" x14ac:dyDescent="0.25">
      <c r="A38" s="304">
        <f>YampaRiverInflow.TotalOutflow!A38</f>
        <v>45627</v>
      </c>
      <c r="B38" s="280">
        <v>-10.632</v>
      </c>
      <c r="C38" s="270">
        <v>-10.632</v>
      </c>
      <c r="D38" s="285">
        <v>-10.632</v>
      </c>
      <c r="E38" s="190">
        <v>-21.342089999999999</v>
      </c>
      <c r="F38" s="190">
        <v>-25.91873</v>
      </c>
      <c r="G38" s="190">
        <v>-8.1638900000000003</v>
      </c>
      <c r="H38" s="190">
        <v>-7.6459899999999994</v>
      </c>
      <c r="I38" s="190">
        <v>-41.546080000000003</v>
      </c>
      <c r="J38" s="190">
        <v>-20.32019</v>
      </c>
      <c r="K38" s="190">
        <v>-22.775419999999997</v>
      </c>
      <c r="L38" s="190">
        <v>-20.00853</v>
      </c>
      <c r="M38" s="190">
        <v>-16.126649999999998</v>
      </c>
      <c r="N38" s="190">
        <v>-14.551170000000001</v>
      </c>
      <c r="O38" s="190">
        <v>-9.3304200000000002</v>
      </c>
      <c r="P38" s="190">
        <v>-15.43425</v>
      </c>
      <c r="Q38" s="190">
        <v>-9.6678799999999985</v>
      </c>
      <c r="R38" s="190">
        <v>2.13557</v>
      </c>
      <c r="S38" s="190">
        <v>-15.070690000000001</v>
      </c>
      <c r="T38" s="190">
        <v>-14.155530000000001</v>
      </c>
      <c r="U38" s="190">
        <v>-24.016959999999997</v>
      </c>
      <c r="V38" s="190">
        <v>-14.53312</v>
      </c>
      <c r="W38" s="190">
        <v>-28.044779999999999</v>
      </c>
      <c r="X38" s="190">
        <v>-6.3832500000000003</v>
      </c>
      <c r="Y38" s="190">
        <v>-10.085459999999999</v>
      </c>
      <c r="Z38" s="190">
        <v>-1.7760761056900001</v>
      </c>
      <c r="AA38" s="190">
        <v>-12.8134</v>
      </c>
      <c r="AB38" s="190">
        <v>-17.480887399067697</v>
      </c>
      <c r="AC38" s="190">
        <v>-15.937135271110499</v>
      </c>
      <c r="AD38" s="190">
        <v>-14.3004435664218</v>
      </c>
      <c r="AE38" s="190">
        <v>0.41952701778403001</v>
      </c>
      <c r="AF38" s="190">
        <v>-5.8623485949057903</v>
      </c>
      <c r="AG38" s="190">
        <v>-15.513</v>
      </c>
      <c r="AH38" s="190">
        <v>-23.537050000000001</v>
      </c>
      <c r="AI38" s="203"/>
      <c r="AJ38" s="203"/>
      <c r="AK38" s="203"/>
      <c r="AL38" s="203"/>
      <c r="AM38" s="203"/>
      <c r="AN38" s="167"/>
      <c r="AO38" s="167"/>
      <c r="AP38" s="167"/>
      <c r="AQ38" s="167"/>
      <c r="AR38" s="167"/>
      <c r="AS38" s="167"/>
      <c r="AT38" s="167"/>
      <c r="AU38" s="167"/>
      <c r="AV38" s="167"/>
      <c r="AW38" s="167"/>
      <c r="AX38" s="167"/>
      <c r="AY38" s="167"/>
    </row>
    <row r="39" spans="1:51" ht="15" x14ac:dyDescent="0.25">
      <c r="A39" s="304">
        <f>YampaRiverInflow.TotalOutflow!A39</f>
        <v>45658</v>
      </c>
      <c r="B39" s="280">
        <v>-16.591000000000001</v>
      </c>
      <c r="C39" s="270">
        <v>-16.591000000000001</v>
      </c>
      <c r="D39" s="285">
        <v>-16.591000000000001</v>
      </c>
      <c r="E39" s="190">
        <v>-0.35291</v>
      </c>
      <c r="F39" s="190">
        <v>-9.4022099999999984</v>
      </c>
      <c r="G39" s="190">
        <v>-2.2324000000000002</v>
      </c>
      <c r="H39" s="190">
        <v>-13.06556</v>
      </c>
      <c r="I39" s="190">
        <v>-23.842459999999999</v>
      </c>
      <c r="J39" s="190">
        <v>-22.88402</v>
      </c>
      <c r="K39" s="190">
        <v>-9.2863400000000009</v>
      </c>
      <c r="L39" s="190">
        <v>2.0555400000000001</v>
      </c>
      <c r="M39" s="190">
        <v>-8.3692099999999989</v>
      </c>
      <c r="N39" s="190">
        <v>-7.36435</v>
      </c>
      <c r="O39" s="190">
        <v>-10.88565</v>
      </c>
      <c r="P39" s="190">
        <v>0.18258000000000002</v>
      </c>
      <c r="Q39" s="190">
        <v>-24.099160000000001</v>
      </c>
      <c r="R39" s="190">
        <v>-10.99343</v>
      </c>
      <c r="S39" s="190">
        <v>-17.351569999999999</v>
      </c>
      <c r="T39" s="190">
        <v>-15.120850000000001</v>
      </c>
      <c r="U39" s="190">
        <v>-15.297610000000001</v>
      </c>
      <c r="V39" s="190">
        <v>-7.4300500000000005</v>
      </c>
      <c r="W39" s="190">
        <v>-23.203659999999999</v>
      </c>
      <c r="X39" s="190">
        <v>-11.24441</v>
      </c>
      <c r="Y39" s="190">
        <v>-7.0866850672100004</v>
      </c>
      <c r="Z39" s="190">
        <v>-21.841099999999997</v>
      </c>
      <c r="AA39" s="190">
        <v>-31.871045208934401</v>
      </c>
      <c r="AB39" s="190">
        <v>-23.341056308569698</v>
      </c>
      <c r="AC39" s="190">
        <v>1.7922609638273601</v>
      </c>
      <c r="AD39" s="190">
        <v>-29.3919376870865</v>
      </c>
      <c r="AE39" s="190">
        <v>-0.14325133782726901</v>
      </c>
      <c r="AF39" s="190">
        <v>-12.17793</v>
      </c>
      <c r="AG39" s="190">
        <v>-5.2285699999999995</v>
      </c>
      <c r="AH39" s="190">
        <v>-11.82418</v>
      </c>
      <c r="AI39" s="203"/>
      <c r="AJ39" s="203"/>
      <c r="AK39" s="203"/>
      <c r="AL39" s="203"/>
      <c r="AM39" s="203"/>
      <c r="AN39" s="167"/>
      <c r="AO39" s="167"/>
      <c r="AP39" s="167"/>
      <c r="AQ39" s="167"/>
      <c r="AR39" s="167"/>
      <c r="AS39" s="167"/>
      <c r="AT39" s="167"/>
      <c r="AU39" s="167"/>
      <c r="AV39" s="167"/>
      <c r="AW39" s="167"/>
      <c r="AX39" s="167"/>
      <c r="AY39" s="167"/>
    </row>
    <row r="40" spans="1:51" ht="15" x14ac:dyDescent="0.25">
      <c r="A40" s="304">
        <f>YampaRiverInflow.TotalOutflow!A40</f>
        <v>45689</v>
      </c>
      <c r="B40" s="280">
        <v>-9.2490000000000006</v>
      </c>
      <c r="C40" s="270">
        <v>-9.2490000000000006</v>
      </c>
      <c r="D40" s="285">
        <v>-9.2490000000000006</v>
      </c>
      <c r="E40" s="190">
        <v>-6.4777399999999998</v>
      </c>
      <c r="F40" s="190">
        <v>-3.1795599999999999</v>
      </c>
      <c r="G40" s="190">
        <v>-18.78584</v>
      </c>
      <c r="H40" s="190">
        <v>-15.19333</v>
      </c>
      <c r="I40" s="190">
        <v>16.79738</v>
      </c>
      <c r="J40" s="190">
        <v>-14.575379999999999</v>
      </c>
      <c r="K40" s="190">
        <v>-10.293559999999999</v>
      </c>
      <c r="L40" s="190">
        <v>-6.9536000000000007</v>
      </c>
      <c r="M40" s="190">
        <v>-5.6801599999999999</v>
      </c>
      <c r="N40" s="190">
        <v>-3.35554</v>
      </c>
      <c r="O40" s="190">
        <v>-8.1621500000000005</v>
      </c>
      <c r="P40" s="190">
        <v>2.4570000000000002E-2</v>
      </c>
      <c r="Q40" s="190">
        <v>-7.1100200000000005</v>
      </c>
      <c r="R40" s="190">
        <v>-6.7532899999999998</v>
      </c>
      <c r="S40" s="190">
        <v>-2.0011099999999997</v>
      </c>
      <c r="T40" s="190">
        <v>-7.8896199999999999</v>
      </c>
      <c r="U40" s="190">
        <v>-3.9773800000000001</v>
      </c>
      <c r="V40" s="190">
        <v>-10.08442</v>
      </c>
      <c r="W40" s="190">
        <v>-18.090959999999999</v>
      </c>
      <c r="X40" s="190">
        <v>-11.6091</v>
      </c>
      <c r="Y40" s="190">
        <v>-21.548820344999999</v>
      </c>
      <c r="Z40" s="190">
        <v>-7.5985200000000006</v>
      </c>
      <c r="AA40" s="190">
        <v>-20.472602035292702</v>
      </c>
      <c r="AB40" s="190">
        <v>-13.268210556554999</v>
      </c>
      <c r="AC40" s="190">
        <v>-3.7049759082622802</v>
      </c>
      <c r="AD40" s="190">
        <v>-6.2868484411741301</v>
      </c>
      <c r="AE40" s="190">
        <v>-2.5118734448427</v>
      </c>
      <c r="AF40" s="190">
        <v>-20.612359999999999</v>
      </c>
      <c r="AG40" s="190">
        <v>-3.8160700000000003</v>
      </c>
      <c r="AH40" s="190">
        <v>12.07672</v>
      </c>
      <c r="AI40" s="203"/>
      <c r="AJ40" s="203"/>
      <c r="AK40" s="203"/>
      <c r="AL40" s="203"/>
      <c r="AM40" s="203"/>
      <c r="AN40" s="167"/>
      <c r="AO40" s="167"/>
      <c r="AP40" s="167"/>
      <c r="AQ40" s="167"/>
      <c r="AR40" s="167"/>
      <c r="AS40" s="167"/>
      <c r="AT40" s="167"/>
      <c r="AU40" s="167"/>
      <c r="AV40" s="167"/>
      <c r="AW40" s="167"/>
      <c r="AX40" s="167"/>
      <c r="AY40" s="167"/>
    </row>
    <row r="41" spans="1:51" ht="15" x14ac:dyDescent="0.25">
      <c r="A41" s="304">
        <f>YampaRiverInflow.TotalOutflow!A41</f>
        <v>45717</v>
      </c>
      <c r="B41" s="280">
        <v>-6.7569999999999997</v>
      </c>
      <c r="C41" s="270">
        <v>-6.7569999999999997</v>
      </c>
      <c r="D41" s="285">
        <v>-6.7569999999999997</v>
      </c>
      <c r="E41" s="190">
        <v>-24.367049999999999</v>
      </c>
      <c r="F41" s="190">
        <v>-21.61571</v>
      </c>
      <c r="G41" s="190">
        <v>-7.1826499999999998</v>
      </c>
      <c r="H41" s="190">
        <v>-21.388090000000002</v>
      </c>
      <c r="I41" s="190">
        <v>-38.647570000000002</v>
      </c>
      <c r="J41" s="190">
        <v>-17.924779999999998</v>
      </c>
      <c r="K41" s="190">
        <v>-12.442740000000001</v>
      </c>
      <c r="L41" s="190">
        <v>-43.985260000000004</v>
      </c>
      <c r="M41" s="190">
        <v>-10.52102</v>
      </c>
      <c r="N41" s="190">
        <v>-6.4350100000000001</v>
      </c>
      <c r="O41" s="190">
        <v>-12.448540000000001</v>
      </c>
      <c r="P41" s="190">
        <v>-11.11115</v>
      </c>
      <c r="Q41" s="190">
        <v>-14.26328</v>
      </c>
      <c r="R41" s="190">
        <v>-15.209569999999999</v>
      </c>
      <c r="S41" s="190">
        <v>-13.494590000000001</v>
      </c>
      <c r="T41" s="190">
        <v>-13.53969</v>
      </c>
      <c r="U41" s="190">
        <v>-18.373999999999999</v>
      </c>
      <c r="V41" s="190">
        <v>-10.9312</v>
      </c>
      <c r="W41" s="190">
        <v>-22.812709999999999</v>
      </c>
      <c r="X41" s="190">
        <v>-10.592450000000001</v>
      </c>
      <c r="Y41" s="190">
        <v>-11.9735317815</v>
      </c>
      <c r="Z41" s="190">
        <v>-21.3963</v>
      </c>
      <c r="AA41" s="190">
        <v>-15.5315691356895</v>
      </c>
      <c r="AB41" s="190">
        <v>-26.957057220772398</v>
      </c>
      <c r="AC41" s="190">
        <v>-0.9152361797759101</v>
      </c>
      <c r="AD41" s="190">
        <v>6.7853255588221097</v>
      </c>
      <c r="AE41" s="190">
        <v>2.8341490712609696</v>
      </c>
      <c r="AF41" s="190">
        <v>-30.239049999999999</v>
      </c>
      <c r="AG41" s="190">
        <v>-0.40625</v>
      </c>
      <c r="AH41" s="190">
        <v>-2.8755600000000001</v>
      </c>
      <c r="AI41" s="203"/>
      <c r="AJ41" s="203"/>
      <c r="AK41" s="203"/>
      <c r="AL41" s="203"/>
      <c r="AM41" s="203"/>
      <c r="AN41" s="167"/>
      <c r="AO41" s="167"/>
      <c r="AP41" s="167"/>
      <c r="AQ41" s="167"/>
      <c r="AR41" s="167"/>
      <c r="AS41" s="167"/>
      <c r="AT41" s="167"/>
      <c r="AU41" s="167"/>
      <c r="AV41" s="167"/>
      <c r="AW41" s="167"/>
      <c r="AX41" s="167"/>
      <c r="AY41" s="167"/>
    </row>
    <row r="42" spans="1:51" ht="15" x14ac:dyDescent="0.25">
      <c r="A42" s="304">
        <f>YampaRiverInflow.TotalOutflow!A42</f>
        <v>45748</v>
      </c>
      <c r="B42" s="280">
        <v>-7.8780000000000001</v>
      </c>
      <c r="C42" s="270">
        <v>-7.8780000000000001</v>
      </c>
      <c r="D42" s="285">
        <v>-7.8780000000000001</v>
      </c>
      <c r="E42" s="190">
        <v>-24.792330000000003</v>
      </c>
      <c r="F42" s="190">
        <v>-15.55307</v>
      </c>
      <c r="G42" s="190">
        <v>-27.615380000000002</v>
      </c>
      <c r="H42" s="190">
        <v>-9.9768299999999996</v>
      </c>
      <c r="I42" s="190">
        <v>-7.8899799999999995</v>
      </c>
      <c r="J42" s="190">
        <v>-18.484590000000001</v>
      </c>
      <c r="K42" s="190">
        <v>-13.60337</v>
      </c>
      <c r="L42" s="190">
        <v>-60.627809999999997</v>
      </c>
      <c r="M42" s="190">
        <v>-9.7155499999999986</v>
      </c>
      <c r="N42" s="190">
        <v>-15.310879999999999</v>
      </c>
      <c r="O42" s="190">
        <v>3.4897600000000004</v>
      </c>
      <c r="P42" s="190">
        <v>-16.877500000000001</v>
      </c>
      <c r="Q42" s="190">
        <v>-19.60941</v>
      </c>
      <c r="R42" s="190">
        <v>-18.033900000000003</v>
      </c>
      <c r="S42" s="190">
        <v>-6.3000600000000002</v>
      </c>
      <c r="T42" s="190">
        <v>-13.78439</v>
      </c>
      <c r="U42" s="190">
        <v>-16.949249999999999</v>
      </c>
      <c r="V42" s="190">
        <v>-12.7826</v>
      </c>
      <c r="W42" s="190">
        <v>-23.694689999999998</v>
      </c>
      <c r="X42" s="190">
        <v>-20.046709999999997</v>
      </c>
      <c r="Y42" s="190">
        <v>-21.301506761199999</v>
      </c>
      <c r="Z42" s="190">
        <v>-18.4818</v>
      </c>
      <c r="AA42" s="190">
        <v>-17.5168485189009</v>
      </c>
      <c r="AB42" s="190">
        <v>-23.194719500322002</v>
      </c>
      <c r="AC42" s="190">
        <v>-2.7833883714251502</v>
      </c>
      <c r="AD42" s="190">
        <v>-0.324840302860404</v>
      </c>
      <c r="AE42" s="190">
        <v>4.4309846423458099</v>
      </c>
      <c r="AF42" s="190">
        <v>-34.838769999999997</v>
      </c>
      <c r="AG42" s="190">
        <v>-15.670870000000001</v>
      </c>
      <c r="AH42" s="190">
        <v>-12.345879999999999</v>
      </c>
      <c r="AI42" s="203"/>
      <c r="AJ42" s="203"/>
      <c r="AK42" s="203"/>
      <c r="AL42" s="203"/>
      <c r="AM42" s="203"/>
      <c r="AN42" s="167"/>
      <c r="AO42" s="167"/>
      <c r="AP42" s="167"/>
      <c r="AQ42" s="167"/>
      <c r="AR42" s="167"/>
      <c r="AS42" s="167"/>
      <c r="AT42" s="167"/>
      <c r="AU42" s="167"/>
      <c r="AV42" s="167"/>
      <c r="AW42" s="167"/>
      <c r="AX42" s="167"/>
      <c r="AY42" s="167"/>
    </row>
    <row r="43" spans="1:51" ht="15" x14ac:dyDescent="0.25">
      <c r="A43" s="304">
        <f>YampaRiverInflow.TotalOutflow!A43</f>
        <v>45778</v>
      </c>
      <c r="B43" s="280">
        <v>-8.2189999999999994</v>
      </c>
      <c r="C43" s="270">
        <v>-8.2189999999999994</v>
      </c>
      <c r="D43" s="285">
        <v>-8.2189999999999994</v>
      </c>
      <c r="E43" s="190">
        <v>-23.596910000000001</v>
      </c>
      <c r="F43" s="190">
        <v>-15.42226</v>
      </c>
      <c r="G43" s="190">
        <v>3.82769</v>
      </c>
      <c r="H43" s="190">
        <v>-8.7342700000000004</v>
      </c>
      <c r="I43" s="190">
        <v>-12.672180000000001</v>
      </c>
      <c r="J43" s="190">
        <v>-9.4568999999999992</v>
      </c>
      <c r="K43" s="190">
        <v>2.1620500000000002</v>
      </c>
      <c r="L43" s="190">
        <v>6.1777799999999994</v>
      </c>
      <c r="M43" s="190">
        <v>-11.006309999999999</v>
      </c>
      <c r="N43" s="190">
        <v>-11.085049999999999</v>
      </c>
      <c r="O43" s="190">
        <v>-22.195970000000003</v>
      </c>
      <c r="P43" s="190">
        <v>-14.829829999999999</v>
      </c>
      <c r="Q43" s="190">
        <v>10.05152</v>
      </c>
      <c r="R43" s="190">
        <v>-15.21618</v>
      </c>
      <c r="S43" s="190">
        <v>-22.456689999999998</v>
      </c>
      <c r="T43" s="190">
        <v>-5.2049700000000003</v>
      </c>
      <c r="U43" s="190">
        <v>-18.830310000000001</v>
      </c>
      <c r="V43" s="190">
        <v>-9.6620400000000011</v>
      </c>
      <c r="W43" s="190">
        <v>-14.13106</v>
      </c>
      <c r="X43" s="190">
        <v>-15.37541</v>
      </c>
      <c r="Y43" s="190">
        <v>-17.183385914400002</v>
      </c>
      <c r="Z43" s="190">
        <v>-10.3527</v>
      </c>
      <c r="AA43" s="190">
        <v>-5.9597789100264897</v>
      </c>
      <c r="AB43" s="190">
        <v>-13.0568868969787</v>
      </c>
      <c r="AC43" s="190">
        <v>-10.690474953451199</v>
      </c>
      <c r="AD43" s="190">
        <v>-8.95269039912049</v>
      </c>
      <c r="AE43" s="190">
        <v>-2.4333087279832499</v>
      </c>
      <c r="AF43" s="190">
        <v>-43.382190000000001</v>
      </c>
      <c r="AG43" s="190">
        <v>-22.886580000000002</v>
      </c>
      <c r="AH43" s="190">
        <v>-11.17521</v>
      </c>
      <c r="AI43" s="203"/>
      <c r="AJ43" s="203"/>
      <c r="AK43" s="203"/>
      <c r="AL43" s="203"/>
      <c r="AM43" s="203"/>
      <c r="AN43" s="167"/>
      <c r="AO43" s="167"/>
      <c r="AP43" s="167"/>
      <c r="AQ43" s="167"/>
      <c r="AR43" s="167"/>
      <c r="AS43" s="167"/>
      <c r="AT43" s="167"/>
      <c r="AU43" s="167"/>
      <c r="AV43" s="167"/>
      <c r="AW43" s="167"/>
      <c r="AX43" s="167"/>
      <c r="AY43" s="167"/>
    </row>
    <row r="44" spans="1:51" ht="15" x14ac:dyDescent="0.25">
      <c r="A44" s="304">
        <f>YampaRiverInflow.TotalOutflow!A44</f>
        <v>45809</v>
      </c>
      <c r="B44" s="280">
        <v>-13.089</v>
      </c>
      <c r="C44" s="270">
        <v>-13.089</v>
      </c>
      <c r="D44" s="285">
        <v>-13.089</v>
      </c>
      <c r="E44" s="190">
        <v>-9.9691600000000005</v>
      </c>
      <c r="F44" s="190">
        <v>-16.600020000000001</v>
      </c>
      <c r="G44" s="190">
        <v>-10.217690000000001</v>
      </c>
      <c r="H44" s="190">
        <v>3.97357</v>
      </c>
      <c r="I44" s="190">
        <v>-3.1482399999999999</v>
      </c>
      <c r="J44" s="190">
        <v>-1.4221199999999998</v>
      </c>
      <c r="K44" s="190">
        <v>-38.834009999999999</v>
      </c>
      <c r="L44" s="190">
        <v>-7.06473</v>
      </c>
      <c r="M44" s="190">
        <v>1.8902699999999999</v>
      </c>
      <c r="N44" s="190">
        <v>8.4872199999999989</v>
      </c>
      <c r="O44" s="190">
        <v>0.80691999999999997</v>
      </c>
      <c r="P44" s="190">
        <v>-6.2195200000000002</v>
      </c>
      <c r="Q44" s="190">
        <v>13.559850000000001</v>
      </c>
      <c r="R44" s="190">
        <v>-8.6716299999999986</v>
      </c>
      <c r="S44" s="190">
        <v>-7.92706</v>
      </c>
      <c r="T44" s="190">
        <v>-2.6868400000000001</v>
      </c>
      <c r="U44" s="190">
        <v>-23.401610000000002</v>
      </c>
      <c r="V44" s="190">
        <v>-8.745379999999999</v>
      </c>
      <c r="W44" s="190">
        <v>-18.980650000000001</v>
      </c>
      <c r="X44" s="190">
        <v>-16.096640000000001</v>
      </c>
      <c r="Y44" s="190">
        <v>-19.255974470100004</v>
      </c>
      <c r="Z44" s="190">
        <v>-18.623000000000001</v>
      </c>
      <c r="AA44" s="190">
        <v>-15.662912035006901</v>
      </c>
      <c r="AB44" s="190">
        <v>-6.2078304045509105</v>
      </c>
      <c r="AC44" s="190">
        <v>-20.836679793537101</v>
      </c>
      <c r="AD44" s="190">
        <v>-12.310910447417401</v>
      </c>
      <c r="AE44" s="190">
        <v>-10.4286926317018</v>
      </c>
      <c r="AF44" s="190">
        <v>-46.634540000000001</v>
      </c>
      <c r="AG44" s="190">
        <v>-19.443330000000003</v>
      </c>
      <c r="AH44" s="190">
        <v>7.9125299999999994</v>
      </c>
      <c r="AI44" s="203"/>
      <c r="AJ44" s="203"/>
      <c r="AK44" s="203"/>
      <c r="AL44" s="203"/>
      <c r="AM44" s="203"/>
      <c r="AN44" s="167"/>
      <c r="AO44" s="167"/>
      <c r="AP44" s="167"/>
      <c r="AQ44" s="167"/>
      <c r="AR44" s="167"/>
      <c r="AS44" s="167"/>
      <c r="AT44" s="167"/>
      <c r="AU44" s="167"/>
      <c r="AV44" s="167"/>
      <c r="AW44" s="167"/>
      <c r="AX44" s="167"/>
      <c r="AY44" s="167"/>
    </row>
    <row r="45" spans="1:51" ht="15" x14ac:dyDescent="0.25">
      <c r="A45" s="304">
        <f>YampaRiverInflow.TotalOutflow!A45</f>
        <v>45839</v>
      </c>
      <c r="B45" s="280">
        <v>-9.9160000000000004</v>
      </c>
      <c r="C45" s="270">
        <v>-9.9160000000000004</v>
      </c>
      <c r="D45" s="285">
        <v>-9.9160000000000004</v>
      </c>
      <c r="E45" s="190">
        <v>-8.2693600000000007</v>
      </c>
      <c r="F45" s="190">
        <v>-6.1791200000000002</v>
      </c>
      <c r="G45" s="190">
        <v>3.4561299999999999</v>
      </c>
      <c r="H45" s="190">
        <v>2.85033</v>
      </c>
      <c r="I45" s="190">
        <v>-5.2313599999999996</v>
      </c>
      <c r="J45" s="190">
        <v>-2.7631799999999997</v>
      </c>
      <c r="K45" s="190">
        <v>-11.48329</v>
      </c>
      <c r="L45" s="190">
        <v>-12.351889999999999</v>
      </c>
      <c r="M45" s="190">
        <v>-4.6287900000000004</v>
      </c>
      <c r="N45" s="190">
        <v>-5.6995800000000001</v>
      </c>
      <c r="O45" s="190">
        <v>1.1146199999999999</v>
      </c>
      <c r="P45" s="190">
        <v>-1.95407</v>
      </c>
      <c r="Q45" s="190">
        <v>15.37031</v>
      </c>
      <c r="R45" s="190">
        <v>-6.1843900000000005</v>
      </c>
      <c r="S45" s="190">
        <v>2.6158600000000001</v>
      </c>
      <c r="T45" s="190">
        <v>5.3711899999999995</v>
      </c>
      <c r="U45" s="190">
        <v>-13.886209999999998</v>
      </c>
      <c r="V45" s="190">
        <v>-10.38104</v>
      </c>
      <c r="W45" s="190">
        <v>-8.8864900000000002</v>
      </c>
      <c r="X45" s="190">
        <v>-24.04243</v>
      </c>
      <c r="Y45" s="190">
        <v>-9.7753157925099998</v>
      </c>
      <c r="Z45" s="190">
        <v>-13.5413</v>
      </c>
      <c r="AA45" s="190">
        <v>-24.104348044461702</v>
      </c>
      <c r="AB45" s="190">
        <v>-5.0325461970853906</v>
      </c>
      <c r="AC45" s="190">
        <v>-5.6695891052226894</v>
      </c>
      <c r="AD45" s="190">
        <v>-10.615642923412601</v>
      </c>
      <c r="AE45" s="190">
        <v>-4.1570484803890206</v>
      </c>
      <c r="AF45" s="190">
        <v>-32.33464</v>
      </c>
      <c r="AG45" s="190">
        <v>-28.353200000000001</v>
      </c>
      <c r="AH45" s="190">
        <v>-13.82734</v>
      </c>
      <c r="AI45" s="203"/>
      <c r="AJ45" s="203"/>
      <c r="AK45" s="203"/>
      <c r="AL45" s="203"/>
      <c r="AM45" s="203"/>
      <c r="AN45" s="167"/>
      <c r="AO45" s="167"/>
      <c r="AP45" s="167"/>
      <c r="AQ45" s="167"/>
      <c r="AR45" s="167"/>
      <c r="AS45" s="167"/>
      <c r="AT45" s="167"/>
      <c r="AU45" s="167"/>
      <c r="AV45" s="167"/>
      <c r="AW45" s="167"/>
      <c r="AX45" s="167"/>
      <c r="AY45" s="167"/>
    </row>
    <row r="46" spans="1:51" ht="15" x14ac:dyDescent="0.25">
      <c r="A46" s="304">
        <f>YampaRiverInflow.TotalOutflow!A46</f>
        <v>45870</v>
      </c>
      <c r="B46" s="280">
        <v>-10.787000000000001</v>
      </c>
      <c r="C46" s="270">
        <v>-10.787000000000001</v>
      </c>
      <c r="D46" s="285">
        <v>-10.787000000000001</v>
      </c>
      <c r="E46" s="190">
        <v>-21.721700000000002</v>
      </c>
      <c r="F46" s="190">
        <v>-32.771730000000005</v>
      </c>
      <c r="G46" s="190">
        <v>-3.3455599999999999</v>
      </c>
      <c r="H46" s="190">
        <v>5.3322599999999998</v>
      </c>
      <c r="I46" s="190">
        <v>-12.47739</v>
      </c>
      <c r="J46" s="190">
        <v>-10.764940000000001</v>
      </c>
      <c r="K46" s="190">
        <v>-12.411370000000002</v>
      </c>
      <c r="L46" s="190">
        <v>-5.8684500000000002</v>
      </c>
      <c r="M46" s="190">
        <v>-7.3342000000000001</v>
      </c>
      <c r="N46" s="190">
        <v>-0.58257000000000003</v>
      </c>
      <c r="O46" s="190">
        <v>-2.9759099999999998</v>
      </c>
      <c r="P46" s="190">
        <v>-4.9262499999999996</v>
      </c>
      <c r="Q46" s="190">
        <v>7.4216999999999995</v>
      </c>
      <c r="R46" s="190">
        <v>-6.2596699999999998</v>
      </c>
      <c r="S46" s="190">
        <v>-3.49715</v>
      </c>
      <c r="T46" s="190">
        <v>-8.0988400000000009</v>
      </c>
      <c r="U46" s="190">
        <v>-12.211690000000001</v>
      </c>
      <c r="V46" s="190">
        <v>-5.9300299999999995</v>
      </c>
      <c r="W46" s="190">
        <v>-10.645899999999999</v>
      </c>
      <c r="X46" s="190">
        <v>-16.45506</v>
      </c>
      <c r="Y46" s="190">
        <v>-6.1211380751300002</v>
      </c>
      <c r="Z46" s="190">
        <v>-16.4953</v>
      </c>
      <c r="AA46" s="190">
        <v>-11.765918974185</v>
      </c>
      <c r="AB46" s="190">
        <v>-8.1693741401585704</v>
      </c>
      <c r="AC46" s="190">
        <v>-13.0574335201905</v>
      </c>
      <c r="AD46" s="190">
        <v>-10.6211984901023</v>
      </c>
      <c r="AE46" s="190">
        <v>-10.322262214390301</v>
      </c>
      <c r="AF46" s="190">
        <v>-30.478750000000002</v>
      </c>
      <c r="AG46" s="190">
        <v>-37.806379999999997</v>
      </c>
      <c r="AH46" s="190">
        <v>0.36157</v>
      </c>
      <c r="AI46" s="203"/>
      <c r="AJ46" s="203"/>
      <c r="AK46" s="203"/>
      <c r="AL46" s="203"/>
      <c r="AM46" s="203"/>
      <c r="AN46" s="167"/>
      <c r="AO46" s="167"/>
      <c r="AP46" s="167"/>
      <c r="AQ46" s="167"/>
      <c r="AR46" s="167"/>
      <c r="AS46" s="167"/>
      <c r="AT46" s="167"/>
      <c r="AU46" s="167"/>
      <c r="AV46" s="167"/>
      <c r="AW46" s="167"/>
      <c r="AX46" s="167"/>
      <c r="AY46" s="167"/>
    </row>
    <row r="47" spans="1:51" ht="15" x14ac:dyDescent="0.25">
      <c r="A47" s="304">
        <f>YampaRiverInflow.TotalOutflow!A47</f>
        <v>45901</v>
      </c>
      <c r="B47" s="280">
        <v>-11.18</v>
      </c>
      <c r="C47" s="270">
        <v>-11.18</v>
      </c>
      <c r="D47" s="285">
        <v>-11.18</v>
      </c>
      <c r="E47" s="190">
        <v>2.1292300000000002</v>
      </c>
      <c r="F47" s="190">
        <v>3.4588800000000002</v>
      </c>
      <c r="G47" s="190">
        <v>-3.5141100000000001</v>
      </c>
      <c r="H47" s="190">
        <v>2.3970700000000003</v>
      </c>
      <c r="I47" s="190">
        <v>-14.862719999999999</v>
      </c>
      <c r="J47" s="190">
        <v>10.64911</v>
      </c>
      <c r="K47" s="190">
        <v>1.2162899999999999</v>
      </c>
      <c r="L47" s="190">
        <v>-3.2352600000000002</v>
      </c>
      <c r="M47" s="190">
        <v>3.2015500000000001</v>
      </c>
      <c r="N47" s="190">
        <v>-2.03647</v>
      </c>
      <c r="O47" s="190">
        <v>4.6902200000000001</v>
      </c>
      <c r="P47" s="190">
        <v>-2.4659599999999999</v>
      </c>
      <c r="Q47" s="190">
        <v>2.1341199999999998</v>
      </c>
      <c r="R47" s="190">
        <v>-3.6479999999999999E-2</v>
      </c>
      <c r="S47" s="190">
        <v>3.5242300000000002</v>
      </c>
      <c r="T47" s="190">
        <v>2.30775</v>
      </c>
      <c r="U47" s="190">
        <v>-2.1289499999999997</v>
      </c>
      <c r="V47" s="190">
        <v>-5.9721000000000002</v>
      </c>
      <c r="W47" s="190">
        <v>-4.7625399999999996</v>
      </c>
      <c r="X47" s="190">
        <v>-11.23626</v>
      </c>
      <c r="Y47" s="190">
        <v>-5.9217293134800002</v>
      </c>
      <c r="Z47" s="190">
        <v>-16.066399999999998</v>
      </c>
      <c r="AA47" s="190">
        <v>-18.132932127787498</v>
      </c>
      <c r="AB47" s="190">
        <v>-10.690795692437</v>
      </c>
      <c r="AC47" s="190">
        <v>-10.791067732662</v>
      </c>
      <c r="AD47" s="190">
        <v>-16.8815034906583</v>
      </c>
      <c r="AE47" s="190">
        <v>0.59671377322195096</v>
      </c>
      <c r="AF47" s="190">
        <v>-32.106940000000002</v>
      </c>
      <c r="AG47" s="190">
        <v>-14.36115</v>
      </c>
      <c r="AH47" s="190">
        <v>6.0761099999999999</v>
      </c>
      <c r="AI47" s="203"/>
      <c r="AJ47" s="203"/>
      <c r="AK47" s="203"/>
      <c r="AL47" s="203"/>
      <c r="AM47" s="203"/>
      <c r="AN47" s="167"/>
      <c r="AO47" s="167"/>
      <c r="AP47" s="167"/>
      <c r="AQ47" s="167"/>
      <c r="AR47" s="167"/>
      <c r="AS47" s="167"/>
      <c r="AT47" s="167"/>
      <c r="AU47" s="167"/>
      <c r="AV47" s="167"/>
      <c r="AW47" s="167"/>
      <c r="AX47" s="167"/>
      <c r="AY47" s="167"/>
    </row>
    <row r="48" spans="1:51" ht="15" x14ac:dyDescent="0.25">
      <c r="A48" s="304">
        <f>YampaRiverInflow.TotalOutflow!A48</f>
        <v>45931</v>
      </c>
      <c r="B48" s="280">
        <v>-11.257999999999999</v>
      </c>
      <c r="C48" s="270">
        <v>-11.257999999999999</v>
      </c>
      <c r="D48" s="285">
        <v>-11.257999999999999</v>
      </c>
      <c r="E48" s="190">
        <v>-6.4365399999999999</v>
      </c>
      <c r="F48" s="190">
        <v>-9.3328700000000016</v>
      </c>
      <c r="G48" s="190">
        <v>8.7130799999999997</v>
      </c>
      <c r="H48" s="190">
        <v>6.0392799999999998</v>
      </c>
      <c r="I48" s="190">
        <v>-14.376950000000001</v>
      </c>
      <c r="J48" s="190">
        <v>11.44023</v>
      </c>
      <c r="K48" s="190">
        <v>-2.2667899999999999</v>
      </c>
      <c r="L48" s="190">
        <v>12.561069999999999</v>
      </c>
      <c r="M48" s="190">
        <v>9.3788400000000003</v>
      </c>
      <c r="N48" s="190">
        <v>7.2322499999999996</v>
      </c>
      <c r="O48" s="190">
        <v>17.66301</v>
      </c>
      <c r="P48" s="190">
        <v>17.936130000000002</v>
      </c>
      <c r="Q48" s="190">
        <v>19.500349999999997</v>
      </c>
      <c r="R48" s="190">
        <v>0.40545999999999999</v>
      </c>
      <c r="S48" s="190">
        <v>-3.57796</v>
      </c>
      <c r="T48" s="190">
        <v>-7.8305600000000002</v>
      </c>
      <c r="U48" s="190">
        <v>5.5783399999999999</v>
      </c>
      <c r="V48" s="190">
        <v>7.1333100000000007</v>
      </c>
      <c r="W48" s="190">
        <v>-3.07572</v>
      </c>
      <c r="X48" s="190">
        <v>-12.67216</v>
      </c>
      <c r="Y48" s="190">
        <v>9.5933321672099989</v>
      </c>
      <c r="Z48" s="190">
        <v>-7.3719299999999999</v>
      </c>
      <c r="AA48" s="190">
        <v>-6.6742500057023699</v>
      </c>
      <c r="AB48" s="190">
        <v>-1.94729317388567</v>
      </c>
      <c r="AC48" s="190">
        <v>-11.291895691214201</v>
      </c>
      <c r="AD48" s="190">
        <v>-24.468176362612699</v>
      </c>
      <c r="AE48" s="190">
        <v>-11.907972400380801</v>
      </c>
      <c r="AF48" s="190">
        <v>-31.9285</v>
      </c>
      <c r="AG48" s="190">
        <v>-8.5193500000000011</v>
      </c>
      <c r="AH48" s="190">
        <v>-12.10599</v>
      </c>
      <c r="AI48" s="203"/>
      <c r="AJ48" s="203"/>
      <c r="AK48" s="203"/>
      <c r="AL48" s="203"/>
      <c r="AM48" s="203"/>
      <c r="AN48" s="167"/>
      <c r="AO48" s="167"/>
      <c r="AP48" s="167"/>
      <c r="AQ48" s="167"/>
      <c r="AR48" s="167"/>
      <c r="AS48" s="167"/>
      <c r="AT48" s="167"/>
      <c r="AU48" s="167"/>
      <c r="AV48" s="167"/>
      <c r="AW48" s="167"/>
      <c r="AX48" s="167"/>
      <c r="AY48" s="167"/>
    </row>
    <row r="49" spans="1:1005" ht="15" x14ac:dyDescent="0.25">
      <c r="A49" s="304">
        <f>YampaRiverInflow.TotalOutflow!A49</f>
        <v>45962</v>
      </c>
      <c r="B49" s="280">
        <v>-22.632999999999999</v>
      </c>
      <c r="C49" s="270">
        <v>-22.632999999999999</v>
      </c>
      <c r="D49" s="285">
        <v>-22.632999999999999</v>
      </c>
      <c r="E49" s="190">
        <v>-40.886620000000001</v>
      </c>
      <c r="F49" s="190">
        <v>8.8454099999999993</v>
      </c>
      <c r="G49" s="190">
        <v>8.6155300000000015</v>
      </c>
      <c r="H49" s="190">
        <v>-6.0922700000000001</v>
      </c>
      <c r="I49" s="190">
        <v>-18.06193</v>
      </c>
      <c r="J49" s="190">
        <v>-2.7934000000000001</v>
      </c>
      <c r="K49" s="190">
        <v>14.61594</v>
      </c>
      <c r="L49" s="190">
        <v>1.1808599999999998</v>
      </c>
      <c r="M49" s="190">
        <v>-1.2787599999999999</v>
      </c>
      <c r="N49" s="190">
        <v>-0.85072999999999999</v>
      </c>
      <c r="O49" s="190">
        <v>-7.69496</v>
      </c>
      <c r="P49" s="190">
        <v>-25.293230000000001</v>
      </c>
      <c r="Q49" s="190">
        <v>14.929360000000001</v>
      </c>
      <c r="R49" s="190">
        <v>-6.5592299999999994</v>
      </c>
      <c r="S49" s="190">
        <v>-12.624499999999999</v>
      </c>
      <c r="T49" s="190">
        <v>-15.31161</v>
      </c>
      <c r="U49" s="190">
        <v>-29.335889999999999</v>
      </c>
      <c r="V49" s="190">
        <v>-11.260489999999999</v>
      </c>
      <c r="W49" s="190">
        <v>-11.40968</v>
      </c>
      <c r="X49" s="190">
        <v>4.0670200000000003</v>
      </c>
      <c r="Y49" s="190">
        <v>-5.6661833634400001</v>
      </c>
      <c r="Z49" s="190">
        <v>-13.5792</v>
      </c>
      <c r="AA49" s="190">
        <v>-29.138653763322303</v>
      </c>
      <c r="AB49" s="190">
        <v>-18.111306036121199</v>
      </c>
      <c r="AC49" s="190">
        <v>-28.367565661725401</v>
      </c>
      <c r="AD49" s="190">
        <v>-3.4485985481130301</v>
      </c>
      <c r="AE49" s="190">
        <v>-34.0966551703793</v>
      </c>
      <c r="AF49" s="190">
        <v>-23.295529999999999</v>
      </c>
      <c r="AG49" s="190">
        <v>-17.111999999999998</v>
      </c>
      <c r="AH49" s="190">
        <v>-11.698649999999999</v>
      </c>
      <c r="AI49" s="203"/>
      <c r="AJ49" s="203"/>
      <c r="AK49" s="203"/>
      <c r="AL49" s="203"/>
      <c r="AM49" s="203"/>
      <c r="AN49" s="167"/>
      <c r="AO49" s="167"/>
      <c r="AP49" s="167"/>
      <c r="AQ49" s="167"/>
      <c r="AR49" s="167"/>
      <c r="AS49" s="167"/>
      <c r="AT49" s="167"/>
      <c r="AU49" s="167"/>
      <c r="AV49" s="167"/>
      <c r="AW49" s="167"/>
      <c r="AX49" s="167"/>
      <c r="AY49" s="167"/>
    </row>
    <row r="50" spans="1:1005" ht="15" x14ac:dyDescent="0.25">
      <c r="A50" s="304">
        <f>YampaRiverInflow.TotalOutflow!A50</f>
        <v>45992</v>
      </c>
      <c r="B50" s="280">
        <v>-10.632</v>
      </c>
      <c r="C50" s="270">
        <v>-10.632</v>
      </c>
      <c r="D50" s="285">
        <v>-10.632</v>
      </c>
      <c r="E50" s="190">
        <v>-25.91873</v>
      </c>
      <c r="F50" s="190">
        <v>-8.1638900000000003</v>
      </c>
      <c r="G50" s="190">
        <v>-7.6459899999999994</v>
      </c>
      <c r="H50" s="190">
        <v>-41.546080000000003</v>
      </c>
      <c r="I50" s="190">
        <v>-20.32019</v>
      </c>
      <c r="J50" s="190">
        <v>-22.775419999999997</v>
      </c>
      <c r="K50" s="190">
        <v>-20.00853</v>
      </c>
      <c r="L50" s="190">
        <v>-16.126649999999998</v>
      </c>
      <c r="M50" s="190">
        <v>-14.551170000000001</v>
      </c>
      <c r="N50" s="190">
        <v>-9.3304200000000002</v>
      </c>
      <c r="O50" s="190">
        <v>-15.43425</v>
      </c>
      <c r="P50" s="190">
        <v>-9.6678799999999985</v>
      </c>
      <c r="Q50" s="190">
        <v>2.13557</v>
      </c>
      <c r="R50" s="190">
        <v>-15.070690000000001</v>
      </c>
      <c r="S50" s="190">
        <v>-14.155530000000001</v>
      </c>
      <c r="T50" s="190">
        <v>-24.016959999999997</v>
      </c>
      <c r="U50" s="190">
        <v>-14.53312</v>
      </c>
      <c r="V50" s="190">
        <v>-28.044779999999999</v>
      </c>
      <c r="W50" s="190">
        <v>-6.3832500000000003</v>
      </c>
      <c r="X50" s="190">
        <v>-10.085459999999999</v>
      </c>
      <c r="Y50" s="190">
        <v>-1.7760761056900001</v>
      </c>
      <c r="Z50" s="190">
        <v>-12.8134</v>
      </c>
      <c r="AA50" s="190">
        <v>-17.480887399067697</v>
      </c>
      <c r="AB50" s="190">
        <v>-15.937135271110499</v>
      </c>
      <c r="AC50" s="190">
        <v>-14.3004435664218</v>
      </c>
      <c r="AD50" s="190">
        <v>0.41952701778403001</v>
      </c>
      <c r="AE50" s="190">
        <v>-5.8623485949057903</v>
      </c>
      <c r="AF50" s="190">
        <v>-15.513</v>
      </c>
      <c r="AG50" s="190">
        <v>-23.537050000000001</v>
      </c>
      <c r="AH50" s="190">
        <v>-21.342089999999999</v>
      </c>
      <c r="AI50" s="203"/>
      <c r="AJ50" s="203"/>
      <c r="AK50" s="203"/>
      <c r="AL50" s="203"/>
      <c r="AM50" s="203"/>
      <c r="AN50" s="167"/>
      <c r="AO50" s="167"/>
      <c r="AP50" s="167"/>
      <c r="AQ50" s="167"/>
      <c r="AR50" s="167"/>
      <c r="AS50" s="167"/>
      <c r="AT50" s="167"/>
      <c r="AU50" s="167"/>
      <c r="AV50" s="167"/>
      <c r="AW50" s="167"/>
      <c r="AX50" s="167"/>
      <c r="AY50" s="167"/>
    </row>
    <row r="51" spans="1:1005" ht="15" x14ac:dyDescent="0.25">
      <c r="A51" s="304">
        <f>YampaRiverInflow.TotalOutflow!A51</f>
        <v>46023</v>
      </c>
      <c r="B51" s="280">
        <v>-16.591000000000001</v>
      </c>
      <c r="C51" s="270">
        <v>-16.591000000000001</v>
      </c>
      <c r="D51" s="285">
        <v>-16.591000000000001</v>
      </c>
      <c r="E51" s="190">
        <v>-9.4022099999999984</v>
      </c>
      <c r="F51" s="190">
        <v>-2.2324000000000002</v>
      </c>
      <c r="G51" s="190">
        <v>-13.06556</v>
      </c>
      <c r="H51" s="190">
        <v>-23.842459999999999</v>
      </c>
      <c r="I51" s="190">
        <v>-22.88402</v>
      </c>
      <c r="J51" s="190">
        <v>-9.2863400000000009</v>
      </c>
      <c r="K51" s="190">
        <v>2.0555400000000001</v>
      </c>
      <c r="L51" s="190">
        <v>-8.3692099999999989</v>
      </c>
      <c r="M51" s="190">
        <v>-7.36435</v>
      </c>
      <c r="N51" s="190">
        <v>-10.88565</v>
      </c>
      <c r="O51" s="190">
        <v>0.18258000000000002</v>
      </c>
      <c r="P51" s="190">
        <v>-24.099160000000001</v>
      </c>
      <c r="Q51" s="190">
        <v>-10.99343</v>
      </c>
      <c r="R51" s="190">
        <v>-17.351569999999999</v>
      </c>
      <c r="S51" s="190">
        <v>-15.120850000000001</v>
      </c>
      <c r="T51" s="190">
        <v>-15.297610000000001</v>
      </c>
      <c r="U51" s="190">
        <v>-7.4300500000000005</v>
      </c>
      <c r="V51" s="190">
        <v>-23.203659999999999</v>
      </c>
      <c r="W51" s="190">
        <v>-11.24441</v>
      </c>
      <c r="X51" s="190">
        <v>-7.0866850672100004</v>
      </c>
      <c r="Y51" s="190">
        <v>-21.841099999999997</v>
      </c>
      <c r="Z51" s="190">
        <v>-31.871045208934401</v>
      </c>
      <c r="AA51" s="190">
        <v>-23.341056308569698</v>
      </c>
      <c r="AB51" s="190">
        <v>1.7922609638273601</v>
      </c>
      <c r="AC51" s="190">
        <v>-29.3919376870865</v>
      </c>
      <c r="AD51" s="190">
        <v>-0.14325133782726901</v>
      </c>
      <c r="AE51" s="190">
        <v>-12.17793</v>
      </c>
      <c r="AF51" s="190">
        <v>-5.2285699999999995</v>
      </c>
      <c r="AG51" s="190">
        <v>-11.82418</v>
      </c>
      <c r="AH51" s="190">
        <v>-0.35291</v>
      </c>
      <c r="AI51" s="203"/>
      <c r="AJ51" s="203"/>
      <c r="AK51" s="203"/>
      <c r="AL51" s="203"/>
      <c r="AM51" s="203"/>
      <c r="AN51" s="167"/>
      <c r="AO51" s="167"/>
      <c r="AP51" s="167"/>
      <c r="AQ51" s="167"/>
      <c r="AR51" s="167"/>
      <c r="AS51" s="167"/>
      <c r="AT51" s="167"/>
      <c r="AU51" s="167"/>
      <c r="AV51" s="167"/>
      <c r="AW51" s="167"/>
      <c r="AX51" s="167"/>
      <c r="AY51" s="167"/>
    </row>
    <row r="52" spans="1:1005" ht="15" x14ac:dyDescent="0.25">
      <c r="A52" s="304">
        <f>YampaRiverInflow.TotalOutflow!A52</f>
        <v>46054</v>
      </c>
      <c r="B52" s="280">
        <v>-9.2490000000000006</v>
      </c>
      <c r="C52" s="270">
        <v>-9.2490000000000006</v>
      </c>
      <c r="D52" s="285">
        <v>-9.2490000000000006</v>
      </c>
      <c r="E52" s="190">
        <v>-3.1795599999999999</v>
      </c>
      <c r="F52" s="190">
        <v>-18.78584</v>
      </c>
      <c r="G52" s="190">
        <v>-15.19333</v>
      </c>
      <c r="H52" s="190">
        <v>16.79738</v>
      </c>
      <c r="I52" s="190">
        <v>-14.575379999999999</v>
      </c>
      <c r="J52" s="190">
        <v>-10.293559999999999</v>
      </c>
      <c r="K52" s="190">
        <v>-6.9536000000000007</v>
      </c>
      <c r="L52" s="190">
        <v>-5.6801599999999999</v>
      </c>
      <c r="M52" s="190">
        <v>-3.35554</v>
      </c>
      <c r="N52" s="190">
        <v>-8.1621500000000005</v>
      </c>
      <c r="O52" s="190">
        <v>2.4570000000000002E-2</v>
      </c>
      <c r="P52" s="190">
        <v>-7.1100200000000005</v>
      </c>
      <c r="Q52" s="190">
        <v>-6.7532899999999998</v>
      </c>
      <c r="R52" s="190">
        <v>-2.0011099999999997</v>
      </c>
      <c r="S52" s="190">
        <v>-7.8896199999999999</v>
      </c>
      <c r="T52" s="190">
        <v>-3.9773800000000001</v>
      </c>
      <c r="U52" s="190">
        <v>-10.08442</v>
      </c>
      <c r="V52" s="190">
        <v>-18.090959999999999</v>
      </c>
      <c r="W52" s="190">
        <v>-11.6091</v>
      </c>
      <c r="X52" s="190">
        <v>-21.548820344999999</v>
      </c>
      <c r="Y52" s="190">
        <v>-7.5985200000000006</v>
      </c>
      <c r="Z52" s="190">
        <v>-20.472602035292702</v>
      </c>
      <c r="AA52" s="190">
        <v>-13.268210556554999</v>
      </c>
      <c r="AB52" s="190">
        <v>-3.7049759082622802</v>
      </c>
      <c r="AC52" s="190">
        <v>-6.2868484411741301</v>
      </c>
      <c r="AD52" s="190">
        <v>-2.5118734448427</v>
      </c>
      <c r="AE52" s="190">
        <v>-20.612359999999999</v>
      </c>
      <c r="AF52" s="190">
        <v>-3.8160700000000003</v>
      </c>
      <c r="AG52" s="190">
        <v>12.07672</v>
      </c>
      <c r="AH52" s="190">
        <v>-6.4777399999999998</v>
      </c>
      <c r="AI52" s="203"/>
      <c r="AJ52" s="203"/>
      <c r="AK52" s="203"/>
      <c r="AL52" s="203"/>
      <c r="AM52" s="203"/>
      <c r="AN52" s="167"/>
      <c r="AO52" s="167"/>
      <c r="AP52" s="167"/>
      <c r="AQ52" s="167"/>
      <c r="AR52" s="167"/>
      <c r="AS52" s="167"/>
      <c r="AT52" s="167"/>
      <c r="AU52" s="167"/>
      <c r="AV52" s="167"/>
      <c r="AW52" s="167"/>
      <c r="AX52" s="167"/>
      <c r="AY52" s="167"/>
    </row>
    <row r="53" spans="1:1005" ht="15" x14ac:dyDescent="0.25">
      <c r="A53" s="304">
        <f>YampaRiverInflow.TotalOutflow!A53</f>
        <v>46082</v>
      </c>
      <c r="B53" s="280">
        <v>-6.7569999999999997</v>
      </c>
      <c r="C53" s="270">
        <v>-6.7569999999999997</v>
      </c>
      <c r="D53" s="285">
        <v>-6.7569999999999997</v>
      </c>
      <c r="E53" s="190">
        <v>-21.61571</v>
      </c>
      <c r="F53" s="190">
        <v>-7.1826499999999998</v>
      </c>
      <c r="G53" s="190">
        <v>-21.388090000000002</v>
      </c>
      <c r="H53" s="190">
        <v>-38.647570000000002</v>
      </c>
      <c r="I53" s="190">
        <v>-17.924779999999998</v>
      </c>
      <c r="J53" s="190">
        <v>-12.442740000000001</v>
      </c>
      <c r="K53" s="190">
        <v>-43.985260000000004</v>
      </c>
      <c r="L53" s="190">
        <v>-10.52102</v>
      </c>
      <c r="M53" s="190">
        <v>-6.4350100000000001</v>
      </c>
      <c r="N53" s="190">
        <v>-12.448540000000001</v>
      </c>
      <c r="O53" s="190">
        <v>-11.11115</v>
      </c>
      <c r="P53" s="190">
        <v>-14.26328</v>
      </c>
      <c r="Q53" s="190">
        <v>-15.209569999999999</v>
      </c>
      <c r="R53" s="190">
        <v>-13.494590000000001</v>
      </c>
      <c r="S53" s="190">
        <v>-13.53969</v>
      </c>
      <c r="T53" s="190">
        <v>-18.373999999999999</v>
      </c>
      <c r="U53" s="190">
        <v>-10.9312</v>
      </c>
      <c r="V53" s="190">
        <v>-22.812709999999999</v>
      </c>
      <c r="W53" s="190">
        <v>-10.592450000000001</v>
      </c>
      <c r="X53" s="190">
        <v>-11.9735317815</v>
      </c>
      <c r="Y53" s="190">
        <v>-21.3963</v>
      </c>
      <c r="Z53" s="190">
        <v>-15.5315691356895</v>
      </c>
      <c r="AA53" s="190">
        <v>-26.957057220772398</v>
      </c>
      <c r="AB53" s="190">
        <v>-0.9152361797759101</v>
      </c>
      <c r="AC53" s="190">
        <v>6.7853255588221097</v>
      </c>
      <c r="AD53" s="190">
        <v>2.8341490712609696</v>
      </c>
      <c r="AE53" s="190">
        <v>-30.239049999999999</v>
      </c>
      <c r="AF53" s="190">
        <v>-0.40625</v>
      </c>
      <c r="AG53" s="190">
        <v>-2.8755600000000001</v>
      </c>
      <c r="AH53" s="190">
        <v>-24.367049999999999</v>
      </c>
      <c r="AI53" s="203"/>
      <c r="AJ53" s="203"/>
      <c r="AK53" s="203"/>
      <c r="AL53" s="203"/>
      <c r="AM53" s="203"/>
      <c r="AN53" s="167"/>
      <c r="AO53" s="167"/>
      <c r="AP53" s="167"/>
      <c r="AQ53" s="167"/>
      <c r="AR53" s="167"/>
      <c r="AS53" s="167"/>
      <c r="AT53" s="167"/>
      <c r="AU53" s="167"/>
      <c r="AV53" s="167"/>
      <c r="AW53" s="167"/>
      <c r="AX53" s="167"/>
      <c r="AY53" s="167"/>
    </row>
    <row r="54" spans="1:1005" ht="15" x14ac:dyDescent="0.25">
      <c r="A54" s="304">
        <f>YampaRiverInflow.TotalOutflow!A54</f>
        <v>46113</v>
      </c>
      <c r="B54" s="280">
        <v>-7.8780000000000001</v>
      </c>
      <c r="C54" s="270">
        <v>-7.8780000000000001</v>
      </c>
      <c r="D54" s="285">
        <v>-7.8780000000000001</v>
      </c>
      <c r="E54" s="190">
        <v>-15.55307</v>
      </c>
      <c r="F54" s="190">
        <v>-27.615380000000002</v>
      </c>
      <c r="G54" s="190">
        <v>-9.9768299999999996</v>
      </c>
      <c r="H54" s="190">
        <v>-7.8899799999999995</v>
      </c>
      <c r="I54" s="190">
        <v>-18.484590000000001</v>
      </c>
      <c r="J54" s="190">
        <v>-13.60337</v>
      </c>
      <c r="K54" s="190">
        <v>-60.627809999999997</v>
      </c>
      <c r="L54" s="190">
        <v>-9.7155499999999986</v>
      </c>
      <c r="M54" s="190">
        <v>-15.310879999999999</v>
      </c>
      <c r="N54" s="190">
        <v>3.4897600000000004</v>
      </c>
      <c r="O54" s="190">
        <v>-16.877500000000001</v>
      </c>
      <c r="P54" s="190">
        <v>-19.60941</v>
      </c>
      <c r="Q54" s="190">
        <v>-18.033900000000003</v>
      </c>
      <c r="R54" s="190">
        <v>-6.3000600000000002</v>
      </c>
      <c r="S54" s="190">
        <v>-13.78439</v>
      </c>
      <c r="T54" s="190">
        <v>-16.949249999999999</v>
      </c>
      <c r="U54" s="190">
        <v>-12.7826</v>
      </c>
      <c r="V54" s="190">
        <v>-23.694689999999998</v>
      </c>
      <c r="W54" s="190">
        <v>-20.046709999999997</v>
      </c>
      <c r="X54" s="190">
        <v>-21.301506761199999</v>
      </c>
      <c r="Y54" s="190">
        <v>-18.4818</v>
      </c>
      <c r="Z54" s="190">
        <v>-17.5168485189009</v>
      </c>
      <c r="AA54" s="190">
        <v>-23.194719500322002</v>
      </c>
      <c r="AB54" s="190">
        <v>-2.7833883714251502</v>
      </c>
      <c r="AC54" s="190">
        <v>-0.324840302860404</v>
      </c>
      <c r="AD54" s="190">
        <v>4.4309846423458099</v>
      </c>
      <c r="AE54" s="190">
        <v>-34.838769999999997</v>
      </c>
      <c r="AF54" s="190">
        <v>-15.670870000000001</v>
      </c>
      <c r="AG54" s="190">
        <v>-12.345879999999999</v>
      </c>
      <c r="AH54" s="190">
        <v>-24.792330000000003</v>
      </c>
      <c r="AI54" s="203"/>
      <c r="AJ54" s="203"/>
      <c r="AK54" s="203"/>
      <c r="AL54" s="203"/>
      <c r="AM54" s="203"/>
      <c r="AN54" s="167"/>
      <c r="AO54" s="167"/>
      <c r="AP54" s="167"/>
      <c r="AQ54" s="167"/>
      <c r="AR54" s="167"/>
      <c r="AS54" s="167"/>
      <c r="AT54" s="167"/>
      <c r="AU54" s="167"/>
      <c r="AV54" s="167"/>
      <c r="AW54" s="167"/>
      <c r="AX54" s="167"/>
      <c r="AY54" s="167"/>
    </row>
    <row r="55" spans="1:1005" ht="15" x14ac:dyDescent="0.25">
      <c r="A55" s="304">
        <f>YampaRiverInflow.TotalOutflow!A55</f>
        <v>46143</v>
      </c>
      <c r="B55" s="280">
        <v>-8.2189999999999994</v>
      </c>
      <c r="C55" s="270">
        <v>-8.2189999999999994</v>
      </c>
      <c r="D55" s="285">
        <v>-8.2189999999999994</v>
      </c>
      <c r="E55" s="190">
        <v>-15.42226</v>
      </c>
      <c r="F55" s="190">
        <v>3.82769</v>
      </c>
      <c r="G55" s="190">
        <v>-8.7342700000000004</v>
      </c>
      <c r="H55" s="190">
        <v>-12.672180000000001</v>
      </c>
      <c r="I55" s="190">
        <v>-9.4568999999999992</v>
      </c>
      <c r="J55" s="190">
        <v>2.1620500000000002</v>
      </c>
      <c r="K55" s="190">
        <v>6.1777799999999994</v>
      </c>
      <c r="L55" s="190">
        <v>-11.006309999999999</v>
      </c>
      <c r="M55" s="190">
        <v>-11.085049999999999</v>
      </c>
      <c r="N55" s="190">
        <v>-22.195970000000003</v>
      </c>
      <c r="O55" s="190">
        <v>-14.829829999999999</v>
      </c>
      <c r="P55" s="190">
        <v>10.05152</v>
      </c>
      <c r="Q55" s="190">
        <v>-15.21618</v>
      </c>
      <c r="R55" s="190">
        <v>-22.456689999999998</v>
      </c>
      <c r="S55" s="190">
        <v>-5.2049700000000003</v>
      </c>
      <c r="T55" s="190">
        <v>-18.830310000000001</v>
      </c>
      <c r="U55" s="190">
        <v>-9.6620400000000011</v>
      </c>
      <c r="V55" s="190">
        <v>-14.13106</v>
      </c>
      <c r="W55" s="190">
        <v>-15.37541</v>
      </c>
      <c r="X55" s="190">
        <v>-17.183385914400002</v>
      </c>
      <c r="Y55" s="190">
        <v>-10.3527</v>
      </c>
      <c r="Z55" s="190">
        <v>-5.9597789100264897</v>
      </c>
      <c r="AA55" s="190">
        <v>-13.0568868969787</v>
      </c>
      <c r="AB55" s="190">
        <v>-10.690474953451199</v>
      </c>
      <c r="AC55" s="190">
        <v>-8.95269039912049</v>
      </c>
      <c r="AD55" s="190">
        <v>-2.4333087279832499</v>
      </c>
      <c r="AE55" s="190">
        <v>-43.382190000000001</v>
      </c>
      <c r="AF55" s="190">
        <v>-22.886580000000002</v>
      </c>
      <c r="AG55" s="190">
        <v>-11.17521</v>
      </c>
      <c r="AH55" s="190">
        <v>-23.596910000000001</v>
      </c>
      <c r="AI55" s="203"/>
      <c r="AJ55" s="203"/>
      <c r="AK55" s="203"/>
      <c r="AL55" s="203"/>
      <c r="AM55" s="203"/>
      <c r="AN55" s="167"/>
      <c r="AO55" s="167"/>
      <c r="AP55" s="167"/>
      <c r="AQ55" s="167"/>
      <c r="AR55" s="167"/>
      <c r="AS55" s="167"/>
      <c r="AT55" s="167"/>
      <c r="AU55" s="167"/>
      <c r="AV55" s="167"/>
      <c r="AW55" s="167"/>
      <c r="AX55" s="167"/>
      <c r="AY55" s="167"/>
    </row>
    <row r="56" spans="1:1005" ht="15" x14ac:dyDescent="0.25">
      <c r="A56" s="304">
        <f>YampaRiverInflow.TotalOutflow!A56</f>
        <v>46174</v>
      </c>
      <c r="B56" s="280">
        <v>-13.089</v>
      </c>
      <c r="C56" s="270">
        <v>-13.089</v>
      </c>
      <c r="D56" s="285">
        <v>-13.089</v>
      </c>
      <c r="E56" s="190">
        <v>-16.600020000000001</v>
      </c>
      <c r="F56" s="190">
        <v>-10.217690000000001</v>
      </c>
      <c r="G56" s="190">
        <v>3.97357</v>
      </c>
      <c r="H56" s="190">
        <v>-3.1482399999999999</v>
      </c>
      <c r="I56" s="190">
        <v>-1.4221199999999998</v>
      </c>
      <c r="J56" s="190">
        <v>-38.834009999999999</v>
      </c>
      <c r="K56" s="190">
        <v>-7.06473</v>
      </c>
      <c r="L56" s="190">
        <v>1.8902699999999999</v>
      </c>
      <c r="M56" s="190">
        <v>8.4872199999999989</v>
      </c>
      <c r="N56" s="190">
        <v>0.80691999999999997</v>
      </c>
      <c r="O56" s="190">
        <v>-6.2195200000000002</v>
      </c>
      <c r="P56" s="190">
        <v>13.559850000000001</v>
      </c>
      <c r="Q56" s="190">
        <v>-8.6716299999999986</v>
      </c>
      <c r="R56" s="190">
        <v>-7.92706</v>
      </c>
      <c r="S56" s="190">
        <v>-2.6868400000000001</v>
      </c>
      <c r="T56" s="190">
        <v>-23.401610000000002</v>
      </c>
      <c r="U56" s="190">
        <v>-8.745379999999999</v>
      </c>
      <c r="V56" s="190">
        <v>-18.980650000000001</v>
      </c>
      <c r="W56" s="190">
        <v>-16.096640000000001</v>
      </c>
      <c r="X56" s="190">
        <v>-19.255974470100004</v>
      </c>
      <c r="Y56" s="190">
        <v>-18.623000000000001</v>
      </c>
      <c r="Z56" s="190">
        <v>-15.662912035006901</v>
      </c>
      <c r="AA56" s="190">
        <v>-6.2078304045509105</v>
      </c>
      <c r="AB56" s="190">
        <v>-20.836679793537101</v>
      </c>
      <c r="AC56" s="190">
        <v>-12.310910447417401</v>
      </c>
      <c r="AD56" s="190">
        <v>-10.4286926317018</v>
      </c>
      <c r="AE56" s="190">
        <v>-46.634540000000001</v>
      </c>
      <c r="AF56" s="190">
        <v>-19.443330000000003</v>
      </c>
      <c r="AG56" s="190">
        <v>7.9125299999999994</v>
      </c>
      <c r="AH56" s="190">
        <v>-9.9691600000000005</v>
      </c>
      <c r="AI56" s="203"/>
      <c r="AJ56" s="203"/>
      <c r="AK56" s="203"/>
      <c r="AL56" s="203"/>
      <c r="AM56" s="203"/>
      <c r="AN56" s="167"/>
      <c r="AO56" s="167"/>
      <c r="AP56" s="167"/>
      <c r="AQ56" s="167"/>
      <c r="AR56" s="167"/>
      <c r="AS56" s="167"/>
      <c r="AT56" s="167"/>
      <c r="AU56" s="167"/>
      <c r="AV56" s="167"/>
      <c r="AW56" s="167"/>
      <c r="AX56" s="167"/>
      <c r="AY56" s="167"/>
    </row>
    <row r="57" spans="1:1005" ht="15" x14ac:dyDescent="0.25">
      <c r="A57" s="304">
        <f>YampaRiverInflow.TotalOutflow!A57</f>
        <v>46204</v>
      </c>
      <c r="B57" s="280">
        <v>-9.9160000000000004</v>
      </c>
      <c r="C57" s="270">
        <v>-9.9160000000000004</v>
      </c>
      <c r="D57" s="285">
        <v>-9.9160000000000004</v>
      </c>
      <c r="E57" s="190">
        <v>-6.1791200000000002</v>
      </c>
      <c r="F57" s="190">
        <v>3.4561299999999999</v>
      </c>
      <c r="G57" s="190">
        <v>2.85033</v>
      </c>
      <c r="H57" s="190">
        <v>-5.2313599999999996</v>
      </c>
      <c r="I57" s="190">
        <v>-2.7631799999999997</v>
      </c>
      <c r="J57" s="190">
        <v>-11.48329</v>
      </c>
      <c r="K57" s="190">
        <v>-12.351889999999999</v>
      </c>
      <c r="L57" s="190">
        <v>-4.6287900000000004</v>
      </c>
      <c r="M57" s="190">
        <v>-5.6995800000000001</v>
      </c>
      <c r="N57" s="190">
        <v>1.1146199999999999</v>
      </c>
      <c r="O57" s="190">
        <v>-1.95407</v>
      </c>
      <c r="P57" s="190">
        <v>15.37031</v>
      </c>
      <c r="Q57" s="190">
        <v>-6.1843900000000005</v>
      </c>
      <c r="R57" s="190">
        <v>2.6158600000000001</v>
      </c>
      <c r="S57" s="190">
        <v>5.3711899999999995</v>
      </c>
      <c r="T57" s="190">
        <v>-13.886209999999998</v>
      </c>
      <c r="U57" s="190">
        <v>-10.38104</v>
      </c>
      <c r="V57" s="190">
        <v>-8.8864900000000002</v>
      </c>
      <c r="W57" s="190">
        <v>-24.04243</v>
      </c>
      <c r="X57" s="190">
        <v>-9.7753157925099998</v>
      </c>
      <c r="Y57" s="190">
        <v>-13.5413</v>
      </c>
      <c r="Z57" s="190">
        <v>-24.104348044461702</v>
      </c>
      <c r="AA57" s="190">
        <v>-5.0325461970853906</v>
      </c>
      <c r="AB57" s="190">
        <v>-5.6695891052226894</v>
      </c>
      <c r="AC57" s="190">
        <v>-10.615642923412601</v>
      </c>
      <c r="AD57" s="190">
        <v>-4.1570484803890206</v>
      </c>
      <c r="AE57" s="190">
        <v>-32.33464</v>
      </c>
      <c r="AF57" s="190">
        <v>-28.353200000000001</v>
      </c>
      <c r="AG57" s="190">
        <v>-13.82734</v>
      </c>
      <c r="AH57" s="190">
        <v>-8.2693600000000007</v>
      </c>
      <c r="AI57" s="203"/>
      <c r="AJ57" s="203"/>
      <c r="AK57" s="203"/>
      <c r="AL57" s="203"/>
      <c r="AM57" s="203"/>
      <c r="AN57" s="167"/>
      <c r="AO57" s="167"/>
      <c r="AP57" s="167"/>
      <c r="AQ57" s="167"/>
      <c r="AR57" s="167"/>
      <c r="AS57" s="167"/>
      <c r="AT57" s="167"/>
      <c r="AU57" s="167"/>
      <c r="AV57" s="167"/>
      <c r="AW57" s="167"/>
      <c r="AX57" s="167"/>
      <c r="AY57" s="167"/>
    </row>
    <row r="58" spans="1:1005" ht="15" x14ac:dyDescent="0.25">
      <c r="A58" s="304">
        <f>YampaRiverInflow.TotalOutflow!A58</f>
        <v>46235</v>
      </c>
      <c r="B58" s="280">
        <v>-10.787000000000001</v>
      </c>
      <c r="C58" s="270">
        <v>-10.787000000000001</v>
      </c>
      <c r="D58" s="285">
        <v>-10.787000000000001</v>
      </c>
      <c r="E58" s="190">
        <v>-32.771730000000005</v>
      </c>
      <c r="F58" s="190">
        <v>-3.3455599999999999</v>
      </c>
      <c r="G58" s="190">
        <v>5.3322599999999998</v>
      </c>
      <c r="H58" s="190">
        <v>-12.47739</v>
      </c>
      <c r="I58" s="190">
        <v>-10.764940000000001</v>
      </c>
      <c r="J58" s="190">
        <v>-12.411370000000002</v>
      </c>
      <c r="K58" s="190">
        <v>-5.8684500000000002</v>
      </c>
      <c r="L58" s="190">
        <v>-7.3342000000000001</v>
      </c>
      <c r="M58" s="190">
        <v>-0.58257000000000003</v>
      </c>
      <c r="N58" s="190">
        <v>-2.9759099999999998</v>
      </c>
      <c r="O58" s="190">
        <v>-4.9262499999999996</v>
      </c>
      <c r="P58" s="190">
        <v>7.4216999999999995</v>
      </c>
      <c r="Q58" s="190">
        <v>-6.2596699999999998</v>
      </c>
      <c r="R58" s="190">
        <v>-3.49715</v>
      </c>
      <c r="S58" s="190">
        <v>-8.0988400000000009</v>
      </c>
      <c r="T58" s="190">
        <v>-12.211690000000001</v>
      </c>
      <c r="U58" s="190">
        <v>-5.9300299999999995</v>
      </c>
      <c r="V58" s="190">
        <v>-10.645899999999999</v>
      </c>
      <c r="W58" s="190">
        <v>-16.45506</v>
      </c>
      <c r="X58" s="190">
        <v>-6.1211380751300002</v>
      </c>
      <c r="Y58" s="190">
        <v>-16.4953</v>
      </c>
      <c r="Z58" s="190">
        <v>-11.765918974185</v>
      </c>
      <c r="AA58" s="190">
        <v>-8.1693741401585704</v>
      </c>
      <c r="AB58" s="190">
        <v>-13.0574335201905</v>
      </c>
      <c r="AC58" s="190">
        <v>-10.6211984901023</v>
      </c>
      <c r="AD58" s="190">
        <v>-10.322262214390301</v>
      </c>
      <c r="AE58" s="190">
        <v>-30.478750000000002</v>
      </c>
      <c r="AF58" s="190">
        <v>-37.806379999999997</v>
      </c>
      <c r="AG58" s="190">
        <v>0.36157</v>
      </c>
      <c r="AH58" s="190">
        <v>-21.721700000000002</v>
      </c>
      <c r="AI58" s="203"/>
      <c r="AJ58" s="203"/>
      <c r="AK58" s="203"/>
      <c r="AL58" s="203"/>
      <c r="AM58" s="203"/>
      <c r="AN58" s="167"/>
      <c r="AO58" s="167"/>
      <c r="AP58" s="167"/>
      <c r="AQ58" s="167"/>
      <c r="AR58" s="167"/>
      <c r="AS58" s="167"/>
      <c r="AT58" s="167"/>
      <c r="AU58" s="167"/>
      <c r="AV58" s="167"/>
      <c r="AW58" s="167"/>
      <c r="AX58" s="167"/>
      <c r="AY58" s="167"/>
    </row>
    <row r="59" spans="1:1005" ht="15" x14ac:dyDescent="0.25">
      <c r="A59" s="304">
        <f>YampaRiverInflow.TotalOutflow!A59</f>
        <v>46266</v>
      </c>
      <c r="B59" s="280">
        <v>-11.18</v>
      </c>
      <c r="C59" s="270">
        <v>-11.18</v>
      </c>
      <c r="D59" s="285">
        <v>-11.18</v>
      </c>
      <c r="E59" s="190">
        <v>3.4588800000000002</v>
      </c>
      <c r="F59" s="190">
        <v>-3.5141100000000001</v>
      </c>
      <c r="G59" s="190">
        <v>2.3970700000000003</v>
      </c>
      <c r="H59" s="190">
        <v>-14.862719999999999</v>
      </c>
      <c r="I59" s="190">
        <v>10.64911</v>
      </c>
      <c r="J59" s="190">
        <v>1.2162899999999999</v>
      </c>
      <c r="K59" s="190">
        <v>-3.2352600000000002</v>
      </c>
      <c r="L59" s="190">
        <v>3.2015500000000001</v>
      </c>
      <c r="M59" s="190">
        <v>-2.03647</v>
      </c>
      <c r="N59" s="190">
        <v>4.6902200000000001</v>
      </c>
      <c r="O59" s="190">
        <v>-2.4659599999999999</v>
      </c>
      <c r="P59" s="190">
        <v>2.1341199999999998</v>
      </c>
      <c r="Q59" s="190">
        <v>-3.6479999999999999E-2</v>
      </c>
      <c r="R59" s="190">
        <v>3.5242300000000002</v>
      </c>
      <c r="S59" s="190">
        <v>2.30775</v>
      </c>
      <c r="T59" s="190">
        <v>-2.1289499999999997</v>
      </c>
      <c r="U59" s="190">
        <v>-5.9721000000000002</v>
      </c>
      <c r="V59" s="190">
        <v>-4.7625399999999996</v>
      </c>
      <c r="W59" s="190">
        <v>-11.23626</v>
      </c>
      <c r="X59" s="190">
        <v>-5.9217293134800002</v>
      </c>
      <c r="Y59" s="190">
        <v>-16.066399999999998</v>
      </c>
      <c r="Z59" s="190">
        <v>-18.132932127787498</v>
      </c>
      <c r="AA59" s="190">
        <v>-10.690795692437</v>
      </c>
      <c r="AB59" s="190">
        <v>-10.791067732662</v>
      </c>
      <c r="AC59" s="190">
        <v>-16.8815034906583</v>
      </c>
      <c r="AD59" s="190">
        <v>0.59671377322195096</v>
      </c>
      <c r="AE59" s="190">
        <v>-32.106940000000002</v>
      </c>
      <c r="AF59" s="190">
        <v>-14.36115</v>
      </c>
      <c r="AG59" s="190">
        <v>6.0761099999999999</v>
      </c>
      <c r="AH59" s="190">
        <v>2.1292300000000002</v>
      </c>
      <c r="AI59" s="203"/>
      <c r="AJ59" s="203"/>
      <c r="AK59" s="203"/>
      <c r="AL59" s="203"/>
      <c r="AM59" s="203"/>
      <c r="AN59" s="167"/>
      <c r="AO59" s="167"/>
      <c r="AP59" s="167"/>
      <c r="AQ59" s="167"/>
      <c r="AR59" s="167"/>
      <c r="AS59" s="167"/>
      <c r="AT59" s="167"/>
      <c r="AU59" s="167"/>
      <c r="AV59" s="167"/>
      <c r="AW59" s="167"/>
      <c r="AX59" s="167"/>
      <c r="AY59" s="167"/>
    </row>
    <row r="60" spans="1:1005" ht="15" x14ac:dyDescent="0.25">
      <c r="A60" s="304">
        <f>YampaRiverInflow.TotalOutflow!A60</f>
        <v>46296</v>
      </c>
      <c r="B60" s="280">
        <v>-11.257999999999999</v>
      </c>
      <c r="C60" s="270">
        <v>-11.257999999999999</v>
      </c>
      <c r="D60" s="285">
        <v>-11.257999999999999</v>
      </c>
      <c r="E60" s="190">
        <v>-9.3328700000000016</v>
      </c>
      <c r="F60" s="190">
        <v>8.7130799999999997</v>
      </c>
      <c r="G60" s="190">
        <v>6.0392799999999998</v>
      </c>
      <c r="H60" s="190">
        <v>-14.376950000000001</v>
      </c>
      <c r="I60" s="190">
        <v>11.44023</v>
      </c>
      <c r="J60" s="190">
        <v>-2.2667899999999999</v>
      </c>
      <c r="K60" s="190">
        <v>12.561069999999999</v>
      </c>
      <c r="L60" s="190">
        <v>9.3788400000000003</v>
      </c>
      <c r="M60" s="190">
        <v>7.2322499999999996</v>
      </c>
      <c r="N60" s="190">
        <v>17.66301</v>
      </c>
      <c r="O60" s="190">
        <v>17.936130000000002</v>
      </c>
      <c r="P60" s="190">
        <v>19.500349999999997</v>
      </c>
      <c r="Q60" s="190">
        <v>0.40545999999999999</v>
      </c>
      <c r="R60" s="190">
        <v>-3.57796</v>
      </c>
      <c r="S60" s="190">
        <v>-7.8305600000000002</v>
      </c>
      <c r="T60" s="190">
        <v>5.5783399999999999</v>
      </c>
      <c r="U60" s="190">
        <v>7.1333100000000007</v>
      </c>
      <c r="V60" s="190">
        <v>-3.07572</v>
      </c>
      <c r="W60" s="190">
        <v>-12.67216</v>
      </c>
      <c r="X60" s="190">
        <v>9.5933321672099989</v>
      </c>
      <c r="Y60" s="190">
        <v>-7.3719299999999999</v>
      </c>
      <c r="Z60" s="190">
        <v>-6.6742500057023699</v>
      </c>
      <c r="AA60" s="190">
        <v>-1.94729317388567</v>
      </c>
      <c r="AB60" s="190">
        <v>-11.291895691214201</v>
      </c>
      <c r="AC60" s="190">
        <v>-24.468176362612699</v>
      </c>
      <c r="AD60" s="190">
        <v>-11.907972400380801</v>
      </c>
      <c r="AE60" s="190">
        <v>-31.9285</v>
      </c>
      <c r="AF60" s="190">
        <v>-8.5193500000000011</v>
      </c>
      <c r="AG60" s="190">
        <v>-12.10599</v>
      </c>
      <c r="AH60" s="190">
        <v>-6.4365399999999999</v>
      </c>
      <c r="AI60" s="203"/>
      <c r="AJ60" s="203"/>
      <c r="AK60" s="203"/>
      <c r="AL60" s="203"/>
      <c r="AM60" s="203"/>
      <c r="AN60" s="167"/>
      <c r="AO60" s="167"/>
      <c r="AP60" s="167"/>
      <c r="AQ60" s="167"/>
      <c r="AR60" s="167"/>
      <c r="AS60" s="167"/>
      <c r="AT60" s="167"/>
      <c r="AU60" s="167"/>
      <c r="AV60" s="167"/>
      <c r="AW60" s="167"/>
      <c r="AX60" s="167"/>
      <c r="AY60" s="167"/>
    </row>
    <row r="61" spans="1:1005" ht="15" x14ac:dyDescent="0.25">
      <c r="A61" s="304">
        <f>YampaRiverInflow.TotalOutflow!A61</f>
        <v>46327</v>
      </c>
      <c r="B61" s="280">
        <v>-22.632999999999999</v>
      </c>
      <c r="C61" s="270">
        <v>-22.632999999999999</v>
      </c>
      <c r="D61" s="285">
        <v>-22.632999999999999</v>
      </c>
      <c r="E61" s="190">
        <v>8.8454099999999993</v>
      </c>
      <c r="F61" s="190">
        <v>8.6155300000000015</v>
      </c>
      <c r="G61" s="190">
        <v>-6.0922700000000001</v>
      </c>
      <c r="H61" s="190">
        <v>-18.06193</v>
      </c>
      <c r="I61" s="190">
        <v>-2.7934000000000001</v>
      </c>
      <c r="J61" s="190">
        <v>14.61594</v>
      </c>
      <c r="K61" s="190">
        <v>1.1808599999999998</v>
      </c>
      <c r="L61" s="190">
        <v>-1.2787599999999999</v>
      </c>
      <c r="M61" s="190">
        <v>-0.85072999999999999</v>
      </c>
      <c r="N61" s="190">
        <v>-7.69496</v>
      </c>
      <c r="O61" s="190">
        <v>-25.293230000000001</v>
      </c>
      <c r="P61" s="190">
        <v>14.929360000000001</v>
      </c>
      <c r="Q61" s="190">
        <v>-6.5592299999999994</v>
      </c>
      <c r="R61" s="190">
        <v>-12.624499999999999</v>
      </c>
      <c r="S61" s="190">
        <v>-15.31161</v>
      </c>
      <c r="T61" s="190">
        <v>-29.335889999999999</v>
      </c>
      <c r="U61" s="190">
        <v>-11.260489999999999</v>
      </c>
      <c r="V61" s="190">
        <v>-11.40968</v>
      </c>
      <c r="W61" s="190">
        <v>4.0670200000000003</v>
      </c>
      <c r="X61" s="190">
        <v>-5.6661833634400001</v>
      </c>
      <c r="Y61" s="190">
        <v>-13.5792</v>
      </c>
      <c r="Z61" s="190">
        <v>-29.138653763322303</v>
      </c>
      <c r="AA61" s="190">
        <v>-18.111306036121199</v>
      </c>
      <c r="AB61" s="190">
        <v>-28.367565661725401</v>
      </c>
      <c r="AC61" s="190">
        <v>-3.4485985481130301</v>
      </c>
      <c r="AD61" s="190">
        <v>-34.0966551703793</v>
      </c>
      <c r="AE61" s="190">
        <v>-23.295529999999999</v>
      </c>
      <c r="AF61" s="190">
        <v>-17.111999999999998</v>
      </c>
      <c r="AG61" s="190">
        <v>-11.698649999999999</v>
      </c>
      <c r="AH61" s="190">
        <v>-40.886620000000001</v>
      </c>
      <c r="AI61" s="203"/>
      <c r="AJ61" s="203"/>
      <c r="AK61" s="203"/>
      <c r="AL61" s="203"/>
      <c r="AM61" s="203"/>
      <c r="AN61" s="167"/>
      <c r="AO61" s="167"/>
      <c r="AP61" s="167"/>
      <c r="AQ61" s="167"/>
      <c r="AR61" s="167"/>
      <c r="AS61" s="167"/>
      <c r="AT61" s="167"/>
      <c r="AU61" s="167"/>
      <c r="AV61" s="167"/>
      <c r="AW61" s="167"/>
      <c r="AX61" s="167"/>
      <c r="AY61" s="167"/>
    </row>
    <row r="62" spans="1:1005" ht="15" x14ac:dyDescent="0.25">
      <c r="A62" s="304">
        <f>YampaRiverInflow.TotalOutflow!A62</f>
        <v>46357</v>
      </c>
      <c r="B62" s="280">
        <v>-10.632</v>
      </c>
      <c r="C62" s="270">
        <v>-10.632</v>
      </c>
      <c r="D62" s="285">
        <v>-10.632</v>
      </c>
      <c r="E62" s="190">
        <v>-8.1638900000000003</v>
      </c>
      <c r="F62" s="190">
        <v>-7.6459899999999994</v>
      </c>
      <c r="G62" s="190">
        <v>-41.546080000000003</v>
      </c>
      <c r="H62" s="190">
        <v>-20.32019</v>
      </c>
      <c r="I62" s="190">
        <v>-22.775419999999997</v>
      </c>
      <c r="J62" s="190">
        <v>-20.00853</v>
      </c>
      <c r="K62" s="190">
        <v>-16.126649999999998</v>
      </c>
      <c r="L62" s="190">
        <v>-14.551170000000001</v>
      </c>
      <c r="M62" s="190">
        <v>-9.3304200000000002</v>
      </c>
      <c r="N62" s="190">
        <v>-15.43425</v>
      </c>
      <c r="O62" s="190">
        <v>-9.6678799999999985</v>
      </c>
      <c r="P62" s="190">
        <v>2.13557</v>
      </c>
      <c r="Q62" s="190">
        <v>-15.070690000000001</v>
      </c>
      <c r="R62" s="190">
        <v>-14.155530000000001</v>
      </c>
      <c r="S62" s="190">
        <v>-24.016959999999997</v>
      </c>
      <c r="T62" s="190">
        <v>-14.53312</v>
      </c>
      <c r="U62" s="190">
        <v>-28.044779999999999</v>
      </c>
      <c r="V62" s="190">
        <v>-6.3832500000000003</v>
      </c>
      <c r="W62" s="190">
        <v>-10.085459999999999</v>
      </c>
      <c r="X62" s="190">
        <v>-1.7760761056900001</v>
      </c>
      <c r="Y62" s="190">
        <v>-12.8134</v>
      </c>
      <c r="Z62" s="190">
        <v>-17.480887399067697</v>
      </c>
      <c r="AA62" s="190">
        <v>-15.937135271110499</v>
      </c>
      <c r="AB62" s="190">
        <v>-14.3004435664218</v>
      </c>
      <c r="AC62" s="190">
        <v>0.41952701778403001</v>
      </c>
      <c r="AD62" s="190">
        <v>-5.8623485949057903</v>
      </c>
      <c r="AE62" s="190">
        <v>-15.513</v>
      </c>
      <c r="AF62" s="190">
        <v>-23.537050000000001</v>
      </c>
      <c r="AG62" s="190">
        <v>-21.342089999999999</v>
      </c>
      <c r="AH62" s="190">
        <v>-25.91873</v>
      </c>
      <c r="AI62" s="203"/>
      <c r="AJ62" s="203"/>
      <c r="AK62" s="203"/>
      <c r="AL62" s="203"/>
      <c r="AM62" s="203"/>
      <c r="AN62" s="167"/>
      <c r="AO62" s="167"/>
      <c r="AP62" s="167"/>
      <c r="AQ62" s="167"/>
      <c r="AR62" s="167"/>
      <c r="AS62" s="167"/>
      <c r="AT62" s="167"/>
      <c r="AU62" s="167"/>
      <c r="AV62" s="167"/>
      <c r="AW62" s="167"/>
      <c r="AX62" s="167"/>
      <c r="AY62" s="167"/>
    </row>
    <row r="63" spans="1:1005" ht="15" x14ac:dyDescent="0.25">
      <c r="A63" s="304">
        <f>YampaRiverInflow.TotalOutflow!A63</f>
        <v>46388</v>
      </c>
      <c r="B63" s="280">
        <v>-16.591000000000001</v>
      </c>
      <c r="C63" s="270">
        <v>-16.591000000000001</v>
      </c>
      <c r="D63" s="285">
        <v>-16.591000000000001</v>
      </c>
      <c r="E63" s="190">
        <v>-2.2324000000000002</v>
      </c>
      <c r="F63" s="190">
        <v>-13.06556</v>
      </c>
      <c r="G63" s="190">
        <v>-23.842459999999999</v>
      </c>
      <c r="H63" s="190">
        <v>-22.88402</v>
      </c>
      <c r="I63" s="190">
        <v>-9.2863400000000009</v>
      </c>
      <c r="J63" s="190">
        <v>2.0555400000000001</v>
      </c>
      <c r="K63" s="190">
        <v>-8.3692099999999989</v>
      </c>
      <c r="L63" s="190">
        <v>-7.36435</v>
      </c>
      <c r="M63" s="190">
        <v>-10.88565</v>
      </c>
      <c r="N63" s="190">
        <v>0.18258000000000002</v>
      </c>
      <c r="O63" s="190">
        <v>-24.099160000000001</v>
      </c>
      <c r="P63" s="190">
        <v>-10.99343</v>
      </c>
      <c r="Q63" s="190">
        <v>-17.351569999999999</v>
      </c>
      <c r="R63" s="190">
        <v>-15.120850000000001</v>
      </c>
      <c r="S63" s="190">
        <v>-15.297610000000001</v>
      </c>
      <c r="T63" s="190">
        <v>-7.4300500000000005</v>
      </c>
      <c r="U63" s="190">
        <v>-23.203659999999999</v>
      </c>
      <c r="V63" s="190">
        <v>-11.24441</v>
      </c>
      <c r="W63" s="190">
        <v>-7.0866850672100004</v>
      </c>
      <c r="X63" s="190">
        <v>-21.841099999999997</v>
      </c>
      <c r="Y63" s="190">
        <v>-31.871045208934401</v>
      </c>
      <c r="Z63" s="190">
        <v>-23.341056308569698</v>
      </c>
      <c r="AA63" s="190">
        <v>1.7922609638273601</v>
      </c>
      <c r="AB63" s="190">
        <v>-29.3919376870865</v>
      </c>
      <c r="AC63" s="190">
        <v>-0.14325133782726901</v>
      </c>
      <c r="AD63" s="190">
        <v>-12.17793</v>
      </c>
      <c r="AE63" s="190">
        <v>-5.2285699999999995</v>
      </c>
      <c r="AF63" s="190">
        <v>-11.82418</v>
      </c>
      <c r="AG63" s="190">
        <v>-0.35291</v>
      </c>
      <c r="AH63" s="190">
        <v>-9.4022099999999984</v>
      </c>
      <c r="AI63" s="203"/>
      <c r="AJ63" s="203"/>
      <c r="AK63" s="203"/>
      <c r="AL63" s="203"/>
      <c r="AM63" s="203"/>
      <c r="AN63" s="167"/>
      <c r="AO63" s="167"/>
      <c r="AP63" s="167"/>
      <c r="AQ63" s="167"/>
      <c r="AR63" s="167"/>
      <c r="AS63" s="167"/>
      <c r="AT63" s="167"/>
      <c r="AU63" s="167"/>
      <c r="AV63" s="167"/>
      <c r="AW63" s="167"/>
      <c r="AX63" s="167"/>
      <c r="AY63" s="167"/>
    </row>
    <row r="64" spans="1:1005" ht="15" x14ac:dyDescent="0.25">
      <c r="A64" s="304">
        <f>YampaRiverInflow.TotalOutflow!A64</f>
        <v>46419</v>
      </c>
      <c r="B64" s="280">
        <v>-9.2490000000000006</v>
      </c>
      <c r="C64" s="270">
        <v>-9.2490000000000006</v>
      </c>
      <c r="D64" s="285">
        <v>-9.2490000000000006</v>
      </c>
      <c r="E64" s="190">
        <v>-18.78584</v>
      </c>
      <c r="F64" s="190">
        <v>-15.19333</v>
      </c>
      <c r="G64" s="190">
        <v>16.79738</v>
      </c>
      <c r="H64" s="190">
        <v>-14.575379999999999</v>
      </c>
      <c r="I64" s="190">
        <v>-10.293559999999999</v>
      </c>
      <c r="J64" s="190">
        <v>-6.9536000000000007</v>
      </c>
      <c r="K64" s="190">
        <v>-5.6801599999999999</v>
      </c>
      <c r="L64" s="190">
        <v>-3.35554</v>
      </c>
      <c r="M64" s="190">
        <v>-8.1621500000000005</v>
      </c>
      <c r="N64" s="190">
        <v>2.4570000000000002E-2</v>
      </c>
      <c r="O64" s="190">
        <v>-7.1100200000000005</v>
      </c>
      <c r="P64" s="190">
        <v>-6.7532899999999998</v>
      </c>
      <c r="Q64" s="190">
        <v>-2.0011099999999997</v>
      </c>
      <c r="R64" s="190">
        <v>-7.8896199999999999</v>
      </c>
      <c r="S64" s="190">
        <v>-3.9773800000000001</v>
      </c>
      <c r="T64" s="190">
        <v>-10.08442</v>
      </c>
      <c r="U64" s="190">
        <v>-18.090959999999999</v>
      </c>
      <c r="V64" s="190">
        <v>-11.6091</v>
      </c>
      <c r="W64" s="190">
        <v>-21.548820344999999</v>
      </c>
      <c r="X64" s="190">
        <v>-7.5985200000000006</v>
      </c>
      <c r="Y64" s="190">
        <v>-20.472602035292702</v>
      </c>
      <c r="Z64" s="190">
        <v>-13.268210556554999</v>
      </c>
      <c r="AA64" s="190">
        <v>-3.7049759082622802</v>
      </c>
      <c r="AB64" s="190">
        <v>-6.2868484411741301</v>
      </c>
      <c r="AC64" s="190">
        <v>-2.5118734448427</v>
      </c>
      <c r="AD64" s="190">
        <v>-20.612359999999999</v>
      </c>
      <c r="AE64" s="190">
        <v>-3.8160700000000003</v>
      </c>
      <c r="AF64" s="190">
        <v>12.07672</v>
      </c>
      <c r="AG64" s="190">
        <v>-6.4777399999999998</v>
      </c>
      <c r="AH64" s="190">
        <v>-3.1795599999999999</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304">
        <f>YampaRiverInflow.TotalOutflow!A65</f>
        <v>46447</v>
      </c>
      <c r="B65" s="280">
        <v>-6.7569999999999997</v>
      </c>
      <c r="C65" s="270">
        <v>-6.7569999999999997</v>
      </c>
      <c r="D65" s="285">
        <v>-6.7569999999999997</v>
      </c>
      <c r="E65" s="190">
        <v>-7.1826499999999998</v>
      </c>
      <c r="F65" s="190">
        <v>-21.388090000000002</v>
      </c>
      <c r="G65" s="190">
        <v>-38.647570000000002</v>
      </c>
      <c r="H65" s="190">
        <v>-17.924779999999998</v>
      </c>
      <c r="I65" s="190">
        <v>-12.442740000000001</v>
      </c>
      <c r="J65" s="190">
        <v>-43.985260000000004</v>
      </c>
      <c r="K65" s="190">
        <v>-10.52102</v>
      </c>
      <c r="L65" s="190">
        <v>-6.4350100000000001</v>
      </c>
      <c r="M65" s="190">
        <v>-12.448540000000001</v>
      </c>
      <c r="N65" s="190">
        <v>-11.11115</v>
      </c>
      <c r="O65" s="190">
        <v>-14.26328</v>
      </c>
      <c r="P65" s="190">
        <v>-15.209569999999999</v>
      </c>
      <c r="Q65" s="190">
        <v>-13.494590000000001</v>
      </c>
      <c r="R65" s="190">
        <v>-13.53969</v>
      </c>
      <c r="S65" s="190">
        <v>-18.373999999999999</v>
      </c>
      <c r="T65" s="190">
        <v>-10.9312</v>
      </c>
      <c r="U65" s="190">
        <v>-22.812709999999999</v>
      </c>
      <c r="V65" s="190">
        <v>-10.592450000000001</v>
      </c>
      <c r="W65" s="190">
        <v>-11.9735317815</v>
      </c>
      <c r="X65" s="190">
        <v>-21.3963</v>
      </c>
      <c r="Y65" s="190">
        <v>-15.5315691356895</v>
      </c>
      <c r="Z65" s="190">
        <v>-26.957057220772398</v>
      </c>
      <c r="AA65" s="190">
        <v>-0.9152361797759101</v>
      </c>
      <c r="AB65" s="190">
        <v>6.7853255588221097</v>
      </c>
      <c r="AC65" s="190">
        <v>2.8341490712609696</v>
      </c>
      <c r="AD65" s="190">
        <v>-30.239049999999999</v>
      </c>
      <c r="AE65" s="190">
        <v>-0.40625</v>
      </c>
      <c r="AF65" s="190">
        <v>-2.8755600000000001</v>
      </c>
      <c r="AG65" s="190">
        <v>-24.367049999999999</v>
      </c>
      <c r="AH65" s="190">
        <v>-21.61571</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304">
        <f>YampaRiverInflow.TotalOutflow!A66</f>
        <v>46478</v>
      </c>
      <c r="B66" s="280">
        <v>-7.8780000000000001</v>
      </c>
      <c r="C66" s="270">
        <v>-7.8780000000000001</v>
      </c>
      <c r="D66" s="285">
        <v>-7.8780000000000001</v>
      </c>
      <c r="E66" s="190">
        <v>-27.615380000000002</v>
      </c>
      <c r="F66" s="190">
        <v>-9.9768299999999996</v>
      </c>
      <c r="G66" s="190">
        <v>-7.8899799999999995</v>
      </c>
      <c r="H66" s="190">
        <v>-18.484590000000001</v>
      </c>
      <c r="I66" s="190">
        <v>-13.60337</v>
      </c>
      <c r="J66" s="190">
        <v>-60.627809999999997</v>
      </c>
      <c r="K66" s="190">
        <v>-9.7155499999999986</v>
      </c>
      <c r="L66" s="190">
        <v>-15.310879999999999</v>
      </c>
      <c r="M66" s="190">
        <v>3.4897600000000004</v>
      </c>
      <c r="N66" s="190">
        <v>-16.877500000000001</v>
      </c>
      <c r="O66" s="190">
        <v>-19.60941</v>
      </c>
      <c r="P66" s="190">
        <v>-18.033900000000003</v>
      </c>
      <c r="Q66" s="190">
        <v>-6.3000600000000002</v>
      </c>
      <c r="R66" s="190">
        <v>-13.78439</v>
      </c>
      <c r="S66" s="190">
        <v>-16.949249999999999</v>
      </c>
      <c r="T66" s="190">
        <v>-12.7826</v>
      </c>
      <c r="U66" s="190">
        <v>-23.694689999999998</v>
      </c>
      <c r="V66" s="190">
        <v>-20.046709999999997</v>
      </c>
      <c r="W66" s="190">
        <v>-21.301506761199999</v>
      </c>
      <c r="X66" s="190">
        <v>-18.4818</v>
      </c>
      <c r="Y66" s="190">
        <v>-17.5168485189009</v>
      </c>
      <c r="Z66" s="190">
        <v>-23.194719500322002</v>
      </c>
      <c r="AA66" s="190">
        <v>-2.7833883714251502</v>
      </c>
      <c r="AB66" s="190">
        <v>-0.324840302860404</v>
      </c>
      <c r="AC66" s="190">
        <v>4.4309846423458099</v>
      </c>
      <c r="AD66" s="190">
        <v>-34.838769999999997</v>
      </c>
      <c r="AE66" s="190">
        <v>-15.670870000000001</v>
      </c>
      <c r="AF66" s="190">
        <v>-12.345879999999999</v>
      </c>
      <c r="AG66" s="190">
        <v>-24.792330000000003</v>
      </c>
      <c r="AH66" s="190">
        <v>-15.55307</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304">
        <f>YampaRiverInflow.TotalOutflow!A67</f>
        <v>46508</v>
      </c>
      <c r="B67" s="280">
        <v>-8.2189999999999994</v>
      </c>
      <c r="C67" s="270">
        <v>-8.2189999999999994</v>
      </c>
      <c r="D67" s="285">
        <v>-8.2189999999999994</v>
      </c>
      <c r="E67" s="190">
        <v>3.82769</v>
      </c>
      <c r="F67" s="190">
        <v>-8.7342700000000004</v>
      </c>
      <c r="G67" s="190">
        <v>-12.672180000000001</v>
      </c>
      <c r="H67" s="190">
        <v>-9.4568999999999992</v>
      </c>
      <c r="I67" s="190">
        <v>2.1620500000000002</v>
      </c>
      <c r="J67" s="190">
        <v>6.1777799999999994</v>
      </c>
      <c r="K67" s="190">
        <v>-11.006309999999999</v>
      </c>
      <c r="L67" s="190">
        <v>-11.085049999999999</v>
      </c>
      <c r="M67" s="190">
        <v>-22.195970000000003</v>
      </c>
      <c r="N67" s="190">
        <v>-14.829829999999999</v>
      </c>
      <c r="O67" s="190">
        <v>10.05152</v>
      </c>
      <c r="P67" s="190">
        <v>-15.21618</v>
      </c>
      <c r="Q67" s="190">
        <v>-22.456689999999998</v>
      </c>
      <c r="R67" s="190">
        <v>-5.2049700000000003</v>
      </c>
      <c r="S67" s="190">
        <v>-18.830310000000001</v>
      </c>
      <c r="T67" s="190">
        <v>-9.6620400000000011</v>
      </c>
      <c r="U67" s="190">
        <v>-14.13106</v>
      </c>
      <c r="V67" s="190">
        <v>-15.37541</v>
      </c>
      <c r="W67" s="190">
        <v>-17.183385914400002</v>
      </c>
      <c r="X67" s="190">
        <v>-10.3527</v>
      </c>
      <c r="Y67" s="190">
        <v>-5.9597789100264897</v>
      </c>
      <c r="Z67" s="190">
        <v>-13.0568868969787</v>
      </c>
      <c r="AA67" s="190">
        <v>-10.690474953451199</v>
      </c>
      <c r="AB67" s="190">
        <v>-8.95269039912049</v>
      </c>
      <c r="AC67" s="190">
        <v>-2.4333087279832499</v>
      </c>
      <c r="AD67" s="190">
        <v>-43.382190000000001</v>
      </c>
      <c r="AE67" s="190">
        <v>-22.886580000000002</v>
      </c>
      <c r="AF67" s="190">
        <v>-11.17521</v>
      </c>
      <c r="AG67" s="190">
        <v>-23.596910000000001</v>
      </c>
      <c r="AH67" s="190">
        <v>-15.42226</v>
      </c>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304">
        <f>YampaRiverInflow.TotalOutflow!A68</f>
        <v>46539</v>
      </c>
      <c r="B68" s="280">
        <v>-13.089</v>
      </c>
      <c r="C68" s="270">
        <v>-13.089</v>
      </c>
      <c r="D68" s="285">
        <v>-13.089</v>
      </c>
      <c r="E68" s="190">
        <v>-10.217690000000001</v>
      </c>
      <c r="F68" s="190">
        <v>3.97357</v>
      </c>
      <c r="G68" s="190">
        <v>-3.1482399999999999</v>
      </c>
      <c r="H68" s="190">
        <v>-1.4221199999999998</v>
      </c>
      <c r="I68" s="190">
        <v>-38.834009999999999</v>
      </c>
      <c r="J68" s="190">
        <v>-7.06473</v>
      </c>
      <c r="K68" s="190">
        <v>1.8902699999999999</v>
      </c>
      <c r="L68" s="190">
        <v>8.4872199999999989</v>
      </c>
      <c r="M68" s="190">
        <v>0.80691999999999997</v>
      </c>
      <c r="N68" s="190">
        <v>-6.2195200000000002</v>
      </c>
      <c r="O68" s="190">
        <v>13.559850000000001</v>
      </c>
      <c r="P68" s="190">
        <v>-8.6716299999999986</v>
      </c>
      <c r="Q68" s="190">
        <v>-7.92706</v>
      </c>
      <c r="R68" s="190">
        <v>-2.6868400000000001</v>
      </c>
      <c r="S68" s="190">
        <v>-23.401610000000002</v>
      </c>
      <c r="T68" s="190">
        <v>-8.745379999999999</v>
      </c>
      <c r="U68" s="190">
        <v>-18.980650000000001</v>
      </c>
      <c r="V68" s="190">
        <v>-16.096640000000001</v>
      </c>
      <c r="W68" s="190">
        <v>-19.255974470100004</v>
      </c>
      <c r="X68" s="190">
        <v>-18.623000000000001</v>
      </c>
      <c r="Y68" s="190">
        <v>-15.662912035006901</v>
      </c>
      <c r="Z68" s="190">
        <v>-6.2078304045509105</v>
      </c>
      <c r="AA68" s="190">
        <v>-20.836679793537101</v>
      </c>
      <c r="AB68" s="190">
        <v>-12.310910447417401</v>
      </c>
      <c r="AC68" s="190">
        <v>-10.4286926317018</v>
      </c>
      <c r="AD68" s="190">
        <v>-46.634540000000001</v>
      </c>
      <c r="AE68" s="190">
        <v>-19.443330000000003</v>
      </c>
      <c r="AF68" s="190">
        <v>7.9125299999999994</v>
      </c>
      <c r="AG68" s="190">
        <v>-9.9691600000000005</v>
      </c>
      <c r="AH68" s="190">
        <v>-16.600020000000001</v>
      </c>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304">
        <f>YampaRiverInflow.TotalOutflow!A69</f>
        <v>46569</v>
      </c>
      <c r="B69" s="280">
        <v>-9.9160000000000004</v>
      </c>
      <c r="C69" s="270">
        <v>-9.9160000000000004</v>
      </c>
      <c r="D69" s="285">
        <v>-9.9160000000000004</v>
      </c>
      <c r="E69" s="190">
        <v>3.4561299999999999</v>
      </c>
      <c r="F69" s="190">
        <v>2.85033</v>
      </c>
      <c r="G69" s="190">
        <v>-5.2313599999999996</v>
      </c>
      <c r="H69" s="190">
        <v>-2.7631799999999997</v>
      </c>
      <c r="I69" s="190">
        <v>-11.48329</v>
      </c>
      <c r="J69" s="190">
        <v>-12.351889999999999</v>
      </c>
      <c r="K69" s="190">
        <v>-4.6287900000000004</v>
      </c>
      <c r="L69" s="190">
        <v>-5.6995800000000001</v>
      </c>
      <c r="M69" s="190">
        <v>1.1146199999999999</v>
      </c>
      <c r="N69" s="190">
        <v>-1.95407</v>
      </c>
      <c r="O69" s="190">
        <v>15.37031</v>
      </c>
      <c r="P69" s="190">
        <v>-6.1843900000000005</v>
      </c>
      <c r="Q69" s="190">
        <v>2.6158600000000001</v>
      </c>
      <c r="R69" s="190">
        <v>5.3711899999999995</v>
      </c>
      <c r="S69" s="190">
        <v>-13.886209999999998</v>
      </c>
      <c r="T69" s="190">
        <v>-10.38104</v>
      </c>
      <c r="U69" s="190">
        <v>-8.8864900000000002</v>
      </c>
      <c r="V69" s="190">
        <v>-24.04243</v>
      </c>
      <c r="W69" s="190">
        <v>-9.7753157925099998</v>
      </c>
      <c r="X69" s="190">
        <v>-13.5413</v>
      </c>
      <c r="Y69" s="190">
        <v>-24.104348044461702</v>
      </c>
      <c r="Z69" s="190">
        <v>-5.0325461970853906</v>
      </c>
      <c r="AA69" s="190">
        <v>-5.6695891052226894</v>
      </c>
      <c r="AB69" s="190">
        <v>-10.615642923412601</v>
      </c>
      <c r="AC69" s="190">
        <v>-4.1570484803890206</v>
      </c>
      <c r="AD69" s="190">
        <v>-32.33464</v>
      </c>
      <c r="AE69" s="190">
        <v>-28.353200000000001</v>
      </c>
      <c r="AF69" s="190">
        <v>-13.82734</v>
      </c>
      <c r="AG69" s="190">
        <v>-8.2693600000000007</v>
      </c>
      <c r="AH69" s="190">
        <v>-6.1791200000000002</v>
      </c>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304">
        <f>YampaRiverInflow.TotalOutflow!A70</f>
        <v>46600</v>
      </c>
      <c r="B70" s="280">
        <v>-10.787000000000001</v>
      </c>
      <c r="C70" s="270">
        <v>-10.787000000000001</v>
      </c>
      <c r="D70" s="285">
        <v>-10.787000000000001</v>
      </c>
      <c r="E70" s="190">
        <v>-3.3455599999999999</v>
      </c>
      <c r="F70" s="190">
        <v>5.3322599999999998</v>
      </c>
      <c r="G70" s="190">
        <v>-12.47739</v>
      </c>
      <c r="H70" s="190">
        <v>-10.764940000000001</v>
      </c>
      <c r="I70" s="190">
        <v>-12.411370000000002</v>
      </c>
      <c r="J70" s="190">
        <v>-5.8684500000000002</v>
      </c>
      <c r="K70" s="190">
        <v>-7.3342000000000001</v>
      </c>
      <c r="L70" s="190">
        <v>-0.58257000000000003</v>
      </c>
      <c r="M70" s="190">
        <v>-2.9759099999999998</v>
      </c>
      <c r="N70" s="190">
        <v>-4.9262499999999996</v>
      </c>
      <c r="O70" s="190">
        <v>7.4216999999999995</v>
      </c>
      <c r="P70" s="190">
        <v>-6.2596699999999998</v>
      </c>
      <c r="Q70" s="190">
        <v>-3.49715</v>
      </c>
      <c r="R70" s="190">
        <v>-8.0988400000000009</v>
      </c>
      <c r="S70" s="190">
        <v>-12.211690000000001</v>
      </c>
      <c r="T70" s="190">
        <v>-5.9300299999999995</v>
      </c>
      <c r="U70" s="190">
        <v>-10.645899999999999</v>
      </c>
      <c r="V70" s="190">
        <v>-16.45506</v>
      </c>
      <c r="W70" s="190">
        <v>-6.1211380751300002</v>
      </c>
      <c r="X70" s="190">
        <v>-16.4953</v>
      </c>
      <c r="Y70" s="190">
        <v>-11.765918974185</v>
      </c>
      <c r="Z70" s="190">
        <v>-8.1693741401585704</v>
      </c>
      <c r="AA70" s="190">
        <v>-13.0574335201905</v>
      </c>
      <c r="AB70" s="190">
        <v>-10.6211984901023</v>
      </c>
      <c r="AC70" s="190">
        <v>-10.322262214390301</v>
      </c>
      <c r="AD70" s="190">
        <v>-30.478750000000002</v>
      </c>
      <c r="AE70" s="190">
        <v>-37.806379999999997</v>
      </c>
      <c r="AF70" s="190">
        <v>0.36157</v>
      </c>
      <c r="AG70" s="190">
        <v>-21.721700000000002</v>
      </c>
      <c r="AH70" s="190">
        <v>-32.771730000000005</v>
      </c>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304">
        <f>YampaRiverInflow.TotalOutflow!A71</f>
        <v>46631</v>
      </c>
      <c r="B71" s="280">
        <v>-11.18</v>
      </c>
      <c r="C71" s="270">
        <v>-11.18</v>
      </c>
      <c r="D71" s="285">
        <v>-11.18</v>
      </c>
      <c r="E71" s="190">
        <v>-3.5141100000000001</v>
      </c>
      <c r="F71" s="190">
        <v>2.3970700000000003</v>
      </c>
      <c r="G71" s="190">
        <v>-14.862719999999999</v>
      </c>
      <c r="H71" s="190">
        <v>10.64911</v>
      </c>
      <c r="I71" s="190">
        <v>1.2162899999999999</v>
      </c>
      <c r="J71" s="190">
        <v>-3.2352600000000002</v>
      </c>
      <c r="K71" s="190">
        <v>3.2015500000000001</v>
      </c>
      <c r="L71" s="190">
        <v>-2.03647</v>
      </c>
      <c r="M71" s="190">
        <v>4.6902200000000001</v>
      </c>
      <c r="N71" s="190">
        <v>-2.4659599999999999</v>
      </c>
      <c r="O71" s="190">
        <v>2.1341199999999998</v>
      </c>
      <c r="P71" s="190">
        <v>-3.6479999999999999E-2</v>
      </c>
      <c r="Q71" s="190">
        <v>3.5242300000000002</v>
      </c>
      <c r="R71" s="190">
        <v>2.30775</v>
      </c>
      <c r="S71" s="190">
        <v>-2.1289499999999997</v>
      </c>
      <c r="T71" s="190">
        <v>-5.9721000000000002</v>
      </c>
      <c r="U71" s="190">
        <v>-4.7625399999999996</v>
      </c>
      <c r="V71" s="190">
        <v>-11.23626</v>
      </c>
      <c r="W71" s="190">
        <v>-5.9217293134800002</v>
      </c>
      <c r="X71" s="190">
        <v>-16.066399999999998</v>
      </c>
      <c r="Y71" s="190">
        <v>-18.132932127787498</v>
      </c>
      <c r="Z71" s="190">
        <v>-10.690795692437</v>
      </c>
      <c r="AA71" s="190">
        <v>-10.791067732662</v>
      </c>
      <c r="AB71" s="190">
        <v>-16.8815034906583</v>
      </c>
      <c r="AC71" s="190">
        <v>0.59671377322195096</v>
      </c>
      <c r="AD71" s="190">
        <v>-32.106940000000002</v>
      </c>
      <c r="AE71" s="190">
        <v>-14.36115</v>
      </c>
      <c r="AF71" s="190">
        <v>6.0761099999999999</v>
      </c>
      <c r="AG71" s="190">
        <v>2.1292300000000002</v>
      </c>
      <c r="AH71" s="190">
        <v>3.4588800000000002</v>
      </c>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304"/>
      <c r="B72" s="279"/>
      <c r="C72" s="269"/>
      <c r="D72" s="296"/>
      <c r="AI72" s="190"/>
      <c r="AJ72" s="190"/>
      <c r="AK72" s="190"/>
      <c r="AL72" s="190"/>
      <c r="AM72" s="190"/>
      <c r="ALQ72" s="172" t="e">
        <v>#N/A</v>
      </c>
    </row>
    <row r="73" spans="1:1005" ht="12.75" customHeight="1" x14ac:dyDescent="0.25">
      <c r="A73" s="304"/>
      <c r="B73" s="279"/>
      <c r="C73" s="269"/>
      <c r="D73" s="296"/>
      <c r="E73" s="190"/>
      <c r="AI73" s="190"/>
      <c r="AJ73" s="190"/>
      <c r="AK73" s="190"/>
      <c r="AL73" s="190"/>
      <c r="AM73" s="190"/>
    </row>
    <row r="74" spans="1:1005" ht="12.75" customHeight="1" x14ac:dyDescent="0.25">
      <c r="A74" s="304"/>
      <c r="B74" s="279"/>
      <c r="C74" s="269"/>
      <c r="D74" s="296"/>
      <c r="AI74" s="190"/>
      <c r="AJ74" s="190"/>
      <c r="AK74" s="190"/>
      <c r="AL74" s="190"/>
      <c r="AM74" s="190"/>
    </row>
    <row r="75" spans="1:1005" ht="12.75" customHeight="1" x14ac:dyDescent="0.25">
      <c r="A75" s="304"/>
      <c r="B75" s="279"/>
      <c r="C75" s="269"/>
      <c r="D75" s="296"/>
      <c r="AI75" s="190"/>
      <c r="AJ75" s="190"/>
      <c r="AK75" s="190"/>
      <c r="AL75" s="190"/>
      <c r="AM75" s="190"/>
    </row>
    <row r="76" spans="1:1005" ht="12.75" customHeight="1" x14ac:dyDescent="0.25">
      <c r="A76" s="304"/>
      <c r="B76" s="279"/>
      <c r="C76" s="269"/>
      <c r="D76" s="296"/>
      <c r="AI76" s="190"/>
      <c r="AJ76" s="190"/>
      <c r="AK76" s="190"/>
      <c r="AL76" s="190"/>
      <c r="AM76" s="190"/>
    </row>
    <row r="77" spans="1:1005" ht="12.75" customHeight="1" x14ac:dyDescent="0.25">
      <c r="A77" s="304"/>
      <c r="B77" s="279"/>
      <c r="C77" s="269"/>
      <c r="D77" s="296"/>
      <c r="AI77" s="190"/>
      <c r="AJ77" s="190"/>
      <c r="AK77" s="190"/>
      <c r="AL77" s="190"/>
      <c r="AM77" s="190"/>
    </row>
    <row r="78" spans="1:1005" ht="12.75" customHeight="1" x14ac:dyDescent="0.25">
      <c r="A78" s="304"/>
      <c r="B78" s="279"/>
      <c r="C78" s="269"/>
      <c r="D78" s="296"/>
      <c r="AI78" s="190"/>
      <c r="AJ78" s="190"/>
      <c r="AK78" s="190"/>
      <c r="AL78" s="190"/>
      <c r="AM78" s="190"/>
    </row>
    <row r="79" spans="1:1005" ht="12.75" customHeight="1" x14ac:dyDescent="0.25">
      <c r="A79" s="304"/>
      <c r="B79" s="279"/>
      <c r="C79" s="269"/>
      <c r="D79" s="296"/>
    </row>
    <row r="80" spans="1:1005" ht="12.75" customHeight="1" x14ac:dyDescent="0.25">
      <c r="A80" s="304"/>
      <c r="B80" s="279"/>
      <c r="C80" s="269"/>
      <c r="D80" s="296"/>
    </row>
    <row r="81" spans="1:4" ht="12.75" customHeight="1" x14ac:dyDescent="0.25">
      <c r="A81" s="304"/>
      <c r="B81" s="279"/>
      <c r="C81" s="269"/>
      <c r="D81" s="296"/>
    </row>
    <row r="82" spans="1:4" ht="12.75" customHeight="1" x14ac:dyDescent="0.25">
      <c r="A82" s="304"/>
      <c r="B82" s="279"/>
      <c r="C82" s="269"/>
      <c r="D82" s="296"/>
    </row>
    <row r="83" spans="1:4" ht="12.75" customHeight="1" x14ac:dyDescent="0.25">
      <c r="A83" s="304"/>
      <c r="B83" s="279"/>
      <c r="C83" s="269"/>
      <c r="D83" s="296"/>
    </row>
    <row r="84" spans="1:4" ht="12.75" customHeight="1" x14ac:dyDescent="0.25">
      <c r="A84" s="304"/>
      <c r="B84" s="279"/>
      <c r="C84" s="269"/>
      <c r="D84" s="296"/>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84"/>
  <sheetViews>
    <sheetView topLeftCell="A28"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162"/>
      <c r="AJ1" s="162"/>
      <c r="AK1" s="162"/>
      <c r="AL1" s="162"/>
      <c r="AM1" s="162"/>
    </row>
    <row r="2" spans="1:51" ht="15" x14ac:dyDescent="0.25">
      <c r="A2" s="132" t="s">
        <v>176</v>
      </c>
      <c r="B2" s="158" t="s">
        <v>45</v>
      </c>
      <c r="C2" s="158" t="s">
        <v>46</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5" x14ac:dyDescent="0.25">
      <c r="A3" s="134" t="str">
        <f>A2&amp;"_"&amp;"Time"</f>
        <v>PkrToImp_In_Time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5" x14ac:dyDescent="0.25">
      <c r="A4" s="149">
        <f>YampaRiverInflow.TotalOutflow!A4</f>
        <v>44593</v>
      </c>
      <c r="B4" s="292">
        <v>-28.407</v>
      </c>
      <c r="C4" s="293">
        <v>-28.407</v>
      </c>
      <c r="D4" s="303">
        <v>-28.407</v>
      </c>
      <c r="E4" s="190">
        <f ca="1">INDEX(INDIRECT("PkrToImp_"&amp;E$2+YEAR($A4)-YEAR($A$4)),MONTH($A4))/1000</f>
        <v>-13.894</v>
      </c>
      <c r="F4" s="190">
        <f t="shared" ref="F4:AH12" ca="1" si="0">INDEX(INDIRECT("PkrToImp_"&amp;F$2+YEAR($A4)-YEAR($A$4)),MONTH($A4))/1000</f>
        <v>-22.5732</v>
      </c>
      <c r="G4" s="190">
        <f t="shared" ca="1" si="0"/>
        <v>-17.1022</v>
      </c>
      <c r="H4" s="190">
        <f t="shared" ca="1" si="0"/>
        <v>-38.901800000000001</v>
      </c>
      <c r="I4" s="190">
        <f t="shared" ca="1" si="0"/>
        <v>-63.575199999999995</v>
      </c>
      <c r="J4" s="190">
        <f t="shared" ca="1" si="0"/>
        <v>-26.556999999999999</v>
      </c>
      <c r="K4" s="190">
        <f t="shared" ca="1" si="0"/>
        <v>-43.0946</v>
      </c>
      <c r="L4" s="190">
        <f t="shared" ca="1" si="0"/>
        <v>-46.804400000000001</v>
      </c>
      <c r="M4" s="190">
        <f t="shared" ca="1" si="0"/>
        <v>-20.875299999999999</v>
      </c>
      <c r="N4" s="190">
        <f t="shared" ca="1" si="0"/>
        <v>-24.3658</v>
      </c>
      <c r="O4" s="190">
        <f t="shared" ca="1" si="0"/>
        <v>1.18557</v>
      </c>
      <c r="P4" s="190">
        <f t="shared" ca="1" si="0"/>
        <v>-25.8432</v>
      </c>
      <c r="Q4" s="190">
        <f t="shared" ca="1" si="0"/>
        <v>-4.4762599999999999</v>
      </c>
      <c r="R4" s="190">
        <f t="shared" ca="1" si="0"/>
        <v>-2.36822</v>
      </c>
      <c r="S4" s="190">
        <f t="shared" ca="1" si="0"/>
        <v>5.9079799999999993</v>
      </c>
      <c r="T4" s="190">
        <f t="shared" ca="1" si="0"/>
        <v>-17.978400000000001</v>
      </c>
      <c r="U4" s="190">
        <f t="shared" ca="1" si="0"/>
        <v>-35.601699999999994</v>
      </c>
      <c r="V4" s="190">
        <f t="shared" ca="1" si="0"/>
        <v>-45.1038</v>
      </c>
      <c r="W4" s="190">
        <f t="shared" ca="1" si="0"/>
        <v>-5.1178299999999997</v>
      </c>
      <c r="X4" s="190">
        <f t="shared" ca="1" si="0"/>
        <v>-37.283000000000001</v>
      </c>
      <c r="Y4" s="190">
        <f t="shared" ca="1" si="0"/>
        <v>-15.6464</v>
      </c>
      <c r="Z4" s="190">
        <f t="shared" ca="1" si="0"/>
        <v>-40.071800000000003</v>
      </c>
      <c r="AA4" s="190">
        <f t="shared" ca="1" si="0"/>
        <v>-32.633000000000003</v>
      </c>
      <c r="AB4" s="190">
        <f t="shared" ca="1" si="0"/>
        <v>-26.703299999999999</v>
      </c>
      <c r="AC4" s="190">
        <f t="shared" ca="1" si="0"/>
        <v>-28.727499999999999</v>
      </c>
      <c r="AD4" s="190">
        <f t="shared" ca="1" si="0"/>
        <v>-41.463300000000004</v>
      </c>
      <c r="AE4" s="190">
        <f t="shared" ca="1" si="0"/>
        <v>-12.364799999999999</v>
      </c>
      <c r="AF4" s="190">
        <f t="shared" ca="1" si="0"/>
        <v>-17.944700000000001</v>
      </c>
      <c r="AG4" s="190">
        <f t="shared" ca="1" si="0"/>
        <v>-30.381799999999998</v>
      </c>
      <c r="AH4" s="190">
        <f t="shared" ca="1" si="0"/>
        <v>-39.880099999999999</v>
      </c>
      <c r="AI4" s="190"/>
      <c r="AJ4" s="190"/>
      <c r="AK4" s="190"/>
      <c r="AL4" s="190"/>
      <c r="AM4" s="190"/>
      <c r="AN4" s="167"/>
      <c r="AO4" s="167"/>
      <c r="AP4" s="167"/>
      <c r="AQ4" s="167"/>
      <c r="AR4" s="167"/>
      <c r="AS4" s="167"/>
      <c r="AT4" s="167"/>
      <c r="AU4" s="167"/>
      <c r="AV4" s="167"/>
      <c r="AW4" s="167"/>
      <c r="AX4" s="167"/>
      <c r="AY4" s="167"/>
    </row>
    <row r="5" spans="1:51" ht="15" x14ac:dyDescent="0.25">
      <c r="A5" s="149">
        <f>YampaRiverInflow.TotalOutflow!A5</f>
        <v>44621</v>
      </c>
      <c r="B5" s="280">
        <v>-39.97</v>
      </c>
      <c r="C5" s="270">
        <v>-39.97</v>
      </c>
      <c r="D5" s="285">
        <v>-39.97</v>
      </c>
      <c r="E5" s="190">
        <v>-34.947000000000003</v>
      </c>
      <c r="F5" s="190">
        <v>-9.4451399999999985</v>
      </c>
      <c r="G5" s="190">
        <v>-51.122900000000001</v>
      </c>
      <c r="H5" s="190">
        <v>-40.1935</v>
      </c>
      <c r="I5" s="190">
        <v>-34.902000000000001</v>
      </c>
      <c r="J5" s="190">
        <v>-96.0959</v>
      </c>
      <c r="K5" s="190">
        <v>-38.881300000000003</v>
      </c>
      <c r="L5" s="190">
        <v>-9.1832499999999992</v>
      </c>
      <c r="M5" s="190">
        <v>-13.1533</v>
      </c>
      <c r="N5" s="190">
        <v>-27.913900000000002</v>
      </c>
      <c r="O5" s="190">
        <v>-37.945300000000003</v>
      </c>
      <c r="P5" s="190">
        <v>-37.232500000000002</v>
      </c>
      <c r="Q5" s="190">
        <v>-84.1511</v>
      </c>
      <c r="R5" s="190">
        <v>-52.822800000000001</v>
      </c>
      <c r="S5" s="190">
        <v>-62.375399999999999</v>
      </c>
      <c r="T5" s="190">
        <v>-22.7028</v>
      </c>
      <c r="U5" s="190">
        <v>-24.410799999999998</v>
      </c>
      <c r="V5" s="190">
        <v>-35.779199999999996</v>
      </c>
      <c r="W5" s="190">
        <v>-52.189599999999999</v>
      </c>
      <c r="X5" s="190">
        <v>-44.594099999999997</v>
      </c>
      <c r="Y5" s="190">
        <v>-46.276900000000005</v>
      </c>
      <c r="Z5" s="190">
        <v>-41.1785</v>
      </c>
      <c r="AA5" s="190">
        <v>-54.098800000000004</v>
      </c>
      <c r="AB5" s="190">
        <v>-94.38669999999999</v>
      </c>
      <c r="AC5" s="190">
        <v>-68.116</v>
      </c>
      <c r="AD5" s="190">
        <v>-21.329699999999999</v>
      </c>
      <c r="AE5" s="190">
        <v>-45.133600000000001</v>
      </c>
      <c r="AF5" s="190">
        <v>-41.103999999999999</v>
      </c>
      <c r="AG5" s="190">
        <v>-52.287500000000001</v>
      </c>
      <c r="AH5" s="190">
        <v>-39.996499999999997</v>
      </c>
      <c r="AI5" s="203"/>
      <c r="AJ5" s="203"/>
      <c r="AK5" s="203"/>
      <c r="AL5" s="203"/>
      <c r="AM5" s="203"/>
      <c r="AN5" s="167"/>
      <c r="AO5" s="167"/>
      <c r="AP5" s="167"/>
      <c r="AQ5" s="167"/>
      <c r="AR5" s="167"/>
      <c r="AS5" s="167"/>
      <c r="AT5" s="167"/>
      <c r="AU5" s="167"/>
      <c r="AV5" s="167"/>
      <c r="AW5" s="167"/>
      <c r="AX5" s="167"/>
      <c r="AY5" s="167"/>
    </row>
    <row r="6" spans="1:51" ht="15" x14ac:dyDescent="0.25">
      <c r="A6" s="149">
        <f>YampaRiverInflow.TotalOutflow!A6</f>
        <v>44652</v>
      </c>
      <c r="B6" s="280">
        <v>-30.27</v>
      </c>
      <c r="C6" s="270">
        <v>-30.27</v>
      </c>
      <c r="D6" s="285">
        <v>-30.27</v>
      </c>
      <c r="E6" s="190">
        <v>-59.116</v>
      </c>
      <c r="F6" s="190">
        <v>-58.070099999999996</v>
      </c>
      <c r="G6" s="190">
        <v>-46.224299999999999</v>
      </c>
      <c r="H6" s="190">
        <v>-45.231099999999998</v>
      </c>
      <c r="I6" s="190">
        <v>-21.337199999999999</v>
      </c>
      <c r="J6" s="190">
        <v>-46.392000000000003</v>
      </c>
      <c r="K6" s="190">
        <v>-46.931699999999999</v>
      </c>
      <c r="L6" s="190">
        <v>-10.3939</v>
      </c>
      <c r="M6" s="190">
        <v>-22.183299999999999</v>
      </c>
      <c r="N6" s="190">
        <v>-50.360900000000001</v>
      </c>
      <c r="O6" s="190">
        <v>-34.244300000000003</v>
      </c>
      <c r="P6" s="190">
        <v>-28.298599999999997</v>
      </c>
      <c r="Q6" s="190">
        <v>-23.056999999999999</v>
      </c>
      <c r="R6" s="190">
        <v>-23.6526</v>
      </c>
      <c r="S6" s="190">
        <v>-18.731300000000001</v>
      </c>
      <c r="T6" s="190">
        <v>-34.493000000000002</v>
      </c>
      <c r="U6" s="190">
        <v>-34.719099999999997</v>
      </c>
      <c r="V6" s="190">
        <v>-39.354300000000002</v>
      </c>
      <c r="W6" s="190">
        <v>-36.816499999999998</v>
      </c>
      <c r="X6" s="190">
        <v>-31.096499999999999</v>
      </c>
      <c r="Y6" s="190">
        <v>-26.820700000000002</v>
      </c>
      <c r="Z6" s="190">
        <v>-39.596599999999995</v>
      </c>
      <c r="AA6" s="190">
        <v>-38.490600000000001</v>
      </c>
      <c r="AB6" s="190">
        <v>-7.4329700000000001</v>
      </c>
      <c r="AC6" s="190">
        <v>-6.8644499999999997</v>
      </c>
      <c r="AD6" s="190">
        <v>-16.915599999999998</v>
      </c>
      <c r="AE6" s="190">
        <v>-37.536199999999994</v>
      </c>
      <c r="AF6" s="190">
        <v>-51.6753</v>
      </c>
      <c r="AG6" s="190">
        <v>-49.0565</v>
      </c>
      <c r="AH6" s="190">
        <v>3.8323470000000004</v>
      </c>
      <c r="AI6" s="203"/>
      <c r="AJ6" s="203"/>
      <c r="AK6" s="203"/>
      <c r="AL6" s="203"/>
      <c r="AM6" s="203"/>
      <c r="AN6" s="167"/>
      <c r="AO6" s="167"/>
      <c r="AP6" s="167"/>
      <c r="AQ6" s="167"/>
      <c r="AR6" s="167"/>
      <c r="AS6" s="167"/>
      <c r="AT6" s="167"/>
      <c r="AU6" s="167"/>
      <c r="AV6" s="167"/>
      <c r="AW6" s="167"/>
      <c r="AX6" s="167"/>
      <c r="AY6" s="167"/>
    </row>
    <row r="7" spans="1:51" ht="15" x14ac:dyDescent="0.25">
      <c r="A7" s="149">
        <f>YampaRiverInflow.TotalOutflow!A7</f>
        <v>44682</v>
      </c>
      <c r="B7" s="280">
        <v>-33.654000000000003</v>
      </c>
      <c r="C7" s="270">
        <v>-33.654000000000003</v>
      </c>
      <c r="D7" s="285">
        <v>-33.654000000000003</v>
      </c>
      <c r="E7" s="190">
        <v>-19.012</v>
      </c>
      <c r="F7" s="190">
        <v>-19.098700000000001</v>
      </c>
      <c r="G7" s="190">
        <v>-31.252700000000001</v>
      </c>
      <c r="H7" s="190">
        <v>-147.96199999999999</v>
      </c>
      <c r="I7" s="190">
        <v>-29.909500000000001</v>
      </c>
      <c r="J7" s="190">
        <v>-28.129300000000001</v>
      </c>
      <c r="K7" s="190">
        <v>-49.9146</v>
      </c>
      <c r="L7" s="190">
        <v>-34.603400000000001</v>
      </c>
      <c r="M7" s="190">
        <v>-27.749099999999999</v>
      </c>
      <c r="N7" s="190">
        <v>-15.6434</v>
      </c>
      <c r="O7" s="190">
        <v>-26.480900000000002</v>
      </c>
      <c r="P7" s="190">
        <v>-13.461499999999999</v>
      </c>
      <c r="Q7" s="190">
        <v>-3.12216</v>
      </c>
      <c r="R7" s="190">
        <v>-37.49</v>
      </c>
      <c r="S7" s="190">
        <v>-28.581900000000001</v>
      </c>
      <c r="T7" s="190">
        <v>-34.988099999999996</v>
      </c>
      <c r="U7" s="190">
        <v>-27.610599999999998</v>
      </c>
      <c r="V7" s="190">
        <v>-13.771700000000001</v>
      </c>
      <c r="W7" s="190">
        <v>-19.453499999999998</v>
      </c>
      <c r="X7" s="190">
        <v>-43.834099999999999</v>
      </c>
      <c r="Y7" s="190">
        <v>-36.948999999999998</v>
      </c>
      <c r="Z7" s="190">
        <v>-18.708599999999997</v>
      </c>
      <c r="AA7" s="190">
        <v>-25.398700000000002</v>
      </c>
      <c r="AB7" s="190">
        <v>-18.684200000000001</v>
      </c>
      <c r="AC7" s="190">
        <v>-10.974200000000002</v>
      </c>
      <c r="AD7" s="190">
        <v>-34.367400000000004</v>
      </c>
      <c r="AE7" s="190">
        <v>-27.658300000000001</v>
      </c>
      <c r="AF7" s="190">
        <v>-22.264099999999999</v>
      </c>
      <c r="AG7" s="190">
        <v>-16.6996</v>
      </c>
      <c r="AH7" s="190">
        <v>-67.282200000000003</v>
      </c>
      <c r="AI7" s="203"/>
      <c r="AJ7" s="203"/>
      <c r="AK7" s="203"/>
      <c r="AL7" s="203"/>
      <c r="AM7" s="203"/>
      <c r="AN7" s="167"/>
      <c r="AO7" s="167"/>
      <c r="AP7" s="167"/>
      <c r="AQ7" s="167"/>
      <c r="AR7" s="167"/>
      <c r="AS7" s="167"/>
      <c r="AT7" s="167"/>
      <c r="AU7" s="167"/>
      <c r="AV7" s="167"/>
      <c r="AW7" s="167"/>
      <c r="AX7" s="167"/>
      <c r="AY7" s="167"/>
    </row>
    <row r="8" spans="1:51" ht="15" x14ac:dyDescent="0.25">
      <c r="A8" s="149">
        <f>YampaRiverInflow.TotalOutflow!A8</f>
        <v>44713</v>
      </c>
      <c r="B8" s="280">
        <v>-48.058999999999997</v>
      </c>
      <c r="C8" s="270">
        <v>-48.058999999999997</v>
      </c>
      <c r="D8" s="285">
        <v>-48.058999999999997</v>
      </c>
      <c r="E8" s="190">
        <v>-57.844000000000001</v>
      </c>
      <c r="F8" s="190">
        <v>-49.321300000000001</v>
      </c>
      <c r="G8" s="190">
        <v>-51.9298</v>
      </c>
      <c r="H8" s="190">
        <v>-183.62299999999999</v>
      </c>
      <c r="I8" s="190">
        <v>-63.558300000000003</v>
      </c>
      <c r="J8" s="190">
        <v>-43.443300000000001</v>
      </c>
      <c r="K8" s="190">
        <v>-78.712100000000007</v>
      </c>
      <c r="L8" s="190">
        <v>-44.4283</v>
      </c>
      <c r="M8" s="190">
        <v>-46.623400000000004</v>
      </c>
      <c r="N8" s="190">
        <v>-26.48</v>
      </c>
      <c r="O8" s="190">
        <v>-49.249099999999999</v>
      </c>
      <c r="P8" s="190">
        <v>-37.820300000000003</v>
      </c>
      <c r="Q8" s="190">
        <v>-37.123800000000003</v>
      </c>
      <c r="R8" s="190">
        <v>-46.805699999999995</v>
      </c>
      <c r="S8" s="190">
        <v>-42.2714</v>
      </c>
      <c r="T8" s="190">
        <v>-36.915500000000002</v>
      </c>
      <c r="U8" s="190">
        <v>-53.137800000000006</v>
      </c>
      <c r="V8" s="190">
        <v>-64.9482</v>
      </c>
      <c r="W8" s="190">
        <v>-25.7806</v>
      </c>
      <c r="X8" s="190">
        <v>-34.943199999999997</v>
      </c>
      <c r="Y8" s="190">
        <v>-51.296099999999996</v>
      </c>
      <c r="Z8" s="190">
        <v>-57.331800000000001</v>
      </c>
      <c r="AA8" s="190">
        <v>-54.558199999999999</v>
      </c>
      <c r="AB8" s="190">
        <v>-68.587000000000003</v>
      </c>
      <c r="AC8" s="190">
        <v>-37.685099999999998</v>
      </c>
      <c r="AD8" s="190">
        <v>-32.256500000000003</v>
      </c>
      <c r="AE8" s="190">
        <v>-52.228699999999996</v>
      </c>
      <c r="AF8" s="190">
        <v>-55.433399999999999</v>
      </c>
      <c r="AG8" s="190">
        <v>-50.623800000000003</v>
      </c>
      <c r="AH8" s="190">
        <v>-49.755000000000003</v>
      </c>
      <c r="AI8" s="203"/>
      <c r="AJ8" s="203"/>
      <c r="AK8" s="203"/>
      <c r="AL8" s="203"/>
      <c r="AM8" s="203"/>
      <c r="AN8" s="167"/>
      <c r="AO8" s="167"/>
      <c r="AP8" s="167"/>
      <c r="AQ8" s="167"/>
      <c r="AR8" s="167"/>
      <c r="AS8" s="167"/>
      <c r="AT8" s="167"/>
      <c r="AU8" s="167"/>
      <c r="AV8" s="167"/>
      <c r="AW8" s="167"/>
      <c r="AX8" s="167"/>
      <c r="AY8" s="167"/>
    </row>
    <row r="9" spans="1:51" ht="15" x14ac:dyDescent="0.25">
      <c r="A9" s="149">
        <f>YampaRiverInflow.TotalOutflow!A9</f>
        <v>44743</v>
      </c>
      <c r="B9" s="280">
        <v>-35.131</v>
      </c>
      <c r="C9" s="270">
        <v>-35.131</v>
      </c>
      <c r="D9" s="285">
        <v>-35.131</v>
      </c>
      <c r="E9" s="190">
        <v>-48.3</v>
      </c>
      <c r="F9" s="190">
        <v>-25.503700000000002</v>
      </c>
      <c r="G9" s="190">
        <v>-48.567099999999996</v>
      </c>
      <c r="H9" s="190">
        <v>-182.99199999999999</v>
      </c>
      <c r="I9" s="190">
        <v>-65.305999999999997</v>
      </c>
      <c r="J9" s="190">
        <v>-37.942</v>
      </c>
      <c r="K9" s="190">
        <v>-73.786799999999999</v>
      </c>
      <c r="L9" s="190">
        <v>-40.766500000000001</v>
      </c>
      <c r="M9" s="190">
        <v>-6.4570799999999995</v>
      </c>
      <c r="N9" s="190">
        <v>-40.478199999999994</v>
      </c>
      <c r="O9" s="190">
        <v>-35.347099999999998</v>
      </c>
      <c r="P9" s="190">
        <v>-30.984200000000001</v>
      </c>
      <c r="Q9" s="190">
        <v>-12.644399999999999</v>
      </c>
      <c r="R9" s="190">
        <v>-15.251700000000001</v>
      </c>
      <c r="S9" s="190">
        <v>-52.766100000000002</v>
      </c>
      <c r="T9" s="190">
        <v>-45.935900000000004</v>
      </c>
      <c r="U9" s="190">
        <v>-47.300400000000003</v>
      </c>
      <c r="V9" s="190">
        <v>-39.221400000000003</v>
      </c>
      <c r="W9" s="190">
        <v>-35.222799999999999</v>
      </c>
      <c r="X9" s="190">
        <v>-42.721499999999999</v>
      </c>
      <c r="Y9" s="190">
        <v>-48.900100000000002</v>
      </c>
      <c r="Z9" s="190">
        <v>-17.8947</v>
      </c>
      <c r="AA9" s="190">
        <v>-23.696200000000001</v>
      </c>
      <c r="AB9" s="190">
        <v>-7.1829000000000001</v>
      </c>
      <c r="AC9" s="190">
        <v>-15.904399999999999</v>
      </c>
      <c r="AD9" s="190">
        <v>-28.589599999999997</v>
      </c>
      <c r="AE9" s="190">
        <v>-43.727499999999999</v>
      </c>
      <c r="AF9" s="190">
        <v>-35.582300000000004</v>
      </c>
      <c r="AG9" s="190">
        <v>-30.575500000000002</v>
      </c>
      <c r="AH9" s="190">
        <v>-37.180800000000005</v>
      </c>
      <c r="AI9" s="203"/>
      <c r="AJ9" s="203"/>
      <c r="AK9" s="203"/>
      <c r="AL9" s="203"/>
      <c r="AM9" s="203"/>
      <c r="AN9" s="167"/>
      <c r="AO9" s="167"/>
      <c r="AP9" s="167"/>
      <c r="AQ9" s="167"/>
      <c r="AR9" s="167"/>
      <c r="AS9" s="167"/>
      <c r="AT9" s="167"/>
      <c r="AU9" s="167"/>
      <c r="AV9" s="167"/>
      <c r="AW9" s="167"/>
      <c r="AX9" s="167"/>
      <c r="AY9" s="167"/>
    </row>
    <row r="10" spans="1:51" ht="15" x14ac:dyDescent="0.25">
      <c r="A10" s="149">
        <f>YampaRiverInflow.TotalOutflow!A10</f>
        <v>44774</v>
      </c>
      <c r="B10" s="280">
        <v>-35.261000000000003</v>
      </c>
      <c r="C10" s="270">
        <v>-35.261000000000003</v>
      </c>
      <c r="D10" s="285">
        <v>-35.261000000000003</v>
      </c>
      <c r="E10" s="190">
        <v>-23.998000000000001</v>
      </c>
      <c r="F10" s="190">
        <v>5.8436199999999996</v>
      </c>
      <c r="G10" s="190">
        <v>-37.121300000000005</v>
      </c>
      <c r="H10" s="190">
        <v>-39.379899999999999</v>
      </c>
      <c r="I10" s="190">
        <v>-27.815000000000001</v>
      </c>
      <c r="J10" s="190">
        <v>-14.0517</v>
      </c>
      <c r="K10" s="190">
        <v>-65.381299999999996</v>
      </c>
      <c r="L10" s="190">
        <v>-36.5657</v>
      </c>
      <c r="M10" s="190">
        <v>-19.854400000000002</v>
      </c>
      <c r="N10" s="190">
        <v>-3.75305</v>
      </c>
      <c r="O10" s="190">
        <v>-2.8775900000000001</v>
      </c>
      <c r="P10" s="190">
        <v>-12.666399999999999</v>
      </c>
      <c r="Q10" s="190">
        <v>-13.9602</v>
      </c>
      <c r="R10" s="190">
        <v>-39.998400000000004</v>
      </c>
      <c r="S10" s="190">
        <v>7.2850600000000005</v>
      </c>
      <c r="T10" s="190">
        <v>-24.3444</v>
      </c>
      <c r="U10" s="190">
        <v>-33.449400000000004</v>
      </c>
      <c r="V10" s="190">
        <v>-19.831900000000001</v>
      </c>
      <c r="W10" s="190">
        <v>-46.257599999999996</v>
      </c>
      <c r="X10" s="190">
        <v>-32.945300000000003</v>
      </c>
      <c r="Y10" s="190">
        <v>-39.458300000000001</v>
      </c>
      <c r="Z10" s="190">
        <v>-23.445799999999998</v>
      </c>
      <c r="AA10" s="190">
        <v>-14.442500000000001</v>
      </c>
      <c r="AB10" s="190">
        <v>-5.3147600000000006</v>
      </c>
      <c r="AC10" s="190">
        <v>-20.151</v>
      </c>
      <c r="AD10" s="190">
        <v>-29.148299999999999</v>
      </c>
      <c r="AE10" s="190">
        <v>-33.437899999999999</v>
      </c>
      <c r="AF10" s="190">
        <v>-29.450599999999998</v>
      </c>
      <c r="AG10" s="190">
        <v>-25.803599999999999</v>
      </c>
      <c r="AH10" s="190">
        <v>-58.466900000000003</v>
      </c>
      <c r="AI10" s="203"/>
      <c r="AJ10" s="203"/>
      <c r="AK10" s="203"/>
      <c r="AL10" s="203"/>
      <c r="AM10" s="203"/>
      <c r="AN10" s="167"/>
      <c r="AO10" s="167"/>
      <c r="AP10" s="167"/>
      <c r="AQ10" s="167"/>
      <c r="AR10" s="167"/>
      <c r="AS10" s="167"/>
      <c r="AT10" s="167"/>
      <c r="AU10" s="167"/>
      <c r="AV10" s="167"/>
      <c r="AW10" s="167"/>
      <c r="AX10" s="167"/>
      <c r="AY10" s="167"/>
    </row>
    <row r="11" spans="1:51" ht="15" x14ac:dyDescent="0.25">
      <c r="A11" s="149">
        <f>YampaRiverInflow.TotalOutflow!A11</f>
        <v>44805</v>
      </c>
      <c r="B11" s="280">
        <v>-19.898</v>
      </c>
      <c r="C11" s="270">
        <v>-19.898</v>
      </c>
      <c r="D11" s="285">
        <v>-19.898</v>
      </c>
      <c r="E11" s="190">
        <v>-15.521000000000001</v>
      </c>
      <c r="F11" s="190">
        <v>-12.745700000000001</v>
      </c>
      <c r="G11" s="190">
        <v>-31.333599999999997</v>
      </c>
      <c r="H11" s="190">
        <v>-19.856300000000001</v>
      </c>
      <c r="I11" s="190">
        <v>-41.415900000000001</v>
      </c>
      <c r="J11" s="190">
        <v>-22.555199999999999</v>
      </c>
      <c r="K11" s="190">
        <v>0.85353000000000001</v>
      </c>
      <c r="L11" s="190">
        <v>-61.966300000000004</v>
      </c>
      <c r="M11" s="190">
        <v>-54.048999999999999</v>
      </c>
      <c r="N11" s="190">
        <v>-27.7121</v>
      </c>
      <c r="O11" s="190">
        <v>-18.022099999999998</v>
      </c>
      <c r="P11" s="190">
        <v>-8.8447199999999988</v>
      </c>
      <c r="Q11" s="190">
        <v>-17.9664</v>
      </c>
      <c r="R11" s="190">
        <v>-5.1358199999999998</v>
      </c>
      <c r="S11" s="190">
        <v>-10.9739</v>
      </c>
      <c r="T11" s="190">
        <v>-32.469799999999999</v>
      </c>
      <c r="U11" s="190">
        <v>-35.090000000000003</v>
      </c>
      <c r="V11" s="190">
        <v>-20.7882</v>
      </c>
      <c r="W11" s="190">
        <v>-50.804099999999998</v>
      </c>
      <c r="X11" s="190">
        <v>-26.487200000000001</v>
      </c>
      <c r="Y11" s="190">
        <v>-30.253900000000002</v>
      </c>
      <c r="Z11" s="190">
        <v>-43.0578</v>
      </c>
      <c r="AA11" s="190">
        <v>-36.350099999999998</v>
      </c>
      <c r="AB11" s="190">
        <v>-18.872799999999998</v>
      </c>
      <c r="AC11" s="190">
        <v>-16.6816</v>
      </c>
      <c r="AD11" s="190">
        <v>-22.602599999999999</v>
      </c>
      <c r="AE11" s="190">
        <v>-13.866299999999999</v>
      </c>
      <c r="AF11" s="190">
        <v>-20.75</v>
      </c>
      <c r="AG11" s="190">
        <v>-8.9183799999999991</v>
      </c>
      <c r="AH11" s="190">
        <v>-33.353900000000003</v>
      </c>
      <c r="AI11" s="203"/>
      <c r="AJ11" s="203"/>
      <c r="AK11" s="203"/>
      <c r="AL11" s="203"/>
      <c r="AM11" s="203"/>
      <c r="AN11" s="167"/>
      <c r="AO11" s="167"/>
      <c r="AP11" s="167"/>
      <c r="AQ11" s="167"/>
      <c r="AR11" s="167"/>
      <c r="AS11" s="167"/>
      <c r="AT11" s="167"/>
      <c r="AU11" s="167"/>
      <c r="AV11" s="167"/>
      <c r="AW11" s="167"/>
      <c r="AX11" s="167"/>
      <c r="AY11" s="167"/>
    </row>
    <row r="12" spans="1:51" ht="15" x14ac:dyDescent="0.25">
      <c r="A12" s="149">
        <f>YampaRiverInflow.TotalOutflow!A12</f>
        <v>44835</v>
      </c>
      <c r="B12" s="280">
        <v>-14.581</v>
      </c>
      <c r="C12" s="270">
        <v>-14.581</v>
      </c>
      <c r="D12" s="285">
        <v>-14.581</v>
      </c>
      <c r="E12" s="190">
        <v>3.17</v>
      </c>
      <c r="F12" s="190">
        <v>-15.058</v>
      </c>
      <c r="G12" s="190">
        <v>-8.1872799999999994</v>
      </c>
      <c r="H12" s="190">
        <v>-13.261700000000001</v>
      </c>
      <c r="I12" s="190">
        <v>8.3438300000000005</v>
      </c>
      <c r="J12" s="190">
        <v>1.6283399999999999</v>
      </c>
      <c r="K12" s="190">
        <v>-1.5256099999999999</v>
      </c>
      <c r="L12" s="190">
        <v>0.55819000000000007</v>
      </c>
      <c r="M12" s="190">
        <v>-0.40666000000000002</v>
      </c>
      <c r="N12" s="190">
        <v>-3.3743600000000002</v>
      </c>
      <c r="O12" s="190">
        <v>10.40099</v>
      </c>
      <c r="P12" s="190">
        <v>3.1250999999999998</v>
      </c>
      <c r="Q12" s="190">
        <v>0.16553999999999999</v>
      </c>
      <c r="R12" s="190">
        <v>26.085080000000001</v>
      </c>
      <c r="S12" s="190">
        <v>-4.4398100000000005</v>
      </c>
      <c r="T12" s="190">
        <v>7.4000500000000002</v>
      </c>
      <c r="U12" s="190">
        <v>-11.6661</v>
      </c>
      <c r="V12" s="190">
        <v>-2.7408399999999999</v>
      </c>
      <c r="W12" s="190">
        <v>-4.4333</v>
      </c>
      <c r="X12" s="190">
        <v>-10.0848</v>
      </c>
      <c r="Y12" s="190">
        <v>-27.032599999999999</v>
      </c>
      <c r="Z12" s="190">
        <v>-5.7554099999999995</v>
      </c>
      <c r="AA12" s="190">
        <v>-10.2515</v>
      </c>
      <c r="AB12" s="190">
        <v>-12.6999</v>
      </c>
      <c r="AC12" s="190">
        <v>-3.16777</v>
      </c>
      <c r="AD12" s="190">
        <v>-24.611999999999998</v>
      </c>
      <c r="AE12" s="190">
        <v>-28.077099999999998</v>
      </c>
      <c r="AF12" s="190">
        <v>-12.1576</v>
      </c>
      <c r="AG12" s="190">
        <v>1.7223250000000001</v>
      </c>
      <c r="AH12" s="190">
        <v>-9.7818899999999989</v>
      </c>
      <c r="AI12" s="203"/>
      <c r="AJ12" s="203"/>
      <c r="AK12" s="203"/>
      <c r="AL12" s="203"/>
      <c r="AM12" s="203"/>
      <c r="AN12" s="167"/>
      <c r="AO12" s="167"/>
      <c r="AP12" s="167"/>
      <c r="AQ12" s="167"/>
      <c r="AR12" s="167"/>
      <c r="AS12" s="167"/>
      <c r="AT12" s="167"/>
      <c r="AU12" s="167"/>
      <c r="AV12" s="167"/>
      <c r="AW12" s="167"/>
      <c r="AX12" s="167"/>
      <c r="AY12" s="167"/>
    </row>
    <row r="13" spans="1:51" ht="15" x14ac:dyDescent="0.25">
      <c r="A13" s="149">
        <f>YampaRiverInflow.TotalOutflow!A13</f>
        <v>44866</v>
      </c>
      <c r="B13" s="280">
        <v>5.8479999999999999</v>
      </c>
      <c r="C13" s="270">
        <v>5.8479999999999999</v>
      </c>
      <c r="D13" s="285">
        <v>5.8479999999999999</v>
      </c>
      <c r="E13" s="190">
        <v>8.6760000000000002</v>
      </c>
      <c r="F13" s="190">
        <v>-7.5486000000000004</v>
      </c>
      <c r="G13" s="190">
        <v>1.3323900000000002</v>
      </c>
      <c r="H13" s="190">
        <v>8.9617099999999983</v>
      </c>
      <c r="I13" s="190">
        <v>4.5023100000000005</v>
      </c>
      <c r="J13" s="190">
        <v>13.97513</v>
      </c>
      <c r="K13" s="190">
        <v>6.8756899999999996</v>
      </c>
      <c r="L13" s="190">
        <v>-37.753900000000002</v>
      </c>
      <c r="M13" s="190">
        <v>12.579600000000001</v>
      </c>
      <c r="N13" s="190">
        <v>4.9528100000000004</v>
      </c>
      <c r="O13" s="190">
        <v>14.292</v>
      </c>
      <c r="P13" s="190">
        <v>10.398250000000001</v>
      </c>
      <c r="Q13" s="190">
        <v>14.77266</v>
      </c>
      <c r="R13" s="190">
        <v>2.89751</v>
      </c>
      <c r="S13" s="190">
        <v>-5.1595500000000003</v>
      </c>
      <c r="T13" s="190">
        <v>8.3595300000000012</v>
      </c>
      <c r="U13" s="190">
        <v>0.24359</v>
      </c>
      <c r="V13" s="190">
        <v>-2.1938</v>
      </c>
      <c r="W13" s="190">
        <v>-8.1242999999999999</v>
      </c>
      <c r="X13" s="190">
        <v>-20.0396</v>
      </c>
      <c r="Y13" s="190">
        <v>-7.1350500000000006</v>
      </c>
      <c r="Z13" s="190">
        <v>-4.9749300000000005</v>
      </c>
      <c r="AA13" s="190">
        <v>-2.7747700000000002</v>
      </c>
      <c r="AB13" s="190">
        <v>-5.4642499999999998</v>
      </c>
      <c r="AC13" s="190">
        <v>12.753399999999999</v>
      </c>
      <c r="AD13" s="190">
        <v>1.235026</v>
      </c>
      <c r="AE13" s="190">
        <v>6.9389319999999994</v>
      </c>
      <c r="AF13" s="190">
        <v>-9.7391900000000007</v>
      </c>
      <c r="AG13" s="190">
        <v>26.70477</v>
      </c>
      <c r="AH13" s="190">
        <v>4.1004740000000002</v>
      </c>
      <c r="AI13" s="203"/>
      <c r="AJ13" s="203"/>
      <c r="AK13" s="203"/>
      <c r="AL13" s="203"/>
      <c r="AM13" s="203"/>
      <c r="AN13" s="167"/>
      <c r="AO13" s="167"/>
      <c r="AP13" s="167"/>
      <c r="AQ13" s="167"/>
      <c r="AR13" s="167"/>
      <c r="AS13" s="167"/>
      <c r="AT13" s="167"/>
      <c r="AU13" s="167"/>
      <c r="AV13" s="167"/>
      <c r="AW13" s="167"/>
      <c r="AX13" s="167"/>
      <c r="AY13" s="167"/>
    </row>
    <row r="14" spans="1:51" ht="15" x14ac:dyDescent="0.25">
      <c r="A14" s="149">
        <f>YampaRiverInflow.TotalOutflow!A14</f>
        <v>44896</v>
      </c>
      <c r="B14" s="280">
        <v>13.042</v>
      </c>
      <c r="C14" s="270">
        <v>13.042</v>
      </c>
      <c r="D14" s="285">
        <v>13.042</v>
      </c>
      <c r="E14" s="190">
        <v>18.335000000000001</v>
      </c>
      <c r="F14" s="190">
        <v>4.6582799999999995</v>
      </c>
      <c r="G14" s="190">
        <v>11.40897</v>
      </c>
      <c r="H14" s="190">
        <v>18.883740000000003</v>
      </c>
      <c r="I14" s="190">
        <v>6.48062</v>
      </c>
      <c r="J14" s="190">
        <v>-1.6886700000000001</v>
      </c>
      <c r="K14" s="190">
        <v>-26.622299999999999</v>
      </c>
      <c r="L14" s="190">
        <v>-69.312100000000001</v>
      </c>
      <c r="M14" s="190">
        <v>30.47054</v>
      </c>
      <c r="N14" s="190">
        <v>12.73404</v>
      </c>
      <c r="O14" s="190">
        <v>16.88007</v>
      </c>
      <c r="P14" s="190">
        <v>5.8597900000000003</v>
      </c>
      <c r="Q14" s="190">
        <v>7.4444699999999999</v>
      </c>
      <c r="R14" s="190">
        <v>33.224269999999997</v>
      </c>
      <c r="S14" s="190">
        <v>12.479979999999999</v>
      </c>
      <c r="T14" s="190">
        <v>17.551400000000001</v>
      </c>
      <c r="U14" s="190">
        <v>6.2706099999999996</v>
      </c>
      <c r="V14" s="190">
        <v>38.814579999999999</v>
      </c>
      <c r="W14" s="190">
        <v>9.5693099999999998</v>
      </c>
      <c r="X14" s="190">
        <v>34.180550000000004</v>
      </c>
      <c r="Y14" s="190">
        <v>4.3811200000000001</v>
      </c>
      <c r="Z14" s="190">
        <v>12.84577</v>
      </c>
      <c r="AA14" s="190">
        <v>-9.6169899999999995</v>
      </c>
      <c r="AB14" s="190">
        <v>8.3672789999999999</v>
      </c>
      <c r="AC14" s="190">
        <v>21.699849999999998</v>
      </c>
      <c r="AD14" s="190">
        <v>30.923099999999998</v>
      </c>
      <c r="AE14" s="190">
        <v>2.6434799999999998</v>
      </c>
      <c r="AF14" s="190">
        <v>7.848967</v>
      </c>
      <c r="AG14" s="190">
        <v>2.9376329999999999</v>
      </c>
      <c r="AH14" s="190">
        <v>20.856740000000002</v>
      </c>
      <c r="AI14" s="203"/>
      <c r="AJ14" s="203"/>
      <c r="AK14" s="203"/>
      <c r="AL14" s="203"/>
      <c r="AM14" s="203"/>
      <c r="AN14" s="167"/>
      <c r="AO14" s="167"/>
      <c r="AP14" s="167"/>
      <c r="AQ14" s="167"/>
      <c r="AR14" s="167"/>
      <c r="AS14" s="167"/>
      <c r="AT14" s="167"/>
      <c r="AU14" s="167"/>
      <c r="AV14" s="167"/>
      <c r="AW14" s="167"/>
      <c r="AX14" s="167"/>
      <c r="AY14" s="167"/>
    </row>
    <row r="15" spans="1:51" ht="15" x14ac:dyDescent="0.25">
      <c r="A15" s="149">
        <f>YampaRiverInflow.TotalOutflow!A15</f>
        <v>44927</v>
      </c>
      <c r="B15" s="280">
        <v>-23.844000000000001</v>
      </c>
      <c r="C15" s="270">
        <v>-23.844000000000001</v>
      </c>
      <c r="D15" s="285">
        <v>-23.844000000000001</v>
      </c>
      <c r="E15" s="190">
        <v>-16.688599999999997</v>
      </c>
      <c r="F15" s="190">
        <v>33.015449999999994</v>
      </c>
      <c r="G15" s="190">
        <v>-30.712700000000002</v>
      </c>
      <c r="H15" s="190">
        <v>-2.2970100000000002</v>
      </c>
      <c r="I15" s="190">
        <v>-5.6275300000000001</v>
      </c>
      <c r="J15" s="190">
        <v>-64.680900000000008</v>
      </c>
      <c r="K15" s="190">
        <v>-113.199</v>
      </c>
      <c r="L15" s="190">
        <v>36.242400000000004</v>
      </c>
      <c r="M15" s="190">
        <v>-10.6774</v>
      </c>
      <c r="N15" s="190">
        <v>8.1581399999999995</v>
      </c>
      <c r="O15" s="190">
        <v>1.3930199999999999</v>
      </c>
      <c r="P15" s="190">
        <v>10.17</v>
      </c>
      <c r="Q15" s="190">
        <v>3.6542600000000003</v>
      </c>
      <c r="R15" s="190">
        <v>8.1713000000000005</v>
      </c>
      <c r="S15" s="190">
        <v>-29.2118</v>
      </c>
      <c r="T15" s="190">
        <v>-12.4862</v>
      </c>
      <c r="U15" s="190">
        <v>-4.2013100000000003</v>
      </c>
      <c r="V15" s="190">
        <v>-21.987200000000001</v>
      </c>
      <c r="W15" s="190">
        <v>21.381310000000003</v>
      </c>
      <c r="X15" s="190">
        <v>-39.100499999999997</v>
      </c>
      <c r="Y15" s="190">
        <v>-31.088799999999999</v>
      </c>
      <c r="Z15" s="190">
        <v>7.3067399999999996</v>
      </c>
      <c r="AA15" s="190">
        <v>-13.319000000000001</v>
      </c>
      <c r="AB15" s="190">
        <v>-6.39839</v>
      </c>
      <c r="AC15" s="190">
        <v>-23.134</v>
      </c>
      <c r="AD15" s="190">
        <v>-29.637900000000002</v>
      </c>
      <c r="AE15" s="190">
        <v>-24.356300000000001</v>
      </c>
      <c r="AF15" s="190">
        <v>-6.12601</v>
      </c>
      <c r="AG15" s="190">
        <v>-35.9651</v>
      </c>
      <c r="AH15" s="190">
        <v>-1.4319999999999999</v>
      </c>
      <c r="AI15" s="203"/>
      <c r="AJ15" s="203"/>
      <c r="AK15" s="203"/>
      <c r="AL15" s="203"/>
      <c r="AM15" s="203"/>
      <c r="AN15" s="167"/>
      <c r="AO15" s="167"/>
      <c r="AP15" s="167"/>
      <c r="AQ15" s="167"/>
      <c r="AR15" s="167"/>
      <c r="AS15" s="167"/>
      <c r="AT15" s="167"/>
      <c r="AU15" s="167"/>
      <c r="AV15" s="167"/>
      <c r="AW15" s="167"/>
      <c r="AX15" s="167"/>
      <c r="AY15" s="167"/>
    </row>
    <row r="16" spans="1:51" ht="15" x14ac:dyDescent="0.25">
      <c r="A16" s="149">
        <f>YampaRiverInflow.TotalOutflow!A16</f>
        <v>44958</v>
      </c>
      <c r="B16" s="280">
        <v>-28.407</v>
      </c>
      <c r="C16" s="270">
        <v>-28.407</v>
      </c>
      <c r="D16" s="285">
        <v>-28.407</v>
      </c>
      <c r="E16" s="190">
        <v>-22.5732</v>
      </c>
      <c r="F16" s="190">
        <v>-17.1022</v>
      </c>
      <c r="G16" s="190">
        <v>-38.901800000000001</v>
      </c>
      <c r="H16" s="190">
        <v>-63.575199999999995</v>
      </c>
      <c r="I16" s="190">
        <v>-26.556999999999999</v>
      </c>
      <c r="J16" s="190">
        <v>-43.0946</v>
      </c>
      <c r="K16" s="190">
        <v>-46.804400000000001</v>
      </c>
      <c r="L16" s="190">
        <v>-20.875299999999999</v>
      </c>
      <c r="M16" s="190">
        <v>-24.3658</v>
      </c>
      <c r="N16" s="190">
        <v>1.18557</v>
      </c>
      <c r="O16" s="190">
        <v>-25.8432</v>
      </c>
      <c r="P16" s="190">
        <v>-4.4762599999999999</v>
      </c>
      <c r="Q16" s="190">
        <v>-2.36822</v>
      </c>
      <c r="R16" s="190">
        <v>5.9079799999999993</v>
      </c>
      <c r="S16" s="190">
        <v>-17.978400000000001</v>
      </c>
      <c r="T16" s="190">
        <v>-35.601699999999994</v>
      </c>
      <c r="U16" s="190">
        <v>-45.1038</v>
      </c>
      <c r="V16" s="190">
        <v>-5.1178299999999997</v>
      </c>
      <c r="W16" s="190">
        <v>-37.283000000000001</v>
      </c>
      <c r="X16" s="190">
        <v>-15.6464</v>
      </c>
      <c r="Y16" s="190">
        <v>-40.071800000000003</v>
      </c>
      <c r="Z16" s="190">
        <v>-32.633000000000003</v>
      </c>
      <c r="AA16" s="190">
        <v>-26.703299999999999</v>
      </c>
      <c r="AB16" s="190">
        <v>-28.727499999999999</v>
      </c>
      <c r="AC16" s="190">
        <v>-41.463300000000004</v>
      </c>
      <c r="AD16" s="190">
        <v>-12.364799999999999</v>
      </c>
      <c r="AE16" s="190">
        <v>-17.944700000000001</v>
      </c>
      <c r="AF16" s="190">
        <v>-30.381799999999998</v>
      </c>
      <c r="AG16" s="190">
        <v>-39.880099999999999</v>
      </c>
      <c r="AH16" s="190">
        <v>-13.894</v>
      </c>
      <c r="AI16" s="203"/>
      <c r="AJ16" s="203"/>
      <c r="AK16" s="203"/>
      <c r="AL16" s="203"/>
      <c r="AM16" s="203"/>
      <c r="AN16" s="167"/>
      <c r="AO16" s="167"/>
      <c r="AP16" s="167"/>
      <c r="AQ16" s="167"/>
      <c r="AR16" s="167"/>
      <c r="AS16" s="167"/>
      <c r="AT16" s="167"/>
      <c r="AU16" s="167"/>
      <c r="AV16" s="167"/>
      <c r="AW16" s="167"/>
      <c r="AX16" s="167"/>
      <c r="AY16" s="167"/>
    </row>
    <row r="17" spans="1:51" ht="15" x14ac:dyDescent="0.25">
      <c r="A17" s="149">
        <f>YampaRiverInflow.TotalOutflow!A17</f>
        <v>44986</v>
      </c>
      <c r="B17" s="280">
        <v>-39.97</v>
      </c>
      <c r="C17" s="270">
        <v>-39.97</v>
      </c>
      <c r="D17" s="285">
        <v>-39.97</v>
      </c>
      <c r="E17" s="190">
        <v>-9.4451399999999985</v>
      </c>
      <c r="F17" s="190">
        <v>-51.122900000000001</v>
      </c>
      <c r="G17" s="190">
        <v>-40.1935</v>
      </c>
      <c r="H17" s="190">
        <v>-34.902000000000001</v>
      </c>
      <c r="I17" s="190">
        <v>-96.0959</v>
      </c>
      <c r="J17" s="190">
        <v>-38.881300000000003</v>
      </c>
      <c r="K17" s="190">
        <v>-9.1832499999999992</v>
      </c>
      <c r="L17" s="190">
        <v>-13.1533</v>
      </c>
      <c r="M17" s="190">
        <v>-27.913900000000002</v>
      </c>
      <c r="N17" s="190">
        <v>-37.945300000000003</v>
      </c>
      <c r="O17" s="190">
        <v>-37.232500000000002</v>
      </c>
      <c r="P17" s="190">
        <v>-84.1511</v>
      </c>
      <c r="Q17" s="190">
        <v>-52.822800000000001</v>
      </c>
      <c r="R17" s="190">
        <v>-62.375399999999999</v>
      </c>
      <c r="S17" s="190">
        <v>-22.7028</v>
      </c>
      <c r="T17" s="190">
        <v>-24.410799999999998</v>
      </c>
      <c r="U17" s="190">
        <v>-35.779199999999996</v>
      </c>
      <c r="V17" s="190">
        <v>-52.189599999999999</v>
      </c>
      <c r="W17" s="190">
        <v>-44.594099999999997</v>
      </c>
      <c r="X17" s="190">
        <v>-46.276900000000005</v>
      </c>
      <c r="Y17" s="190">
        <v>-41.1785</v>
      </c>
      <c r="Z17" s="190">
        <v>-54.098800000000004</v>
      </c>
      <c r="AA17" s="190">
        <v>-94.38669999999999</v>
      </c>
      <c r="AB17" s="190">
        <v>-68.116</v>
      </c>
      <c r="AC17" s="190">
        <v>-21.329699999999999</v>
      </c>
      <c r="AD17" s="190">
        <v>-45.133600000000001</v>
      </c>
      <c r="AE17" s="190">
        <v>-41.103999999999999</v>
      </c>
      <c r="AF17" s="190">
        <v>-52.287500000000001</v>
      </c>
      <c r="AG17" s="190">
        <v>-39.996499999999997</v>
      </c>
      <c r="AH17" s="190">
        <v>-34.947000000000003</v>
      </c>
      <c r="AI17" s="203"/>
      <c r="AJ17" s="203"/>
      <c r="AK17" s="203"/>
      <c r="AL17" s="203"/>
      <c r="AM17" s="203"/>
      <c r="AN17" s="167"/>
      <c r="AO17" s="167"/>
      <c r="AP17" s="167"/>
      <c r="AQ17" s="167"/>
      <c r="AR17" s="167"/>
      <c r="AS17" s="167"/>
      <c r="AT17" s="167"/>
      <c r="AU17" s="167"/>
      <c r="AV17" s="167"/>
      <c r="AW17" s="167"/>
      <c r="AX17" s="167"/>
      <c r="AY17" s="167"/>
    </row>
    <row r="18" spans="1:51" ht="15" x14ac:dyDescent="0.25">
      <c r="A18" s="149">
        <f>YampaRiverInflow.TotalOutflow!A18</f>
        <v>45017</v>
      </c>
      <c r="B18" s="280">
        <v>-30.27</v>
      </c>
      <c r="C18" s="270">
        <v>-30.27</v>
      </c>
      <c r="D18" s="285">
        <v>-30.27</v>
      </c>
      <c r="E18" s="190">
        <v>-58.070099999999996</v>
      </c>
      <c r="F18" s="190">
        <v>-46.224299999999999</v>
      </c>
      <c r="G18" s="190">
        <v>-45.231099999999998</v>
      </c>
      <c r="H18" s="190">
        <v>-21.337199999999999</v>
      </c>
      <c r="I18" s="190">
        <v>-46.392000000000003</v>
      </c>
      <c r="J18" s="190">
        <v>-46.931699999999999</v>
      </c>
      <c r="K18" s="190">
        <v>-10.3939</v>
      </c>
      <c r="L18" s="190">
        <v>-22.183299999999999</v>
      </c>
      <c r="M18" s="190">
        <v>-50.360900000000001</v>
      </c>
      <c r="N18" s="190">
        <v>-34.244300000000003</v>
      </c>
      <c r="O18" s="190">
        <v>-28.298599999999997</v>
      </c>
      <c r="P18" s="190">
        <v>-23.056999999999999</v>
      </c>
      <c r="Q18" s="190">
        <v>-23.6526</v>
      </c>
      <c r="R18" s="190">
        <v>-18.731300000000001</v>
      </c>
      <c r="S18" s="190">
        <v>-34.493000000000002</v>
      </c>
      <c r="T18" s="190">
        <v>-34.719099999999997</v>
      </c>
      <c r="U18" s="190">
        <v>-39.354300000000002</v>
      </c>
      <c r="V18" s="190">
        <v>-36.816499999999998</v>
      </c>
      <c r="W18" s="190">
        <v>-31.096499999999999</v>
      </c>
      <c r="X18" s="190">
        <v>-26.820700000000002</v>
      </c>
      <c r="Y18" s="190">
        <v>-39.596599999999995</v>
      </c>
      <c r="Z18" s="190">
        <v>-38.490600000000001</v>
      </c>
      <c r="AA18" s="190">
        <v>-7.4329700000000001</v>
      </c>
      <c r="AB18" s="190">
        <v>-6.8644499999999997</v>
      </c>
      <c r="AC18" s="190">
        <v>-16.915599999999998</v>
      </c>
      <c r="AD18" s="190">
        <v>-37.536199999999994</v>
      </c>
      <c r="AE18" s="190">
        <v>-51.6753</v>
      </c>
      <c r="AF18" s="190">
        <v>-49.0565</v>
      </c>
      <c r="AG18" s="190">
        <v>3.8323470000000004</v>
      </c>
      <c r="AH18" s="190">
        <v>-59.116</v>
      </c>
      <c r="AI18" s="203"/>
      <c r="AJ18" s="203"/>
      <c r="AK18" s="203"/>
      <c r="AL18" s="203"/>
      <c r="AM18" s="203"/>
      <c r="AN18" s="167"/>
      <c r="AO18" s="167"/>
      <c r="AP18" s="167"/>
      <c r="AQ18" s="167"/>
      <c r="AR18" s="167"/>
      <c r="AS18" s="167"/>
      <c r="AT18" s="167"/>
      <c r="AU18" s="167"/>
      <c r="AV18" s="167"/>
      <c r="AW18" s="167"/>
      <c r="AX18" s="167"/>
      <c r="AY18" s="167"/>
    </row>
    <row r="19" spans="1:51" ht="15" x14ac:dyDescent="0.25">
      <c r="A19" s="149">
        <f>YampaRiverInflow.TotalOutflow!A19</f>
        <v>45047</v>
      </c>
      <c r="B19" s="280">
        <v>-33.654000000000003</v>
      </c>
      <c r="C19" s="270">
        <v>-33.654000000000003</v>
      </c>
      <c r="D19" s="285">
        <v>-33.654000000000003</v>
      </c>
      <c r="E19" s="190">
        <v>-19.098700000000001</v>
      </c>
      <c r="F19" s="190">
        <v>-31.252700000000001</v>
      </c>
      <c r="G19" s="190">
        <v>-147.96199999999999</v>
      </c>
      <c r="H19" s="190">
        <v>-29.909500000000001</v>
      </c>
      <c r="I19" s="190">
        <v>-28.129300000000001</v>
      </c>
      <c r="J19" s="190">
        <v>-49.9146</v>
      </c>
      <c r="K19" s="190">
        <v>-34.603400000000001</v>
      </c>
      <c r="L19" s="190">
        <v>-27.749099999999999</v>
      </c>
      <c r="M19" s="190">
        <v>-15.6434</v>
      </c>
      <c r="N19" s="190">
        <v>-26.480900000000002</v>
      </c>
      <c r="O19" s="190">
        <v>-13.461499999999999</v>
      </c>
      <c r="P19" s="190">
        <v>-3.12216</v>
      </c>
      <c r="Q19" s="190">
        <v>-37.49</v>
      </c>
      <c r="R19" s="190">
        <v>-28.581900000000001</v>
      </c>
      <c r="S19" s="190">
        <v>-34.988099999999996</v>
      </c>
      <c r="T19" s="190">
        <v>-27.610599999999998</v>
      </c>
      <c r="U19" s="190">
        <v>-13.771700000000001</v>
      </c>
      <c r="V19" s="190">
        <v>-19.453499999999998</v>
      </c>
      <c r="W19" s="190">
        <v>-43.834099999999999</v>
      </c>
      <c r="X19" s="190">
        <v>-36.948999999999998</v>
      </c>
      <c r="Y19" s="190">
        <v>-18.708599999999997</v>
      </c>
      <c r="Z19" s="190">
        <v>-25.398700000000002</v>
      </c>
      <c r="AA19" s="190">
        <v>-18.684200000000001</v>
      </c>
      <c r="AB19" s="190">
        <v>-10.974200000000002</v>
      </c>
      <c r="AC19" s="190">
        <v>-34.367400000000004</v>
      </c>
      <c r="AD19" s="190">
        <v>-27.658300000000001</v>
      </c>
      <c r="AE19" s="190">
        <v>-22.264099999999999</v>
      </c>
      <c r="AF19" s="190">
        <v>-16.6996</v>
      </c>
      <c r="AG19" s="190">
        <v>-67.282200000000003</v>
      </c>
      <c r="AH19" s="190">
        <v>-19.012</v>
      </c>
      <c r="AI19" s="203"/>
      <c r="AJ19" s="203"/>
      <c r="AK19" s="203"/>
      <c r="AL19" s="203"/>
      <c r="AM19" s="203"/>
      <c r="AN19" s="167"/>
      <c r="AO19" s="167"/>
      <c r="AP19" s="167"/>
      <c r="AQ19" s="167"/>
      <c r="AR19" s="167"/>
      <c r="AS19" s="167"/>
      <c r="AT19" s="167"/>
      <c r="AU19" s="167"/>
      <c r="AV19" s="167"/>
      <c r="AW19" s="167"/>
      <c r="AX19" s="167"/>
      <c r="AY19" s="167"/>
    </row>
    <row r="20" spans="1:51" ht="15" x14ac:dyDescent="0.25">
      <c r="A20" s="149">
        <f>YampaRiverInflow.TotalOutflow!A20</f>
        <v>45078</v>
      </c>
      <c r="B20" s="280">
        <v>-48.058999999999997</v>
      </c>
      <c r="C20" s="270">
        <v>-48.058999999999997</v>
      </c>
      <c r="D20" s="285">
        <v>-48.058999999999997</v>
      </c>
      <c r="E20" s="190">
        <v>-49.321300000000001</v>
      </c>
      <c r="F20" s="190">
        <v>-51.9298</v>
      </c>
      <c r="G20" s="190">
        <v>-183.62299999999999</v>
      </c>
      <c r="H20" s="190">
        <v>-63.558300000000003</v>
      </c>
      <c r="I20" s="190">
        <v>-43.443300000000001</v>
      </c>
      <c r="J20" s="190">
        <v>-78.712100000000007</v>
      </c>
      <c r="K20" s="190">
        <v>-44.4283</v>
      </c>
      <c r="L20" s="190">
        <v>-46.623400000000004</v>
      </c>
      <c r="M20" s="190">
        <v>-26.48</v>
      </c>
      <c r="N20" s="190">
        <v>-49.249099999999999</v>
      </c>
      <c r="O20" s="190">
        <v>-37.820300000000003</v>
      </c>
      <c r="P20" s="190">
        <v>-37.123800000000003</v>
      </c>
      <c r="Q20" s="190">
        <v>-46.805699999999995</v>
      </c>
      <c r="R20" s="190">
        <v>-42.2714</v>
      </c>
      <c r="S20" s="190">
        <v>-36.915500000000002</v>
      </c>
      <c r="T20" s="190">
        <v>-53.137800000000006</v>
      </c>
      <c r="U20" s="190">
        <v>-64.9482</v>
      </c>
      <c r="V20" s="190">
        <v>-25.7806</v>
      </c>
      <c r="W20" s="190">
        <v>-34.943199999999997</v>
      </c>
      <c r="X20" s="190">
        <v>-51.296099999999996</v>
      </c>
      <c r="Y20" s="190">
        <v>-57.331800000000001</v>
      </c>
      <c r="Z20" s="190">
        <v>-54.558199999999999</v>
      </c>
      <c r="AA20" s="190">
        <v>-68.587000000000003</v>
      </c>
      <c r="AB20" s="190">
        <v>-37.685099999999998</v>
      </c>
      <c r="AC20" s="190">
        <v>-32.256500000000003</v>
      </c>
      <c r="AD20" s="190">
        <v>-52.228699999999996</v>
      </c>
      <c r="AE20" s="190">
        <v>-55.433399999999999</v>
      </c>
      <c r="AF20" s="190">
        <v>-50.623800000000003</v>
      </c>
      <c r="AG20" s="190">
        <v>-49.755000000000003</v>
      </c>
      <c r="AH20" s="190">
        <v>-57.844000000000001</v>
      </c>
      <c r="AI20" s="203"/>
      <c r="AJ20" s="203"/>
      <c r="AK20" s="203"/>
      <c r="AL20" s="203"/>
      <c r="AM20" s="203"/>
      <c r="AN20" s="167"/>
      <c r="AO20" s="167"/>
      <c r="AP20" s="167"/>
      <c r="AQ20" s="167"/>
      <c r="AR20" s="167"/>
      <c r="AS20" s="167"/>
      <c r="AT20" s="167"/>
      <c r="AU20" s="167"/>
      <c r="AV20" s="167"/>
      <c r="AW20" s="167"/>
      <c r="AX20" s="167"/>
      <c r="AY20" s="167"/>
    </row>
    <row r="21" spans="1:51" ht="15" x14ac:dyDescent="0.25">
      <c r="A21" s="149">
        <f>YampaRiverInflow.TotalOutflow!A21</f>
        <v>45108</v>
      </c>
      <c r="B21" s="280">
        <v>-35.131</v>
      </c>
      <c r="C21" s="270">
        <v>-35.131</v>
      </c>
      <c r="D21" s="285">
        <v>-35.131</v>
      </c>
      <c r="E21" s="190">
        <v>-25.503700000000002</v>
      </c>
      <c r="F21" s="190">
        <v>-48.567099999999996</v>
      </c>
      <c r="G21" s="190">
        <v>-182.99199999999999</v>
      </c>
      <c r="H21" s="190">
        <v>-65.305999999999997</v>
      </c>
      <c r="I21" s="190">
        <v>-37.942</v>
      </c>
      <c r="J21" s="190">
        <v>-73.786799999999999</v>
      </c>
      <c r="K21" s="190">
        <v>-40.766500000000001</v>
      </c>
      <c r="L21" s="190">
        <v>-6.4570799999999995</v>
      </c>
      <c r="M21" s="190">
        <v>-40.478199999999994</v>
      </c>
      <c r="N21" s="190">
        <v>-35.347099999999998</v>
      </c>
      <c r="O21" s="190">
        <v>-30.984200000000001</v>
      </c>
      <c r="P21" s="190">
        <v>-12.644399999999999</v>
      </c>
      <c r="Q21" s="190">
        <v>-15.251700000000001</v>
      </c>
      <c r="R21" s="190">
        <v>-52.766100000000002</v>
      </c>
      <c r="S21" s="190">
        <v>-45.935900000000004</v>
      </c>
      <c r="T21" s="190">
        <v>-47.300400000000003</v>
      </c>
      <c r="U21" s="190">
        <v>-39.221400000000003</v>
      </c>
      <c r="V21" s="190">
        <v>-35.222799999999999</v>
      </c>
      <c r="W21" s="190">
        <v>-42.721499999999999</v>
      </c>
      <c r="X21" s="190">
        <v>-48.900100000000002</v>
      </c>
      <c r="Y21" s="190">
        <v>-17.8947</v>
      </c>
      <c r="Z21" s="190">
        <v>-23.696200000000001</v>
      </c>
      <c r="AA21" s="190">
        <v>-7.1829000000000001</v>
      </c>
      <c r="AB21" s="190">
        <v>-15.904399999999999</v>
      </c>
      <c r="AC21" s="190">
        <v>-28.589599999999997</v>
      </c>
      <c r="AD21" s="190">
        <v>-43.727499999999999</v>
      </c>
      <c r="AE21" s="190">
        <v>-35.582300000000004</v>
      </c>
      <c r="AF21" s="190">
        <v>-30.575500000000002</v>
      </c>
      <c r="AG21" s="190">
        <v>-37.180800000000005</v>
      </c>
      <c r="AH21" s="190">
        <v>-48.3</v>
      </c>
      <c r="AI21" s="203"/>
      <c r="AJ21" s="203"/>
      <c r="AK21" s="203"/>
      <c r="AL21" s="203"/>
      <c r="AM21" s="203"/>
      <c r="AN21" s="167"/>
      <c r="AO21" s="167"/>
      <c r="AP21" s="167"/>
      <c r="AQ21" s="167"/>
      <c r="AR21" s="167"/>
      <c r="AS21" s="167"/>
      <c r="AT21" s="167"/>
      <c r="AU21" s="167"/>
      <c r="AV21" s="167"/>
      <c r="AW21" s="167"/>
      <c r="AX21" s="167"/>
      <c r="AY21" s="167"/>
    </row>
    <row r="22" spans="1:51" ht="15" x14ac:dyDescent="0.25">
      <c r="A22" s="149">
        <f>YampaRiverInflow.TotalOutflow!A22</f>
        <v>45139</v>
      </c>
      <c r="B22" s="280">
        <v>-35.261000000000003</v>
      </c>
      <c r="C22" s="270">
        <v>-35.261000000000003</v>
      </c>
      <c r="D22" s="285">
        <v>-35.261000000000003</v>
      </c>
      <c r="E22" s="190">
        <v>5.8436199999999996</v>
      </c>
      <c r="F22" s="190">
        <v>-37.121300000000005</v>
      </c>
      <c r="G22" s="190">
        <v>-39.379899999999999</v>
      </c>
      <c r="H22" s="190">
        <v>-27.815000000000001</v>
      </c>
      <c r="I22" s="190">
        <v>-14.0517</v>
      </c>
      <c r="J22" s="190">
        <v>-65.381299999999996</v>
      </c>
      <c r="K22" s="190">
        <v>-36.5657</v>
      </c>
      <c r="L22" s="190">
        <v>-19.854400000000002</v>
      </c>
      <c r="M22" s="190">
        <v>-3.75305</v>
      </c>
      <c r="N22" s="190">
        <v>-2.8775900000000001</v>
      </c>
      <c r="O22" s="190">
        <v>-12.666399999999999</v>
      </c>
      <c r="P22" s="190">
        <v>-13.9602</v>
      </c>
      <c r="Q22" s="190">
        <v>-39.998400000000004</v>
      </c>
      <c r="R22" s="190">
        <v>7.2850600000000005</v>
      </c>
      <c r="S22" s="190">
        <v>-24.3444</v>
      </c>
      <c r="T22" s="190">
        <v>-33.449400000000004</v>
      </c>
      <c r="U22" s="190">
        <v>-19.831900000000001</v>
      </c>
      <c r="V22" s="190">
        <v>-46.257599999999996</v>
      </c>
      <c r="W22" s="190">
        <v>-32.945300000000003</v>
      </c>
      <c r="X22" s="190">
        <v>-39.458300000000001</v>
      </c>
      <c r="Y22" s="190">
        <v>-23.445799999999998</v>
      </c>
      <c r="Z22" s="190">
        <v>-14.442500000000001</v>
      </c>
      <c r="AA22" s="190">
        <v>-5.3147600000000006</v>
      </c>
      <c r="AB22" s="190">
        <v>-20.151</v>
      </c>
      <c r="AC22" s="190">
        <v>-29.148299999999999</v>
      </c>
      <c r="AD22" s="190">
        <v>-33.437899999999999</v>
      </c>
      <c r="AE22" s="190">
        <v>-29.450599999999998</v>
      </c>
      <c r="AF22" s="190">
        <v>-25.803599999999999</v>
      </c>
      <c r="AG22" s="190">
        <v>-58.466900000000003</v>
      </c>
      <c r="AH22" s="190">
        <v>-23.998000000000001</v>
      </c>
      <c r="AI22" s="203"/>
      <c r="AJ22" s="203"/>
      <c r="AK22" s="203"/>
      <c r="AL22" s="203"/>
      <c r="AM22" s="203"/>
      <c r="AN22" s="167"/>
      <c r="AO22" s="167"/>
      <c r="AP22" s="167"/>
      <c r="AQ22" s="167"/>
      <c r="AR22" s="167"/>
      <c r="AS22" s="167"/>
      <c r="AT22" s="167"/>
      <c r="AU22" s="167"/>
      <c r="AV22" s="167"/>
      <c r="AW22" s="167"/>
      <c r="AX22" s="167"/>
      <c r="AY22" s="167"/>
    </row>
    <row r="23" spans="1:51" ht="15" x14ac:dyDescent="0.25">
      <c r="A23" s="149">
        <f>YampaRiverInflow.TotalOutflow!A23</f>
        <v>45170</v>
      </c>
      <c r="B23" s="280">
        <v>-19.898</v>
      </c>
      <c r="C23" s="270">
        <v>-19.898</v>
      </c>
      <c r="D23" s="285">
        <v>-19.898</v>
      </c>
      <c r="E23" s="190">
        <v>-12.745700000000001</v>
      </c>
      <c r="F23" s="190">
        <v>-31.333599999999997</v>
      </c>
      <c r="G23" s="190">
        <v>-19.856300000000001</v>
      </c>
      <c r="H23" s="190">
        <v>-41.415900000000001</v>
      </c>
      <c r="I23" s="190">
        <v>-22.555199999999999</v>
      </c>
      <c r="J23" s="190">
        <v>0.85353000000000001</v>
      </c>
      <c r="K23" s="190">
        <v>-61.966300000000004</v>
      </c>
      <c r="L23" s="190">
        <v>-54.048999999999999</v>
      </c>
      <c r="M23" s="190">
        <v>-27.7121</v>
      </c>
      <c r="N23" s="190">
        <v>-18.022099999999998</v>
      </c>
      <c r="O23" s="190">
        <v>-8.8447199999999988</v>
      </c>
      <c r="P23" s="190">
        <v>-17.9664</v>
      </c>
      <c r="Q23" s="190">
        <v>-5.1358199999999998</v>
      </c>
      <c r="R23" s="190">
        <v>-10.9739</v>
      </c>
      <c r="S23" s="190">
        <v>-32.469799999999999</v>
      </c>
      <c r="T23" s="190">
        <v>-35.090000000000003</v>
      </c>
      <c r="U23" s="190">
        <v>-20.7882</v>
      </c>
      <c r="V23" s="190">
        <v>-50.804099999999998</v>
      </c>
      <c r="W23" s="190">
        <v>-26.487200000000001</v>
      </c>
      <c r="X23" s="190">
        <v>-30.253900000000002</v>
      </c>
      <c r="Y23" s="190">
        <v>-43.0578</v>
      </c>
      <c r="Z23" s="190">
        <v>-36.350099999999998</v>
      </c>
      <c r="AA23" s="190">
        <v>-18.872799999999998</v>
      </c>
      <c r="AB23" s="190">
        <v>-16.6816</v>
      </c>
      <c r="AC23" s="190">
        <v>-22.602599999999999</v>
      </c>
      <c r="AD23" s="190">
        <v>-13.866299999999999</v>
      </c>
      <c r="AE23" s="190">
        <v>-20.75</v>
      </c>
      <c r="AF23" s="190">
        <v>-8.9183799999999991</v>
      </c>
      <c r="AG23" s="190">
        <v>-33.353900000000003</v>
      </c>
      <c r="AH23" s="190">
        <v>-15.521000000000001</v>
      </c>
      <c r="AI23" s="203"/>
      <c r="AJ23" s="203"/>
      <c r="AK23" s="203"/>
      <c r="AL23" s="203"/>
      <c r="AM23" s="203"/>
      <c r="AN23" s="167"/>
      <c r="AO23" s="167"/>
      <c r="AP23" s="167"/>
      <c r="AQ23" s="167"/>
      <c r="AR23" s="167"/>
      <c r="AS23" s="167"/>
      <c r="AT23" s="167"/>
      <c r="AU23" s="167"/>
      <c r="AV23" s="167"/>
      <c r="AW23" s="167"/>
      <c r="AX23" s="167"/>
      <c r="AY23" s="167"/>
    </row>
    <row r="24" spans="1:51" ht="15" x14ac:dyDescent="0.25">
      <c r="A24" s="149">
        <f>YampaRiverInflow.TotalOutflow!A24</f>
        <v>45200</v>
      </c>
      <c r="B24" s="280">
        <v>-14.581</v>
      </c>
      <c r="C24" s="270">
        <v>-14.581</v>
      </c>
      <c r="D24" s="285">
        <v>-14.581</v>
      </c>
      <c r="E24" s="190">
        <v>-15.058</v>
      </c>
      <c r="F24" s="190">
        <v>-8.1872799999999994</v>
      </c>
      <c r="G24" s="190">
        <v>-13.261700000000001</v>
      </c>
      <c r="H24" s="190">
        <v>8.3438300000000005</v>
      </c>
      <c r="I24" s="190">
        <v>1.6283399999999999</v>
      </c>
      <c r="J24" s="190">
        <v>-1.5256099999999999</v>
      </c>
      <c r="K24" s="190">
        <v>0.55819000000000007</v>
      </c>
      <c r="L24" s="190">
        <v>-0.40666000000000002</v>
      </c>
      <c r="M24" s="190">
        <v>-3.3743600000000002</v>
      </c>
      <c r="N24" s="190">
        <v>10.40099</v>
      </c>
      <c r="O24" s="190">
        <v>3.1250999999999998</v>
      </c>
      <c r="P24" s="190">
        <v>0.16553999999999999</v>
      </c>
      <c r="Q24" s="190">
        <v>26.085080000000001</v>
      </c>
      <c r="R24" s="190">
        <v>-4.4398100000000005</v>
      </c>
      <c r="S24" s="190">
        <v>7.4000500000000002</v>
      </c>
      <c r="T24" s="190">
        <v>-11.6661</v>
      </c>
      <c r="U24" s="190">
        <v>-2.7408399999999999</v>
      </c>
      <c r="V24" s="190">
        <v>-4.4333</v>
      </c>
      <c r="W24" s="190">
        <v>-10.0848</v>
      </c>
      <c r="X24" s="190">
        <v>-27.032599999999999</v>
      </c>
      <c r="Y24" s="190">
        <v>-5.7554099999999995</v>
      </c>
      <c r="Z24" s="190">
        <v>-10.2515</v>
      </c>
      <c r="AA24" s="190">
        <v>-12.6999</v>
      </c>
      <c r="AB24" s="190">
        <v>-3.16777</v>
      </c>
      <c r="AC24" s="190">
        <v>-24.611999999999998</v>
      </c>
      <c r="AD24" s="190">
        <v>-28.077099999999998</v>
      </c>
      <c r="AE24" s="190">
        <v>-12.1576</v>
      </c>
      <c r="AF24" s="190">
        <v>1.7223250000000001</v>
      </c>
      <c r="AG24" s="190">
        <v>-9.7818899999999989</v>
      </c>
      <c r="AH24" s="190">
        <v>3.17</v>
      </c>
      <c r="AI24" s="203"/>
      <c r="AJ24" s="203"/>
      <c r="AK24" s="203"/>
      <c r="AL24" s="203"/>
      <c r="AM24" s="203"/>
      <c r="AN24" s="167"/>
      <c r="AO24" s="167"/>
      <c r="AP24" s="167"/>
      <c r="AQ24" s="167"/>
      <c r="AR24" s="167"/>
      <c r="AS24" s="167"/>
      <c r="AT24" s="167"/>
      <c r="AU24" s="167"/>
      <c r="AV24" s="167"/>
      <c r="AW24" s="167"/>
      <c r="AX24" s="167"/>
      <c r="AY24" s="167"/>
    </row>
    <row r="25" spans="1:51" ht="15" x14ac:dyDescent="0.25">
      <c r="A25" s="149">
        <f>YampaRiverInflow.TotalOutflow!A25</f>
        <v>45231</v>
      </c>
      <c r="B25" s="280">
        <v>5.8479999999999999</v>
      </c>
      <c r="C25" s="270">
        <v>5.8479999999999999</v>
      </c>
      <c r="D25" s="285">
        <v>5.8479999999999999</v>
      </c>
      <c r="E25" s="190">
        <v>-7.5486000000000004</v>
      </c>
      <c r="F25" s="190">
        <v>1.3323900000000002</v>
      </c>
      <c r="G25" s="190">
        <v>8.9617099999999983</v>
      </c>
      <c r="H25" s="190">
        <v>4.5023100000000005</v>
      </c>
      <c r="I25" s="190">
        <v>13.97513</v>
      </c>
      <c r="J25" s="190">
        <v>6.8756899999999996</v>
      </c>
      <c r="K25" s="190">
        <v>-37.753900000000002</v>
      </c>
      <c r="L25" s="190">
        <v>12.579600000000001</v>
      </c>
      <c r="M25" s="190">
        <v>4.9528100000000004</v>
      </c>
      <c r="N25" s="190">
        <v>14.292</v>
      </c>
      <c r="O25" s="190">
        <v>10.398250000000001</v>
      </c>
      <c r="P25" s="190">
        <v>14.77266</v>
      </c>
      <c r="Q25" s="190">
        <v>2.89751</v>
      </c>
      <c r="R25" s="190">
        <v>-5.1595500000000003</v>
      </c>
      <c r="S25" s="190">
        <v>8.3595300000000012</v>
      </c>
      <c r="T25" s="190">
        <v>0.24359</v>
      </c>
      <c r="U25" s="190">
        <v>-2.1938</v>
      </c>
      <c r="V25" s="190">
        <v>-8.1242999999999999</v>
      </c>
      <c r="W25" s="190">
        <v>-20.0396</v>
      </c>
      <c r="X25" s="190">
        <v>-7.1350500000000006</v>
      </c>
      <c r="Y25" s="190">
        <v>-4.9749300000000005</v>
      </c>
      <c r="Z25" s="190">
        <v>-2.7747700000000002</v>
      </c>
      <c r="AA25" s="190">
        <v>-5.4642499999999998</v>
      </c>
      <c r="AB25" s="190">
        <v>12.753399999999999</v>
      </c>
      <c r="AC25" s="190">
        <v>1.235026</v>
      </c>
      <c r="AD25" s="190">
        <v>6.9389319999999994</v>
      </c>
      <c r="AE25" s="190">
        <v>-9.7391900000000007</v>
      </c>
      <c r="AF25" s="190">
        <v>26.70477</v>
      </c>
      <c r="AG25" s="190">
        <v>4.1004740000000002</v>
      </c>
      <c r="AH25" s="190">
        <v>8.6760000000000002</v>
      </c>
      <c r="AI25" s="203"/>
      <c r="AJ25" s="203"/>
      <c r="AK25" s="203"/>
      <c r="AL25" s="203"/>
      <c r="AM25" s="203"/>
      <c r="AN25" s="167"/>
      <c r="AO25" s="167"/>
      <c r="AP25" s="167"/>
      <c r="AQ25" s="167"/>
      <c r="AR25" s="167"/>
      <c r="AS25" s="167"/>
      <c r="AT25" s="167"/>
      <c r="AU25" s="167"/>
      <c r="AV25" s="167"/>
      <c r="AW25" s="167"/>
      <c r="AX25" s="167"/>
      <c r="AY25" s="167"/>
    </row>
    <row r="26" spans="1:51" ht="15" x14ac:dyDescent="0.25">
      <c r="A26" s="149">
        <f>YampaRiverInflow.TotalOutflow!A26</f>
        <v>45261</v>
      </c>
      <c r="B26" s="280">
        <v>13.042</v>
      </c>
      <c r="C26" s="270">
        <v>13.042</v>
      </c>
      <c r="D26" s="285">
        <v>13.042</v>
      </c>
      <c r="E26" s="190">
        <v>4.6582799999999995</v>
      </c>
      <c r="F26" s="190">
        <v>11.40897</v>
      </c>
      <c r="G26" s="190">
        <v>18.883740000000003</v>
      </c>
      <c r="H26" s="190">
        <v>6.48062</v>
      </c>
      <c r="I26" s="190">
        <v>-1.6886700000000001</v>
      </c>
      <c r="J26" s="190">
        <v>-26.622299999999999</v>
      </c>
      <c r="K26" s="190">
        <v>-69.312100000000001</v>
      </c>
      <c r="L26" s="190">
        <v>30.47054</v>
      </c>
      <c r="M26" s="190">
        <v>12.73404</v>
      </c>
      <c r="N26" s="190">
        <v>16.88007</v>
      </c>
      <c r="O26" s="190">
        <v>5.8597900000000003</v>
      </c>
      <c r="P26" s="190">
        <v>7.4444699999999999</v>
      </c>
      <c r="Q26" s="190">
        <v>33.224269999999997</v>
      </c>
      <c r="R26" s="190">
        <v>12.479979999999999</v>
      </c>
      <c r="S26" s="190">
        <v>17.551400000000001</v>
      </c>
      <c r="T26" s="190">
        <v>6.2706099999999996</v>
      </c>
      <c r="U26" s="190">
        <v>38.814579999999999</v>
      </c>
      <c r="V26" s="190">
        <v>9.5693099999999998</v>
      </c>
      <c r="W26" s="190">
        <v>34.180550000000004</v>
      </c>
      <c r="X26" s="190">
        <v>4.3811200000000001</v>
      </c>
      <c r="Y26" s="190">
        <v>12.84577</v>
      </c>
      <c r="Z26" s="190">
        <v>-9.6169899999999995</v>
      </c>
      <c r="AA26" s="190">
        <v>8.3672789999999999</v>
      </c>
      <c r="AB26" s="190">
        <v>21.699849999999998</v>
      </c>
      <c r="AC26" s="190">
        <v>30.923099999999998</v>
      </c>
      <c r="AD26" s="190">
        <v>2.6434799999999998</v>
      </c>
      <c r="AE26" s="190">
        <v>7.848967</v>
      </c>
      <c r="AF26" s="190">
        <v>2.9376329999999999</v>
      </c>
      <c r="AG26" s="190">
        <v>20.856740000000002</v>
      </c>
      <c r="AH26" s="190">
        <v>18.335000000000001</v>
      </c>
      <c r="AI26" s="203"/>
      <c r="AJ26" s="203"/>
      <c r="AK26" s="203"/>
      <c r="AL26" s="203"/>
      <c r="AM26" s="203"/>
      <c r="AN26" s="167"/>
      <c r="AO26" s="167"/>
      <c r="AP26" s="167"/>
      <c r="AQ26" s="167"/>
      <c r="AR26" s="167"/>
      <c r="AS26" s="167"/>
      <c r="AT26" s="167"/>
      <c r="AU26" s="167"/>
      <c r="AV26" s="167"/>
      <c r="AW26" s="167"/>
      <c r="AX26" s="167"/>
      <c r="AY26" s="167"/>
    </row>
    <row r="27" spans="1:51" ht="15" x14ac:dyDescent="0.25">
      <c r="A27" s="149">
        <f>YampaRiverInflow.TotalOutflow!A27</f>
        <v>45292</v>
      </c>
      <c r="B27" s="280">
        <v>-23.844000000000001</v>
      </c>
      <c r="C27" s="270">
        <v>-23.844000000000001</v>
      </c>
      <c r="D27" s="285">
        <v>-23.844000000000001</v>
      </c>
      <c r="E27" s="190">
        <v>33.015449999999994</v>
      </c>
      <c r="F27" s="190">
        <v>-30.712700000000002</v>
      </c>
      <c r="G27" s="190">
        <v>-2.2970100000000002</v>
      </c>
      <c r="H27" s="190">
        <v>-5.6275300000000001</v>
      </c>
      <c r="I27" s="190">
        <v>-64.680900000000008</v>
      </c>
      <c r="J27" s="190">
        <v>-113.199</v>
      </c>
      <c r="K27" s="190">
        <v>36.242400000000004</v>
      </c>
      <c r="L27" s="190">
        <v>-10.6774</v>
      </c>
      <c r="M27" s="190">
        <v>8.1581399999999995</v>
      </c>
      <c r="N27" s="190">
        <v>1.3930199999999999</v>
      </c>
      <c r="O27" s="190">
        <v>10.17</v>
      </c>
      <c r="P27" s="190">
        <v>3.6542600000000003</v>
      </c>
      <c r="Q27" s="190">
        <v>8.1713000000000005</v>
      </c>
      <c r="R27" s="190">
        <v>-29.2118</v>
      </c>
      <c r="S27" s="190">
        <v>-12.4862</v>
      </c>
      <c r="T27" s="190">
        <v>-4.2013100000000003</v>
      </c>
      <c r="U27" s="190">
        <v>-21.987200000000001</v>
      </c>
      <c r="V27" s="190">
        <v>21.381310000000003</v>
      </c>
      <c r="W27" s="190">
        <v>-39.100499999999997</v>
      </c>
      <c r="X27" s="190">
        <v>-31.088799999999999</v>
      </c>
      <c r="Y27" s="190">
        <v>7.3067399999999996</v>
      </c>
      <c r="Z27" s="190">
        <v>-13.319000000000001</v>
      </c>
      <c r="AA27" s="190">
        <v>-6.39839</v>
      </c>
      <c r="AB27" s="190">
        <v>-23.134</v>
      </c>
      <c r="AC27" s="190">
        <v>-29.637900000000002</v>
      </c>
      <c r="AD27" s="190">
        <v>-24.356300000000001</v>
      </c>
      <c r="AE27" s="190">
        <v>-6.12601</v>
      </c>
      <c r="AF27" s="190">
        <v>-35.9651</v>
      </c>
      <c r="AG27" s="190">
        <v>-1.4319999999999999</v>
      </c>
      <c r="AH27" s="190">
        <v>-16.688599999999997</v>
      </c>
      <c r="AI27" s="203"/>
      <c r="AJ27" s="203"/>
      <c r="AK27" s="203"/>
      <c r="AL27" s="203"/>
      <c r="AM27" s="203"/>
      <c r="AN27" s="167"/>
      <c r="AO27" s="167"/>
      <c r="AP27" s="167"/>
      <c r="AQ27" s="167"/>
      <c r="AR27" s="167"/>
      <c r="AS27" s="167"/>
      <c r="AT27" s="167"/>
      <c r="AU27" s="167"/>
      <c r="AV27" s="167"/>
      <c r="AW27" s="167"/>
      <c r="AX27" s="167"/>
      <c r="AY27" s="167"/>
    </row>
    <row r="28" spans="1:51" ht="15" x14ac:dyDescent="0.25">
      <c r="A28" s="149">
        <f>YampaRiverInflow.TotalOutflow!A28</f>
        <v>45323</v>
      </c>
      <c r="B28" s="280">
        <v>-28.407</v>
      </c>
      <c r="C28" s="270">
        <v>-28.407</v>
      </c>
      <c r="D28" s="285">
        <v>-28.407</v>
      </c>
      <c r="E28" s="190">
        <v>-17.1022</v>
      </c>
      <c r="F28" s="190">
        <v>-38.901800000000001</v>
      </c>
      <c r="G28" s="190">
        <v>-63.575199999999995</v>
      </c>
      <c r="H28" s="190">
        <v>-26.556999999999999</v>
      </c>
      <c r="I28" s="190">
        <v>-43.0946</v>
      </c>
      <c r="J28" s="190">
        <v>-46.804400000000001</v>
      </c>
      <c r="K28" s="190">
        <v>-20.875299999999999</v>
      </c>
      <c r="L28" s="190">
        <v>-24.3658</v>
      </c>
      <c r="M28" s="190">
        <v>1.18557</v>
      </c>
      <c r="N28" s="190">
        <v>-25.8432</v>
      </c>
      <c r="O28" s="190">
        <v>-4.4762599999999999</v>
      </c>
      <c r="P28" s="190">
        <v>-2.36822</v>
      </c>
      <c r="Q28" s="190">
        <v>5.9079799999999993</v>
      </c>
      <c r="R28" s="190">
        <v>-17.978400000000001</v>
      </c>
      <c r="S28" s="190">
        <v>-35.601699999999994</v>
      </c>
      <c r="T28" s="190">
        <v>-45.1038</v>
      </c>
      <c r="U28" s="190">
        <v>-5.1178299999999997</v>
      </c>
      <c r="V28" s="190">
        <v>-37.283000000000001</v>
      </c>
      <c r="W28" s="190">
        <v>-15.6464</v>
      </c>
      <c r="X28" s="190">
        <v>-40.071800000000003</v>
      </c>
      <c r="Y28" s="190">
        <v>-32.633000000000003</v>
      </c>
      <c r="Z28" s="190">
        <v>-26.703299999999999</v>
      </c>
      <c r="AA28" s="190">
        <v>-28.727499999999999</v>
      </c>
      <c r="AB28" s="190">
        <v>-41.463300000000004</v>
      </c>
      <c r="AC28" s="190">
        <v>-12.364799999999999</v>
      </c>
      <c r="AD28" s="190">
        <v>-17.944700000000001</v>
      </c>
      <c r="AE28" s="190">
        <v>-30.381799999999998</v>
      </c>
      <c r="AF28" s="190">
        <v>-39.880099999999999</v>
      </c>
      <c r="AG28" s="190">
        <v>-13.894</v>
      </c>
      <c r="AH28" s="190">
        <v>-22.5732</v>
      </c>
      <c r="AI28" s="203"/>
      <c r="AJ28" s="203"/>
      <c r="AK28" s="203"/>
      <c r="AL28" s="203"/>
      <c r="AM28" s="203"/>
      <c r="AN28" s="167"/>
      <c r="AO28" s="167"/>
      <c r="AP28" s="167"/>
      <c r="AQ28" s="167"/>
      <c r="AR28" s="167"/>
      <c r="AS28" s="167"/>
      <c r="AT28" s="167"/>
      <c r="AU28" s="167"/>
      <c r="AV28" s="167"/>
      <c r="AW28" s="167"/>
      <c r="AX28" s="167"/>
      <c r="AY28" s="167"/>
    </row>
    <row r="29" spans="1:51" ht="15" x14ac:dyDescent="0.25">
      <c r="A29" s="149">
        <f>YampaRiverInflow.TotalOutflow!A29</f>
        <v>45352</v>
      </c>
      <c r="B29" s="280">
        <v>-39.97</v>
      </c>
      <c r="C29" s="270">
        <v>-39.97</v>
      </c>
      <c r="D29" s="285">
        <v>-39.97</v>
      </c>
      <c r="E29" s="190">
        <v>-51.122900000000001</v>
      </c>
      <c r="F29" s="190">
        <v>-40.1935</v>
      </c>
      <c r="G29" s="190">
        <v>-34.902000000000001</v>
      </c>
      <c r="H29" s="190">
        <v>-96.0959</v>
      </c>
      <c r="I29" s="190">
        <v>-38.881300000000003</v>
      </c>
      <c r="J29" s="190">
        <v>-9.1832499999999992</v>
      </c>
      <c r="K29" s="190">
        <v>-13.1533</v>
      </c>
      <c r="L29" s="190">
        <v>-27.913900000000002</v>
      </c>
      <c r="M29" s="190">
        <v>-37.945300000000003</v>
      </c>
      <c r="N29" s="190">
        <v>-37.232500000000002</v>
      </c>
      <c r="O29" s="190">
        <v>-84.1511</v>
      </c>
      <c r="P29" s="190">
        <v>-52.822800000000001</v>
      </c>
      <c r="Q29" s="190">
        <v>-62.375399999999999</v>
      </c>
      <c r="R29" s="190">
        <v>-22.7028</v>
      </c>
      <c r="S29" s="190">
        <v>-24.410799999999998</v>
      </c>
      <c r="T29" s="190">
        <v>-35.779199999999996</v>
      </c>
      <c r="U29" s="190">
        <v>-52.189599999999999</v>
      </c>
      <c r="V29" s="190">
        <v>-44.594099999999997</v>
      </c>
      <c r="W29" s="190">
        <v>-46.276900000000005</v>
      </c>
      <c r="X29" s="190">
        <v>-41.1785</v>
      </c>
      <c r="Y29" s="190">
        <v>-54.098800000000004</v>
      </c>
      <c r="Z29" s="190">
        <v>-94.38669999999999</v>
      </c>
      <c r="AA29" s="190">
        <v>-68.116</v>
      </c>
      <c r="AB29" s="190">
        <v>-21.329699999999999</v>
      </c>
      <c r="AC29" s="190">
        <v>-45.133600000000001</v>
      </c>
      <c r="AD29" s="190">
        <v>-41.103999999999999</v>
      </c>
      <c r="AE29" s="190">
        <v>-52.287500000000001</v>
      </c>
      <c r="AF29" s="190">
        <v>-39.996499999999997</v>
      </c>
      <c r="AG29" s="190">
        <v>-34.947000000000003</v>
      </c>
      <c r="AH29" s="190">
        <v>-9.4451399999999985</v>
      </c>
      <c r="AI29" s="203"/>
      <c r="AJ29" s="203"/>
      <c r="AK29" s="203"/>
      <c r="AL29" s="203"/>
      <c r="AM29" s="203"/>
      <c r="AN29" s="167"/>
      <c r="AO29" s="167"/>
      <c r="AP29" s="167"/>
      <c r="AQ29" s="167"/>
      <c r="AR29" s="167"/>
      <c r="AS29" s="167"/>
      <c r="AT29" s="167"/>
      <c r="AU29" s="167"/>
      <c r="AV29" s="167"/>
      <c r="AW29" s="167"/>
      <c r="AX29" s="167"/>
      <c r="AY29" s="167"/>
    </row>
    <row r="30" spans="1:51" ht="15" x14ac:dyDescent="0.25">
      <c r="A30" s="149">
        <f>YampaRiverInflow.TotalOutflow!A30</f>
        <v>45383</v>
      </c>
      <c r="B30" s="280">
        <v>-30.27</v>
      </c>
      <c r="C30" s="270">
        <v>-30.27</v>
      </c>
      <c r="D30" s="285">
        <v>-30.27</v>
      </c>
      <c r="E30" s="190">
        <v>-46.224299999999999</v>
      </c>
      <c r="F30" s="190">
        <v>-45.231099999999998</v>
      </c>
      <c r="G30" s="190">
        <v>-21.337199999999999</v>
      </c>
      <c r="H30" s="190">
        <v>-46.392000000000003</v>
      </c>
      <c r="I30" s="190">
        <v>-46.931699999999999</v>
      </c>
      <c r="J30" s="190">
        <v>-10.3939</v>
      </c>
      <c r="K30" s="190">
        <v>-22.183299999999999</v>
      </c>
      <c r="L30" s="190">
        <v>-50.360900000000001</v>
      </c>
      <c r="M30" s="190">
        <v>-34.244300000000003</v>
      </c>
      <c r="N30" s="190">
        <v>-28.298599999999997</v>
      </c>
      <c r="O30" s="190">
        <v>-23.056999999999999</v>
      </c>
      <c r="P30" s="190">
        <v>-23.6526</v>
      </c>
      <c r="Q30" s="190">
        <v>-18.731300000000001</v>
      </c>
      <c r="R30" s="190">
        <v>-34.493000000000002</v>
      </c>
      <c r="S30" s="190">
        <v>-34.719099999999997</v>
      </c>
      <c r="T30" s="190">
        <v>-39.354300000000002</v>
      </c>
      <c r="U30" s="190">
        <v>-36.816499999999998</v>
      </c>
      <c r="V30" s="190">
        <v>-31.096499999999999</v>
      </c>
      <c r="W30" s="190">
        <v>-26.820700000000002</v>
      </c>
      <c r="X30" s="190">
        <v>-39.596599999999995</v>
      </c>
      <c r="Y30" s="190">
        <v>-38.490600000000001</v>
      </c>
      <c r="Z30" s="190">
        <v>-7.4329700000000001</v>
      </c>
      <c r="AA30" s="190">
        <v>-6.8644499999999997</v>
      </c>
      <c r="AB30" s="190">
        <v>-16.915599999999998</v>
      </c>
      <c r="AC30" s="190">
        <v>-37.536199999999994</v>
      </c>
      <c r="AD30" s="190">
        <v>-51.6753</v>
      </c>
      <c r="AE30" s="190">
        <v>-49.0565</v>
      </c>
      <c r="AF30" s="190">
        <v>3.8323470000000004</v>
      </c>
      <c r="AG30" s="190">
        <v>-59.116</v>
      </c>
      <c r="AH30" s="190">
        <v>-58.070099999999996</v>
      </c>
      <c r="AI30" s="203"/>
      <c r="AJ30" s="203"/>
      <c r="AK30" s="203"/>
      <c r="AL30" s="203"/>
      <c r="AM30" s="203"/>
      <c r="AN30" s="167"/>
      <c r="AO30" s="167"/>
      <c r="AP30" s="167"/>
      <c r="AQ30" s="167"/>
      <c r="AR30" s="167"/>
      <c r="AS30" s="167"/>
      <c r="AT30" s="167"/>
      <c r="AU30" s="167"/>
      <c r="AV30" s="167"/>
      <c r="AW30" s="167"/>
      <c r="AX30" s="167"/>
      <c r="AY30" s="167"/>
    </row>
    <row r="31" spans="1:51" ht="15" x14ac:dyDescent="0.25">
      <c r="A31" s="149">
        <f>YampaRiverInflow.TotalOutflow!A31</f>
        <v>45413</v>
      </c>
      <c r="B31" s="280">
        <v>-33.654000000000003</v>
      </c>
      <c r="C31" s="270">
        <v>-33.654000000000003</v>
      </c>
      <c r="D31" s="285">
        <v>-33.654000000000003</v>
      </c>
      <c r="E31" s="190">
        <v>-31.252700000000001</v>
      </c>
      <c r="F31" s="190">
        <v>-147.96199999999999</v>
      </c>
      <c r="G31" s="190">
        <v>-29.909500000000001</v>
      </c>
      <c r="H31" s="190">
        <v>-28.129300000000001</v>
      </c>
      <c r="I31" s="190">
        <v>-49.9146</v>
      </c>
      <c r="J31" s="190">
        <v>-34.603400000000001</v>
      </c>
      <c r="K31" s="190">
        <v>-27.749099999999999</v>
      </c>
      <c r="L31" s="190">
        <v>-15.6434</v>
      </c>
      <c r="M31" s="190">
        <v>-26.480900000000002</v>
      </c>
      <c r="N31" s="190">
        <v>-13.461499999999999</v>
      </c>
      <c r="O31" s="190">
        <v>-3.12216</v>
      </c>
      <c r="P31" s="190">
        <v>-37.49</v>
      </c>
      <c r="Q31" s="190">
        <v>-28.581900000000001</v>
      </c>
      <c r="R31" s="190">
        <v>-34.988099999999996</v>
      </c>
      <c r="S31" s="190">
        <v>-27.610599999999998</v>
      </c>
      <c r="T31" s="190">
        <v>-13.771700000000001</v>
      </c>
      <c r="U31" s="190">
        <v>-19.453499999999998</v>
      </c>
      <c r="V31" s="190">
        <v>-43.834099999999999</v>
      </c>
      <c r="W31" s="190">
        <v>-36.948999999999998</v>
      </c>
      <c r="X31" s="190">
        <v>-18.708599999999997</v>
      </c>
      <c r="Y31" s="190">
        <v>-25.398700000000002</v>
      </c>
      <c r="Z31" s="190">
        <v>-18.684200000000001</v>
      </c>
      <c r="AA31" s="190">
        <v>-10.974200000000002</v>
      </c>
      <c r="AB31" s="190">
        <v>-34.367400000000004</v>
      </c>
      <c r="AC31" s="190">
        <v>-27.658300000000001</v>
      </c>
      <c r="AD31" s="190">
        <v>-22.264099999999999</v>
      </c>
      <c r="AE31" s="190">
        <v>-16.6996</v>
      </c>
      <c r="AF31" s="190">
        <v>-67.282200000000003</v>
      </c>
      <c r="AG31" s="190">
        <v>-19.012</v>
      </c>
      <c r="AH31" s="190">
        <v>-19.098700000000001</v>
      </c>
      <c r="AI31" s="203"/>
      <c r="AJ31" s="203"/>
      <c r="AK31" s="203"/>
      <c r="AL31" s="203"/>
      <c r="AM31" s="203"/>
      <c r="AN31" s="167"/>
      <c r="AO31" s="167"/>
      <c r="AP31" s="167"/>
      <c r="AQ31" s="167"/>
      <c r="AR31" s="167"/>
      <c r="AS31" s="167"/>
      <c r="AT31" s="167"/>
      <c r="AU31" s="167"/>
      <c r="AV31" s="167"/>
      <c r="AW31" s="167"/>
      <c r="AX31" s="167"/>
      <c r="AY31" s="167"/>
    </row>
    <row r="32" spans="1:51" ht="15" x14ac:dyDescent="0.25">
      <c r="A32" s="149">
        <f>YampaRiverInflow.TotalOutflow!A32</f>
        <v>45444</v>
      </c>
      <c r="B32" s="280">
        <v>-48.058999999999997</v>
      </c>
      <c r="C32" s="270">
        <v>-48.058999999999997</v>
      </c>
      <c r="D32" s="285">
        <v>-48.058999999999997</v>
      </c>
      <c r="E32" s="190">
        <v>-51.9298</v>
      </c>
      <c r="F32" s="190">
        <v>-183.62299999999999</v>
      </c>
      <c r="G32" s="190">
        <v>-63.558300000000003</v>
      </c>
      <c r="H32" s="190">
        <v>-43.443300000000001</v>
      </c>
      <c r="I32" s="190">
        <v>-78.712100000000007</v>
      </c>
      <c r="J32" s="190">
        <v>-44.4283</v>
      </c>
      <c r="K32" s="190">
        <v>-46.623400000000004</v>
      </c>
      <c r="L32" s="190">
        <v>-26.48</v>
      </c>
      <c r="M32" s="190">
        <v>-49.249099999999999</v>
      </c>
      <c r="N32" s="190">
        <v>-37.820300000000003</v>
      </c>
      <c r="O32" s="190">
        <v>-37.123800000000003</v>
      </c>
      <c r="P32" s="190">
        <v>-46.805699999999995</v>
      </c>
      <c r="Q32" s="190">
        <v>-42.2714</v>
      </c>
      <c r="R32" s="190">
        <v>-36.915500000000002</v>
      </c>
      <c r="S32" s="190">
        <v>-53.137800000000006</v>
      </c>
      <c r="T32" s="190">
        <v>-64.9482</v>
      </c>
      <c r="U32" s="190">
        <v>-25.7806</v>
      </c>
      <c r="V32" s="190">
        <v>-34.943199999999997</v>
      </c>
      <c r="W32" s="190">
        <v>-51.296099999999996</v>
      </c>
      <c r="X32" s="190">
        <v>-57.331800000000001</v>
      </c>
      <c r="Y32" s="190">
        <v>-54.558199999999999</v>
      </c>
      <c r="Z32" s="190">
        <v>-68.587000000000003</v>
      </c>
      <c r="AA32" s="190">
        <v>-37.685099999999998</v>
      </c>
      <c r="AB32" s="190">
        <v>-32.256500000000003</v>
      </c>
      <c r="AC32" s="190">
        <v>-52.228699999999996</v>
      </c>
      <c r="AD32" s="190">
        <v>-55.433399999999999</v>
      </c>
      <c r="AE32" s="190">
        <v>-50.623800000000003</v>
      </c>
      <c r="AF32" s="190">
        <v>-49.755000000000003</v>
      </c>
      <c r="AG32" s="190">
        <v>-57.844000000000001</v>
      </c>
      <c r="AH32" s="190">
        <v>-49.321300000000001</v>
      </c>
      <c r="AI32" s="203"/>
      <c r="AJ32" s="203"/>
      <c r="AK32" s="203"/>
      <c r="AL32" s="203"/>
      <c r="AM32" s="203"/>
      <c r="AN32" s="167"/>
      <c r="AO32" s="167"/>
      <c r="AP32" s="167"/>
      <c r="AQ32" s="167"/>
      <c r="AR32" s="167"/>
      <c r="AS32" s="167"/>
      <c r="AT32" s="167"/>
      <c r="AU32" s="167"/>
      <c r="AV32" s="167"/>
      <c r="AW32" s="167"/>
      <c r="AX32" s="167"/>
      <c r="AY32" s="167"/>
    </row>
    <row r="33" spans="1:51" ht="15" x14ac:dyDescent="0.25">
      <c r="A33" s="149">
        <f>YampaRiverInflow.TotalOutflow!A33</f>
        <v>45474</v>
      </c>
      <c r="B33" s="280">
        <v>-35.131</v>
      </c>
      <c r="C33" s="270">
        <v>-35.131</v>
      </c>
      <c r="D33" s="285">
        <v>-35.131</v>
      </c>
      <c r="E33" s="190">
        <v>-48.567099999999996</v>
      </c>
      <c r="F33" s="190">
        <v>-182.99199999999999</v>
      </c>
      <c r="G33" s="190">
        <v>-65.305999999999997</v>
      </c>
      <c r="H33" s="190">
        <v>-37.942</v>
      </c>
      <c r="I33" s="190">
        <v>-73.786799999999999</v>
      </c>
      <c r="J33" s="190">
        <v>-40.766500000000001</v>
      </c>
      <c r="K33" s="190">
        <v>-6.4570799999999995</v>
      </c>
      <c r="L33" s="190">
        <v>-40.478199999999994</v>
      </c>
      <c r="M33" s="190">
        <v>-35.347099999999998</v>
      </c>
      <c r="N33" s="190">
        <v>-30.984200000000001</v>
      </c>
      <c r="O33" s="190">
        <v>-12.644399999999999</v>
      </c>
      <c r="P33" s="190">
        <v>-15.251700000000001</v>
      </c>
      <c r="Q33" s="190">
        <v>-52.766100000000002</v>
      </c>
      <c r="R33" s="190">
        <v>-45.935900000000004</v>
      </c>
      <c r="S33" s="190">
        <v>-47.300400000000003</v>
      </c>
      <c r="T33" s="190">
        <v>-39.221400000000003</v>
      </c>
      <c r="U33" s="190">
        <v>-35.222799999999999</v>
      </c>
      <c r="V33" s="190">
        <v>-42.721499999999999</v>
      </c>
      <c r="W33" s="190">
        <v>-48.900100000000002</v>
      </c>
      <c r="X33" s="190">
        <v>-17.8947</v>
      </c>
      <c r="Y33" s="190">
        <v>-23.696200000000001</v>
      </c>
      <c r="Z33" s="190">
        <v>-7.1829000000000001</v>
      </c>
      <c r="AA33" s="190">
        <v>-15.904399999999999</v>
      </c>
      <c r="AB33" s="190">
        <v>-28.589599999999997</v>
      </c>
      <c r="AC33" s="190">
        <v>-43.727499999999999</v>
      </c>
      <c r="AD33" s="190">
        <v>-35.582300000000004</v>
      </c>
      <c r="AE33" s="190">
        <v>-30.575500000000002</v>
      </c>
      <c r="AF33" s="190">
        <v>-37.180800000000005</v>
      </c>
      <c r="AG33" s="190">
        <v>-48.3</v>
      </c>
      <c r="AH33" s="190">
        <v>-25.503700000000002</v>
      </c>
      <c r="AI33" s="203"/>
      <c r="AJ33" s="203"/>
      <c r="AK33" s="203"/>
      <c r="AL33" s="203"/>
      <c r="AM33" s="203"/>
      <c r="AN33" s="167"/>
      <c r="AO33" s="167"/>
      <c r="AP33" s="167"/>
      <c r="AQ33" s="167"/>
      <c r="AR33" s="167"/>
      <c r="AS33" s="167"/>
      <c r="AT33" s="167"/>
      <c r="AU33" s="167"/>
      <c r="AV33" s="167"/>
      <c r="AW33" s="167"/>
      <c r="AX33" s="167"/>
      <c r="AY33" s="167"/>
    </row>
    <row r="34" spans="1:51" ht="15" x14ac:dyDescent="0.25">
      <c r="A34" s="149">
        <f>YampaRiverInflow.TotalOutflow!A34</f>
        <v>45505</v>
      </c>
      <c r="B34" s="280">
        <v>-35.261000000000003</v>
      </c>
      <c r="C34" s="270">
        <v>-35.261000000000003</v>
      </c>
      <c r="D34" s="285">
        <v>-35.261000000000003</v>
      </c>
      <c r="E34" s="190">
        <v>-37.121300000000005</v>
      </c>
      <c r="F34" s="190">
        <v>-39.379899999999999</v>
      </c>
      <c r="G34" s="190">
        <v>-27.815000000000001</v>
      </c>
      <c r="H34" s="190">
        <v>-14.0517</v>
      </c>
      <c r="I34" s="190">
        <v>-65.381299999999996</v>
      </c>
      <c r="J34" s="190">
        <v>-36.5657</v>
      </c>
      <c r="K34" s="190">
        <v>-19.854400000000002</v>
      </c>
      <c r="L34" s="190">
        <v>-3.75305</v>
      </c>
      <c r="M34" s="190">
        <v>-2.8775900000000001</v>
      </c>
      <c r="N34" s="190">
        <v>-12.666399999999999</v>
      </c>
      <c r="O34" s="190">
        <v>-13.9602</v>
      </c>
      <c r="P34" s="190">
        <v>-39.998400000000004</v>
      </c>
      <c r="Q34" s="190">
        <v>7.2850600000000005</v>
      </c>
      <c r="R34" s="190">
        <v>-24.3444</v>
      </c>
      <c r="S34" s="190">
        <v>-33.449400000000004</v>
      </c>
      <c r="T34" s="190">
        <v>-19.831900000000001</v>
      </c>
      <c r="U34" s="190">
        <v>-46.257599999999996</v>
      </c>
      <c r="V34" s="190">
        <v>-32.945300000000003</v>
      </c>
      <c r="W34" s="190">
        <v>-39.458300000000001</v>
      </c>
      <c r="X34" s="190">
        <v>-23.445799999999998</v>
      </c>
      <c r="Y34" s="190">
        <v>-14.442500000000001</v>
      </c>
      <c r="Z34" s="190">
        <v>-5.3147600000000006</v>
      </c>
      <c r="AA34" s="190">
        <v>-20.151</v>
      </c>
      <c r="AB34" s="190">
        <v>-29.148299999999999</v>
      </c>
      <c r="AC34" s="190">
        <v>-33.437899999999999</v>
      </c>
      <c r="AD34" s="190">
        <v>-29.450599999999998</v>
      </c>
      <c r="AE34" s="190">
        <v>-25.803599999999999</v>
      </c>
      <c r="AF34" s="190">
        <v>-58.466900000000003</v>
      </c>
      <c r="AG34" s="190">
        <v>-23.998000000000001</v>
      </c>
      <c r="AH34" s="190">
        <v>5.8436199999999996</v>
      </c>
      <c r="AI34" s="203"/>
      <c r="AJ34" s="203"/>
      <c r="AK34" s="203"/>
      <c r="AL34" s="203"/>
      <c r="AM34" s="203"/>
      <c r="AN34" s="167"/>
      <c r="AO34" s="167"/>
      <c r="AP34" s="167"/>
      <c r="AQ34" s="167"/>
      <c r="AR34" s="167"/>
      <c r="AS34" s="167"/>
      <c r="AT34" s="167"/>
      <c r="AU34" s="167"/>
      <c r="AV34" s="167"/>
      <c r="AW34" s="167"/>
      <c r="AX34" s="167"/>
      <c r="AY34" s="167"/>
    </row>
    <row r="35" spans="1:51" ht="15" x14ac:dyDescent="0.25">
      <c r="A35" s="149">
        <f>YampaRiverInflow.TotalOutflow!A35</f>
        <v>45536</v>
      </c>
      <c r="B35" s="280">
        <v>-19.898</v>
      </c>
      <c r="C35" s="270">
        <v>-19.898</v>
      </c>
      <c r="D35" s="285">
        <v>-19.898</v>
      </c>
      <c r="E35" s="190">
        <v>-31.333599999999997</v>
      </c>
      <c r="F35" s="190">
        <v>-19.856300000000001</v>
      </c>
      <c r="G35" s="190">
        <v>-41.415900000000001</v>
      </c>
      <c r="H35" s="190">
        <v>-22.555199999999999</v>
      </c>
      <c r="I35" s="190">
        <v>0.85353000000000001</v>
      </c>
      <c r="J35" s="190">
        <v>-61.966300000000004</v>
      </c>
      <c r="K35" s="190">
        <v>-54.048999999999999</v>
      </c>
      <c r="L35" s="190">
        <v>-27.7121</v>
      </c>
      <c r="M35" s="190">
        <v>-18.022099999999998</v>
      </c>
      <c r="N35" s="190">
        <v>-8.8447199999999988</v>
      </c>
      <c r="O35" s="190">
        <v>-17.9664</v>
      </c>
      <c r="P35" s="190">
        <v>-5.1358199999999998</v>
      </c>
      <c r="Q35" s="190">
        <v>-10.9739</v>
      </c>
      <c r="R35" s="190">
        <v>-32.469799999999999</v>
      </c>
      <c r="S35" s="190">
        <v>-35.090000000000003</v>
      </c>
      <c r="T35" s="190">
        <v>-20.7882</v>
      </c>
      <c r="U35" s="190">
        <v>-50.804099999999998</v>
      </c>
      <c r="V35" s="190">
        <v>-26.487200000000001</v>
      </c>
      <c r="W35" s="190">
        <v>-30.253900000000002</v>
      </c>
      <c r="X35" s="190">
        <v>-43.0578</v>
      </c>
      <c r="Y35" s="190">
        <v>-36.350099999999998</v>
      </c>
      <c r="Z35" s="190">
        <v>-18.872799999999998</v>
      </c>
      <c r="AA35" s="190">
        <v>-16.6816</v>
      </c>
      <c r="AB35" s="190">
        <v>-22.602599999999999</v>
      </c>
      <c r="AC35" s="190">
        <v>-13.866299999999999</v>
      </c>
      <c r="AD35" s="190">
        <v>-20.75</v>
      </c>
      <c r="AE35" s="190">
        <v>-8.9183799999999991</v>
      </c>
      <c r="AF35" s="190">
        <v>-33.353900000000003</v>
      </c>
      <c r="AG35" s="190">
        <v>-15.521000000000001</v>
      </c>
      <c r="AH35" s="190">
        <v>-12.745700000000001</v>
      </c>
      <c r="AI35" s="203"/>
      <c r="AJ35" s="203"/>
      <c r="AK35" s="203"/>
      <c r="AL35" s="203"/>
      <c r="AM35" s="203"/>
      <c r="AN35" s="167"/>
      <c r="AO35" s="167"/>
      <c r="AP35" s="167"/>
      <c r="AQ35" s="167"/>
      <c r="AR35" s="167"/>
      <c r="AS35" s="167"/>
      <c r="AT35" s="167"/>
      <c r="AU35" s="167"/>
      <c r="AV35" s="167"/>
      <c r="AW35" s="167"/>
      <c r="AX35" s="167"/>
      <c r="AY35" s="167"/>
    </row>
    <row r="36" spans="1:51" ht="15" x14ac:dyDescent="0.25">
      <c r="A36" s="149">
        <f>YampaRiverInflow.TotalOutflow!A36</f>
        <v>45566</v>
      </c>
      <c r="B36" s="280">
        <v>-14.581</v>
      </c>
      <c r="C36" s="270">
        <v>-14.581</v>
      </c>
      <c r="D36" s="285">
        <v>-14.581</v>
      </c>
      <c r="E36" s="190">
        <v>-8.1872799999999994</v>
      </c>
      <c r="F36" s="190">
        <v>-13.261700000000001</v>
      </c>
      <c r="G36" s="190">
        <v>8.3438300000000005</v>
      </c>
      <c r="H36" s="190">
        <v>1.6283399999999999</v>
      </c>
      <c r="I36" s="190">
        <v>-1.5256099999999999</v>
      </c>
      <c r="J36" s="190">
        <v>0.55819000000000007</v>
      </c>
      <c r="K36" s="190">
        <v>-0.40666000000000002</v>
      </c>
      <c r="L36" s="190">
        <v>-3.3743600000000002</v>
      </c>
      <c r="M36" s="190">
        <v>10.40099</v>
      </c>
      <c r="N36" s="190">
        <v>3.1250999999999998</v>
      </c>
      <c r="O36" s="190">
        <v>0.16553999999999999</v>
      </c>
      <c r="P36" s="190">
        <v>26.085080000000001</v>
      </c>
      <c r="Q36" s="190">
        <v>-4.4398100000000005</v>
      </c>
      <c r="R36" s="190">
        <v>7.4000500000000002</v>
      </c>
      <c r="S36" s="190">
        <v>-11.6661</v>
      </c>
      <c r="T36" s="190">
        <v>-2.7408399999999999</v>
      </c>
      <c r="U36" s="190">
        <v>-4.4333</v>
      </c>
      <c r="V36" s="190">
        <v>-10.0848</v>
      </c>
      <c r="W36" s="190">
        <v>-27.032599999999999</v>
      </c>
      <c r="X36" s="190">
        <v>-5.7554099999999995</v>
      </c>
      <c r="Y36" s="190">
        <v>-10.2515</v>
      </c>
      <c r="Z36" s="190">
        <v>-12.6999</v>
      </c>
      <c r="AA36" s="190">
        <v>-3.16777</v>
      </c>
      <c r="AB36" s="190">
        <v>-24.611999999999998</v>
      </c>
      <c r="AC36" s="190">
        <v>-28.077099999999998</v>
      </c>
      <c r="AD36" s="190">
        <v>-12.1576</v>
      </c>
      <c r="AE36" s="190">
        <v>1.7223250000000001</v>
      </c>
      <c r="AF36" s="190">
        <v>-9.7818899999999989</v>
      </c>
      <c r="AG36" s="190">
        <v>3.17</v>
      </c>
      <c r="AH36" s="190">
        <v>-15.058</v>
      </c>
      <c r="AI36" s="203"/>
      <c r="AJ36" s="203"/>
      <c r="AK36" s="203"/>
      <c r="AL36" s="203"/>
      <c r="AM36" s="203"/>
      <c r="AN36" s="167"/>
      <c r="AO36" s="167"/>
      <c r="AP36" s="167"/>
      <c r="AQ36" s="167"/>
      <c r="AR36" s="167"/>
      <c r="AS36" s="167"/>
      <c r="AT36" s="167"/>
      <c r="AU36" s="167"/>
      <c r="AV36" s="167"/>
      <c r="AW36" s="167"/>
      <c r="AX36" s="167"/>
      <c r="AY36" s="167"/>
    </row>
    <row r="37" spans="1:51" ht="15" x14ac:dyDescent="0.25">
      <c r="A37" s="149">
        <f>YampaRiverInflow.TotalOutflow!A37</f>
        <v>45597</v>
      </c>
      <c r="B37" s="280">
        <v>5.8479999999999999</v>
      </c>
      <c r="C37" s="270">
        <v>5.8479999999999999</v>
      </c>
      <c r="D37" s="285">
        <v>5.8479999999999999</v>
      </c>
      <c r="E37" s="190">
        <v>1.3323900000000002</v>
      </c>
      <c r="F37" s="190">
        <v>8.9617099999999983</v>
      </c>
      <c r="G37" s="190">
        <v>4.5023100000000005</v>
      </c>
      <c r="H37" s="190">
        <v>13.97513</v>
      </c>
      <c r="I37" s="190">
        <v>6.8756899999999996</v>
      </c>
      <c r="J37" s="190">
        <v>-37.753900000000002</v>
      </c>
      <c r="K37" s="190">
        <v>12.579600000000001</v>
      </c>
      <c r="L37" s="190">
        <v>4.9528100000000004</v>
      </c>
      <c r="M37" s="190">
        <v>14.292</v>
      </c>
      <c r="N37" s="190">
        <v>10.398250000000001</v>
      </c>
      <c r="O37" s="190">
        <v>14.77266</v>
      </c>
      <c r="P37" s="190">
        <v>2.89751</v>
      </c>
      <c r="Q37" s="190">
        <v>-5.1595500000000003</v>
      </c>
      <c r="R37" s="190">
        <v>8.3595300000000012</v>
      </c>
      <c r="S37" s="190">
        <v>0.24359</v>
      </c>
      <c r="T37" s="190">
        <v>-2.1938</v>
      </c>
      <c r="U37" s="190">
        <v>-8.1242999999999999</v>
      </c>
      <c r="V37" s="190">
        <v>-20.0396</v>
      </c>
      <c r="W37" s="190">
        <v>-7.1350500000000006</v>
      </c>
      <c r="X37" s="190">
        <v>-4.9749300000000005</v>
      </c>
      <c r="Y37" s="190">
        <v>-2.7747700000000002</v>
      </c>
      <c r="Z37" s="190">
        <v>-5.4642499999999998</v>
      </c>
      <c r="AA37" s="190">
        <v>12.753399999999999</v>
      </c>
      <c r="AB37" s="190">
        <v>1.235026</v>
      </c>
      <c r="AC37" s="190">
        <v>6.9389319999999994</v>
      </c>
      <c r="AD37" s="190">
        <v>-9.7391900000000007</v>
      </c>
      <c r="AE37" s="190">
        <v>26.70477</v>
      </c>
      <c r="AF37" s="190">
        <v>4.1004740000000002</v>
      </c>
      <c r="AG37" s="190">
        <v>8.6760000000000002</v>
      </c>
      <c r="AH37" s="190">
        <v>-7.5486000000000004</v>
      </c>
      <c r="AI37" s="203"/>
      <c r="AJ37" s="203"/>
      <c r="AK37" s="203"/>
      <c r="AL37" s="203"/>
      <c r="AM37" s="203"/>
      <c r="AN37" s="167"/>
      <c r="AO37" s="167"/>
      <c r="AP37" s="167"/>
      <c r="AQ37" s="167"/>
      <c r="AR37" s="167"/>
      <c r="AS37" s="167"/>
      <c r="AT37" s="167"/>
      <c r="AU37" s="167"/>
      <c r="AV37" s="167"/>
      <c r="AW37" s="167"/>
      <c r="AX37" s="167"/>
      <c r="AY37" s="167"/>
    </row>
    <row r="38" spans="1:51" ht="15" x14ac:dyDescent="0.25">
      <c r="A38" s="149">
        <f>YampaRiverInflow.TotalOutflow!A38</f>
        <v>45627</v>
      </c>
      <c r="B38" s="280">
        <v>13.042</v>
      </c>
      <c r="C38" s="270">
        <v>13.042</v>
      </c>
      <c r="D38" s="285">
        <v>13.042</v>
      </c>
      <c r="E38" s="190">
        <v>11.40897</v>
      </c>
      <c r="F38" s="190">
        <v>18.883740000000003</v>
      </c>
      <c r="G38" s="190">
        <v>6.48062</v>
      </c>
      <c r="H38" s="190">
        <v>-1.6886700000000001</v>
      </c>
      <c r="I38" s="190">
        <v>-26.622299999999999</v>
      </c>
      <c r="J38" s="190">
        <v>-69.312100000000001</v>
      </c>
      <c r="K38" s="190">
        <v>30.47054</v>
      </c>
      <c r="L38" s="190">
        <v>12.73404</v>
      </c>
      <c r="M38" s="190">
        <v>16.88007</v>
      </c>
      <c r="N38" s="190">
        <v>5.8597900000000003</v>
      </c>
      <c r="O38" s="190">
        <v>7.4444699999999999</v>
      </c>
      <c r="P38" s="190">
        <v>33.224269999999997</v>
      </c>
      <c r="Q38" s="190">
        <v>12.479979999999999</v>
      </c>
      <c r="R38" s="190">
        <v>17.551400000000001</v>
      </c>
      <c r="S38" s="190">
        <v>6.2706099999999996</v>
      </c>
      <c r="T38" s="190">
        <v>38.814579999999999</v>
      </c>
      <c r="U38" s="190">
        <v>9.5693099999999998</v>
      </c>
      <c r="V38" s="190">
        <v>34.180550000000004</v>
      </c>
      <c r="W38" s="190">
        <v>4.3811200000000001</v>
      </c>
      <c r="X38" s="190">
        <v>12.84577</v>
      </c>
      <c r="Y38" s="190">
        <v>-9.6169899999999995</v>
      </c>
      <c r="Z38" s="190">
        <v>8.3672789999999999</v>
      </c>
      <c r="AA38" s="190">
        <v>21.699849999999998</v>
      </c>
      <c r="AB38" s="190">
        <v>30.923099999999998</v>
      </c>
      <c r="AC38" s="190">
        <v>2.6434799999999998</v>
      </c>
      <c r="AD38" s="190">
        <v>7.848967</v>
      </c>
      <c r="AE38" s="190">
        <v>2.9376329999999999</v>
      </c>
      <c r="AF38" s="190">
        <v>20.856740000000002</v>
      </c>
      <c r="AG38" s="190">
        <v>18.335000000000001</v>
      </c>
      <c r="AH38" s="190">
        <v>4.6582799999999995</v>
      </c>
      <c r="AI38" s="203"/>
      <c r="AJ38" s="203"/>
      <c r="AK38" s="203"/>
      <c r="AL38" s="203"/>
      <c r="AM38" s="203"/>
      <c r="AN38" s="167"/>
      <c r="AO38" s="167"/>
      <c r="AP38" s="167"/>
      <c r="AQ38" s="167"/>
      <c r="AR38" s="167"/>
      <c r="AS38" s="167"/>
      <c r="AT38" s="167"/>
      <c r="AU38" s="167"/>
      <c r="AV38" s="167"/>
      <c r="AW38" s="167"/>
      <c r="AX38" s="167"/>
      <c r="AY38" s="167"/>
    </row>
    <row r="39" spans="1:51" ht="15" x14ac:dyDescent="0.25">
      <c r="A39" s="149">
        <f>YampaRiverInflow.TotalOutflow!A39</f>
        <v>45658</v>
      </c>
      <c r="B39" s="280">
        <v>-23.844000000000001</v>
      </c>
      <c r="C39" s="270">
        <v>-23.844000000000001</v>
      </c>
      <c r="D39" s="285">
        <v>-23.844000000000001</v>
      </c>
      <c r="E39" s="190">
        <v>-30.712700000000002</v>
      </c>
      <c r="F39" s="190">
        <v>-2.2970100000000002</v>
      </c>
      <c r="G39" s="190">
        <v>-5.6275300000000001</v>
      </c>
      <c r="H39" s="190">
        <v>-64.680900000000008</v>
      </c>
      <c r="I39" s="190">
        <v>-113.199</v>
      </c>
      <c r="J39" s="190">
        <v>36.242400000000004</v>
      </c>
      <c r="K39" s="190">
        <v>-10.6774</v>
      </c>
      <c r="L39" s="190">
        <v>8.1581399999999995</v>
      </c>
      <c r="M39" s="190">
        <v>1.3930199999999999</v>
      </c>
      <c r="N39" s="190">
        <v>10.17</v>
      </c>
      <c r="O39" s="190">
        <v>3.6542600000000003</v>
      </c>
      <c r="P39" s="190">
        <v>8.1713000000000005</v>
      </c>
      <c r="Q39" s="190">
        <v>-29.2118</v>
      </c>
      <c r="R39" s="190">
        <v>-12.4862</v>
      </c>
      <c r="S39" s="190">
        <v>-4.2013100000000003</v>
      </c>
      <c r="T39" s="190">
        <v>-21.987200000000001</v>
      </c>
      <c r="U39" s="190">
        <v>21.381310000000003</v>
      </c>
      <c r="V39" s="190">
        <v>-39.100499999999997</v>
      </c>
      <c r="W39" s="190">
        <v>-31.088799999999999</v>
      </c>
      <c r="X39" s="190">
        <v>7.3067399999999996</v>
      </c>
      <c r="Y39" s="190">
        <v>-13.319000000000001</v>
      </c>
      <c r="Z39" s="190">
        <v>-6.39839</v>
      </c>
      <c r="AA39" s="190">
        <v>-23.134</v>
      </c>
      <c r="AB39" s="190">
        <v>-29.637900000000002</v>
      </c>
      <c r="AC39" s="190">
        <v>-24.356300000000001</v>
      </c>
      <c r="AD39" s="190">
        <v>-6.12601</v>
      </c>
      <c r="AE39" s="190">
        <v>-35.9651</v>
      </c>
      <c r="AF39" s="190">
        <v>-1.4319999999999999</v>
      </c>
      <c r="AG39" s="190">
        <v>-16.688599999999997</v>
      </c>
      <c r="AH39" s="190">
        <v>33.015449999999994</v>
      </c>
      <c r="AI39" s="203"/>
      <c r="AJ39" s="203"/>
      <c r="AK39" s="203"/>
      <c r="AL39" s="203"/>
      <c r="AM39" s="203"/>
      <c r="AN39" s="167"/>
      <c r="AO39" s="167"/>
      <c r="AP39" s="167"/>
      <c r="AQ39" s="167"/>
      <c r="AR39" s="167"/>
      <c r="AS39" s="167"/>
      <c r="AT39" s="167"/>
      <c r="AU39" s="167"/>
      <c r="AV39" s="167"/>
      <c r="AW39" s="167"/>
      <c r="AX39" s="167"/>
      <c r="AY39" s="167"/>
    </row>
    <row r="40" spans="1:51" ht="15" x14ac:dyDescent="0.25">
      <c r="A40" s="149">
        <f>YampaRiverInflow.TotalOutflow!A40</f>
        <v>45689</v>
      </c>
      <c r="B40" s="280">
        <v>-28.407</v>
      </c>
      <c r="C40" s="270">
        <v>-28.407</v>
      </c>
      <c r="D40" s="285">
        <v>-28.407</v>
      </c>
      <c r="E40" s="190">
        <v>-38.901800000000001</v>
      </c>
      <c r="F40" s="190">
        <v>-63.575199999999995</v>
      </c>
      <c r="G40" s="190">
        <v>-26.556999999999999</v>
      </c>
      <c r="H40" s="190">
        <v>-43.0946</v>
      </c>
      <c r="I40" s="190">
        <v>-46.804400000000001</v>
      </c>
      <c r="J40" s="190">
        <v>-20.875299999999999</v>
      </c>
      <c r="K40" s="190">
        <v>-24.3658</v>
      </c>
      <c r="L40" s="190">
        <v>1.18557</v>
      </c>
      <c r="M40" s="190">
        <v>-25.8432</v>
      </c>
      <c r="N40" s="190">
        <v>-4.4762599999999999</v>
      </c>
      <c r="O40" s="190">
        <v>-2.36822</v>
      </c>
      <c r="P40" s="190">
        <v>5.9079799999999993</v>
      </c>
      <c r="Q40" s="190">
        <v>-17.978400000000001</v>
      </c>
      <c r="R40" s="190">
        <v>-35.601699999999994</v>
      </c>
      <c r="S40" s="190">
        <v>-45.1038</v>
      </c>
      <c r="T40" s="190">
        <v>-5.1178299999999997</v>
      </c>
      <c r="U40" s="190">
        <v>-37.283000000000001</v>
      </c>
      <c r="V40" s="190">
        <v>-15.6464</v>
      </c>
      <c r="W40" s="190">
        <v>-40.071800000000003</v>
      </c>
      <c r="X40" s="190">
        <v>-32.633000000000003</v>
      </c>
      <c r="Y40" s="190">
        <v>-26.703299999999999</v>
      </c>
      <c r="Z40" s="190">
        <v>-28.727499999999999</v>
      </c>
      <c r="AA40" s="190">
        <v>-41.463300000000004</v>
      </c>
      <c r="AB40" s="190">
        <v>-12.364799999999999</v>
      </c>
      <c r="AC40" s="190">
        <v>-17.944700000000001</v>
      </c>
      <c r="AD40" s="190">
        <v>-30.381799999999998</v>
      </c>
      <c r="AE40" s="190">
        <v>-39.880099999999999</v>
      </c>
      <c r="AF40" s="190">
        <v>-13.894</v>
      </c>
      <c r="AG40" s="190">
        <v>-22.5732</v>
      </c>
      <c r="AH40" s="190">
        <v>-17.1022</v>
      </c>
      <c r="AI40" s="203"/>
      <c r="AJ40" s="203"/>
      <c r="AK40" s="203"/>
      <c r="AL40" s="203"/>
      <c r="AM40" s="203"/>
      <c r="AN40" s="167"/>
      <c r="AO40" s="167"/>
      <c r="AP40" s="167"/>
      <c r="AQ40" s="167"/>
      <c r="AR40" s="167"/>
      <c r="AS40" s="167"/>
      <c r="AT40" s="167"/>
      <c r="AU40" s="167"/>
      <c r="AV40" s="167"/>
      <c r="AW40" s="167"/>
      <c r="AX40" s="167"/>
      <c r="AY40" s="167"/>
    </row>
    <row r="41" spans="1:51" ht="15" x14ac:dyDescent="0.25">
      <c r="A41" s="149">
        <f>YampaRiverInflow.TotalOutflow!A41</f>
        <v>45717</v>
      </c>
      <c r="B41" s="280">
        <v>-39.97</v>
      </c>
      <c r="C41" s="270">
        <v>-39.97</v>
      </c>
      <c r="D41" s="285">
        <v>-39.97</v>
      </c>
      <c r="E41" s="190">
        <v>-40.1935</v>
      </c>
      <c r="F41" s="190">
        <v>-34.902000000000001</v>
      </c>
      <c r="G41" s="190">
        <v>-96.0959</v>
      </c>
      <c r="H41" s="190">
        <v>-38.881300000000003</v>
      </c>
      <c r="I41" s="190">
        <v>-9.1832499999999992</v>
      </c>
      <c r="J41" s="190">
        <v>-13.1533</v>
      </c>
      <c r="K41" s="190">
        <v>-27.913900000000002</v>
      </c>
      <c r="L41" s="190">
        <v>-37.945300000000003</v>
      </c>
      <c r="M41" s="190">
        <v>-37.232500000000002</v>
      </c>
      <c r="N41" s="190">
        <v>-84.1511</v>
      </c>
      <c r="O41" s="190">
        <v>-52.822800000000001</v>
      </c>
      <c r="P41" s="190">
        <v>-62.375399999999999</v>
      </c>
      <c r="Q41" s="190">
        <v>-22.7028</v>
      </c>
      <c r="R41" s="190">
        <v>-24.410799999999998</v>
      </c>
      <c r="S41" s="190">
        <v>-35.779199999999996</v>
      </c>
      <c r="T41" s="190">
        <v>-52.189599999999999</v>
      </c>
      <c r="U41" s="190">
        <v>-44.594099999999997</v>
      </c>
      <c r="V41" s="190">
        <v>-46.276900000000005</v>
      </c>
      <c r="W41" s="190">
        <v>-41.1785</v>
      </c>
      <c r="X41" s="190">
        <v>-54.098800000000004</v>
      </c>
      <c r="Y41" s="190">
        <v>-94.38669999999999</v>
      </c>
      <c r="Z41" s="190">
        <v>-68.116</v>
      </c>
      <c r="AA41" s="190">
        <v>-21.329699999999999</v>
      </c>
      <c r="AB41" s="190">
        <v>-45.133600000000001</v>
      </c>
      <c r="AC41" s="190">
        <v>-41.103999999999999</v>
      </c>
      <c r="AD41" s="190">
        <v>-52.287500000000001</v>
      </c>
      <c r="AE41" s="190">
        <v>-39.996499999999997</v>
      </c>
      <c r="AF41" s="190">
        <v>-34.947000000000003</v>
      </c>
      <c r="AG41" s="190">
        <v>-9.4451399999999985</v>
      </c>
      <c r="AH41" s="190">
        <v>-51.122900000000001</v>
      </c>
      <c r="AI41" s="203"/>
      <c r="AJ41" s="203"/>
      <c r="AK41" s="203"/>
      <c r="AL41" s="203"/>
      <c r="AM41" s="203"/>
      <c r="AN41" s="167"/>
      <c r="AO41" s="167"/>
      <c r="AP41" s="167"/>
      <c r="AQ41" s="167"/>
      <c r="AR41" s="167"/>
      <c r="AS41" s="167"/>
      <c r="AT41" s="167"/>
      <c r="AU41" s="167"/>
      <c r="AV41" s="167"/>
      <c r="AW41" s="167"/>
      <c r="AX41" s="167"/>
      <c r="AY41" s="167"/>
    </row>
    <row r="42" spans="1:51" ht="15" x14ac:dyDescent="0.25">
      <c r="A42" s="149">
        <f>YampaRiverInflow.TotalOutflow!A42</f>
        <v>45748</v>
      </c>
      <c r="B42" s="280">
        <v>-30.27</v>
      </c>
      <c r="C42" s="270">
        <v>-30.27</v>
      </c>
      <c r="D42" s="285">
        <v>-30.27</v>
      </c>
      <c r="E42" s="190">
        <v>-45.231099999999998</v>
      </c>
      <c r="F42" s="190">
        <v>-21.337199999999999</v>
      </c>
      <c r="G42" s="190">
        <v>-46.392000000000003</v>
      </c>
      <c r="H42" s="190">
        <v>-46.931699999999999</v>
      </c>
      <c r="I42" s="190">
        <v>-10.3939</v>
      </c>
      <c r="J42" s="190">
        <v>-22.183299999999999</v>
      </c>
      <c r="K42" s="190">
        <v>-50.360900000000001</v>
      </c>
      <c r="L42" s="190">
        <v>-34.244300000000003</v>
      </c>
      <c r="M42" s="190">
        <v>-28.298599999999997</v>
      </c>
      <c r="N42" s="190">
        <v>-23.056999999999999</v>
      </c>
      <c r="O42" s="190">
        <v>-23.6526</v>
      </c>
      <c r="P42" s="190">
        <v>-18.731300000000001</v>
      </c>
      <c r="Q42" s="190">
        <v>-34.493000000000002</v>
      </c>
      <c r="R42" s="190">
        <v>-34.719099999999997</v>
      </c>
      <c r="S42" s="190">
        <v>-39.354300000000002</v>
      </c>
      <c r="T42" s="190">
        <v>-36.816499999999998</v>
      </c>
      <c r="U42" s="190">
        <v>-31.096499999999999</v>
      </c>
      <c r="V42" s="190">
        <v>-26.820700000000002</v>
      </c>
      <c r="W42" s="190">
        <v>-39.596599999999995</v>
      </c>
      <c r="X42" s="190">
        <v>-38.490600000000001</v>
      </c>
      <c r="Y42" s="190">
        <v>-7.4329700000000001</v>
      </c>
      <c r="Z42" s="190">
        <v>-6.8644499999999997</v>
      </c>
      <c r="AA42" s="190">
        <v>-16.915599999999998</v>
      </c>
      <c r="AB42" s="190">
        <v>-37.536199999999994</v>
      </c>
      <c r="AC42" s="190">
        <v>-51.6753</v>
      </c>
      <c r="AD42" s="190">
        <v>-49.0565</v>
      </c>
      <c r="AE42" s="190">
        <v>3.8323470000000004</v>
      </c>
      <c r="AF42" s="190">
        <v>-59.116</v>
      </c>
      <c r="AG42" s="190">
        <v>-58.070099999999996</v>
      </c>
      <c r="AH42" s="190">
        <v>-46.224299999999999</v>
      </c>
      <c r="AI42" s="203"/>
      <c r="AJ42" s="203"/>
      <c r="AK42" s="203"/>
      <c r="AL42" s="203"/>
      <c r="AM42" s="203"/>
      <c r="AN42" s="167"/>
      <c r="AO42" s="167"/>
      <c r="AP42" s="167"/>
      <c r="AQ42" s="167"/>
      <c r="AR42" s="167"/>
      <c r="AS42" s="167"/>
      <c r="AT42" s="167"/>
      <c r="AU42" s="167"/>
      <c r="AV42" s="167"/>
      <c r="AW42" s="167"/>
      <c r="AX42" s="167"/>
      <c r="AY42" s="167"/>
    </row>
    <row r="43" spans="1:51" ht="15" x14ac:dyDescent="0.25">
      <c r="A43" s="149">
        <f>YampaRiverInflow.TotalOutflow!A43</f>
        <v>45778</v>
      </c>
      <c r="B43" s="280">
        <v>-33.654000000000003</v>
      </c>
      <c r="C43" s="270">
        <v>-33.654000000000003</v>
      </c>
      <c r="D43" s="285">
        <v>-33.654000000000003</v>
      </c>
      <c r="E43" s="190">
        <v>-147.96199999999999</v>
      </c>
      <c r="F43" s="190">
        <v>-29.909500000000001</v>
      </c>
      <c r="G43" s="190">
        <v>-28.129300000000001</v>
      </c>
      <c r="H43" s="190">
        <v>-49.9146</v>
      </c>
      <c r="I43" s="190">
        <v>-34.603400000000001</v>
      </c>
      <c r="J43" s="190">
        <v>-27.749099999999999</v>
      </c>
      <c r="K43" s="190">
        <v>-15.6434</v>
      </c>
      <c r="L43" s="190">
        <v>-26.480900000000002</v>
      </c>
      <c r="M43" s="190">
        <v>-13.461499999999999</v>
      </c>
      <c r="N43" s="190">
        <v>-3.12216</v>
      </c>
      <c r="O43" s="190">
        <v>-37.49</v>
      </c>
      <c r="P43" s="190">
        <v>-28.581900000000001</v>
      </c>
      <c r="Q43" s="190">
        <v>-34.988099999999996</v>
      </c>
      <c r="R43" s="190">
        <v>-27.610599999999998</v>
      </c>
      <c r="S43" s="190">
        <v>-13.771700000000001</v>
      </c>
      <c r="T43" s="190">
        <v>-19.453499999999998</v>
      </c>
      <c r="U43" s="190">
        <v>-43.834099999999999</v>
      </c>
      <c r="V43" s="190">
        <v>-36.948999999999998</v>
      </c>
      <c r="W43" s="190">
        <v>-18.708599999999997</v>
      </c>
      <c r="X43" s="190">
        <v>-25.398700000000002</v>
      </c>
      <c r="Y43" s="190">
        <v>-18.684200000000001</v>
      </c>
      <c r="Z43" s="190">
        <v>-10.974200000000002</v>
      </c>
      <c r="AA43" s="190">
        <v>-34.367400000000004</v>
      </c>
      <c r="AB43" s="190">
        <v>-27.658300000000001</v>
      </c>
      <c r="AC43" s="190">
        <v>-22.264099999999999</v>
      </c>
      <c r="AD43" s="190">
        <v>-16.6996</v>
      </c>
      <c r="AE43" s="190">
        <v>-67.282200000000003</v>
      </c>
      <c r="AF43" s="190">
        <v>-19.012</v>
      </c>
      <c r="AG43" s="190">
        <v>-19.098700000000001</v>
      </c>
      <c r="AH43" s="190">
        <v>-31.252700000000001</v>
      </c>
      <c r="AI43" s="203"/>
      <c r="AJ43" s="203"/>
      <c r="AK43" s="203"/>
      <c r="AL43" s="203"/>
      <c r="AM43" s="203"/>
      <c r="AN43" s="167"/>
      <c r="AO43" s="167"/>
      <c r="AP43" s="167"/>
      <c r="AQ43" s="167"/>
      <c r="AR43" s="167"/>
      <c r="AS43" s="167"/>
      <c r="AT43" s="167"/>
      <c r="AU43" s="167"/>
      <c r="AV43" s="167"/>
      <c r="AW43" s="167"/>
      <c r="AX43" s="167"/>
      <c r="AY43" s="167"/>
    </row>
    <row r="44" spans="1:51" ht="15" x14ac:dyDescent="0.25">
      <c r="A44" s="149">
        <f>YampaRiverInflow.TotalOutflow!A44</f>
        <v>45809</v>
      </c>
      <c r="B44" s="280">
        <v>-48.058999999999997</v>
      </c>
      <c r="C44" s="270">
        <v>-48.058999999999997</v>
      </c>
      <c r="D44" s="285">
        <v>-48.058999999999997</v>
      </c>
      <c r="E44" s="190">
        <v>-183.62299999999999</v>
      </c>
      <c r="F44" s="190">
        <v>-63.558300000000003</v>
      </c>
      <c r="G44" s="190">
        <v>-43.443300000000001</v>
      </c>
      <c r="H44" s="190">
        <v>-78.712100000000007</v>
      </c>
      <c r="I44" s="190">
        <v>-44.4283</v>
      </c>
      <c r="J44" s="190">
        <v>-46.623400000000004</v>
      </c>
      <c r="K44" s="190">
        <v>-26.48</v>
      </c>
      <c r="L44" s="190">
        <v>-49.249099999999999</v>
      </c>
      <c r="M44" s="190">
        <v>-37.820300000000003</v>
      </c>
      <c r="N44" s="190">
        <v>-37.123800000000003</v>
      </c>
      <c r="O44" s="190">
        <v>-46.805699999999995</v>
      </c>
      <c r="P44" s="190">
        <v>-42.2714</v>
      </c>
      <c r="Q44" s="190">
        <v>-36.915500000000002</v>
      </c>
      <c r="R44" s="190">
        <v>-53.137800000000006</v>
      </c>
      <c r="S44" s="190">
        <v>-64.9482</v>
      </c>
      <c r="T44" s="190">
        <v>-25.7806</v>
      </c>
      <c r="U44" s="190">
        <v>-34.943199999999997</v>
      </c>
      <c r="V44" s="190">
        <v>-51.296099999999996</v>
      </c>
      <c r="W44" s="190">
        <v>-57.331800000000001</v>
      </c>
      <c r="X44" s="190">
        <v>-54.558199999999999</v>
      </c>
      <c r="Y44" s="190">
        <v>-68.587000000000003</v>
      </c>
      <c r="Z44" s="190">
        <v>-37.685099999999998</v>
      </c>
      <c r="AA44" s="190">
        <v>-32.256500000000003</v>
      </c>
      <c r="AB44" s="190">
        <v>-52.228699999999996</v>
      </c>
      <c r="AC44" s="190">
        <v>-55.433399999999999</v>
      </c>
      <c r="AD44" s="190">
        <v>-50.623800000000003</v>
      </c>
      <c r="AE44" s="190">
        <v>-49.755000000000003</v>
      </c>
      <c r="AF44" s="190">
        <v>-57.844000000000001</v>
      </c>
      <c r="AG44" s="190">
        <v>-49.321300000000001</v>
      </c>
      <c r="AH44" s="190">
        <v>-51.9298</v>
      </c>
      <c r="AI44" s="203"/>
      <c r="AJ44" s="203"/>
      <c r="AK44" s="203"/>
      <c r="AL44" s="203"/>
      <c r="AM44" s="203"/>
      <c r="AN44" s="167"/>
      <c r="AO44" s="167"/>
      <c r="AP44" s="167"/>
      <c r="AQ44" s="167"/>
      <c r="AR44" s="167"/>
      <c r="AS44" s="167"/>
      <c r="AT44" s="167"/>
      <c r="AU44" s="167"/>
      <c r="AV44" s="167"/>
      <c r="AW44" s="167"/>
      <c r="AX44" s="167"/>
      <c r="AY44" s="167"/>
    </row>
    <row r="45" spans="1:51" ht="15" x14ac:dyDescent="0.25">
      <c r="A45" s="149">
        <f>YampaRiverInflow.TotalOutflow!A45</f>
        <v>45839</v>
      </c>
      <c r="B45" s="280">
        <v>-35.131</v>
      </c>
      <c r="C45" s="270">
        <v>-35.131</v>
      </c>
      <c r="D45" s="285">
        <v>-35.131</v>
      </c>
      <c r="E45" s="190">
        <v>-182.99199999999999</v>
      </c>
      <c r="F45" s="190">
        <v>-65.305999999999997</v>
      </c>
      <c r="G45" s="190">
        <v>-37.942</v>
      </c>
      <c r="H45" s="190">
        <v>-73.786799999999999</v>
      </c>
      <c r="I45" s="190">
        <v>-40.766500000000001</v>
      </c>
      <c r="J45" s="190">
        <v>-6.4570799999999995</v>
      </c>
      <c r="K45" s="190">
        <v>-40.478199999999994</v>
      </c>
      <c r="L45" s="190">
        <v>-35.347099999999998</v>
      </c>
      <c r="M45" s="190">
        <v>-30.984200000000001</v>
      </c>
      <c r="N45" s="190">
        <v>-12.644399999999999</v>
      </c>
      <c r="O45" s="190">
        <v>-15.251700000000001</v>
      </c>
      <c r="P45" s="190">
        <v>-52.766100000000002</v>
      </c>
      <c r="Q45" s="190">
        <v>-45.935900000000004</v>
      </c>
      <c r="R45" s="190">
        <v>-47.300400000000003</v>
      </c>
      <c r="S45" s="190">
        <v>-39.221400000000003</v>
      </c>
      <c r="T45" s="190">
        <v>-35.222799999999999</v>
      </c>
      <c r="U45" s="190">
        <v>-42.721499999999999</v>
      </c>
      <c r="V45" s="190">
        <v>-48.900100000000002</v>
      </c>
      <c r="W45" s="190">
        <v>-17.8947</v>
      </c>
      <c r="X45" s="190">
        <v>-23.696200000000001</v>
      </c>
      <c r="Y45" s="190">
        <v>-7.1829000000000001</v>
      </c>
      <c r="Z45" s="190">
        <v>-15.904399999999999</v>
      </c>
      <c r="AA45" s="190">
        <v>-28.589599999999997</v>
      </c>
      <c r="AB45" s="190">
        <v>-43.727499999999999</v>
      </c>
      <c r="AC45" s="190">
        <v>-35.582300000000004</v>
      </c>
      <c r="AD45" s="190">
        <v>-30.575500000000002</v>
      </c>
      <c r="AE45" s="190">
        <v>-37.180800000000005</v>
      </c>
      <c r="AF45" s="190">
        <v>-48.3</v>
      </c>
      <c r="AG45" s="190">
        <v>-25.503700000000002</v>
      </c>
      <c r="AH45" s="190">
        <v>-48.567099999999996</v>
      </c>
      <c r="AI45" s="203"/>
      <c r="AJ45" s="203"/>
      <c r="AK45" s="203"/>
      <c r="AL45" s="203"/>
      <c r="AM45" s="203"/>
      <c r="AN45" s="167"/>
      <c r="AO45" s="167"/>
      <c r="AP45" s="167"/>
      <c r="AQ45" s="167"/>
      <c r="AR45" s="167"/>
      <c r="AS45" s="167"/>
      <c r="AT45" s="167"/>
      <c r="AU45" s="167"/>
      <c r="AV45" s="167"/>
      <c r="AW45" s="167"/>
      <c r="AX45" s="167"/>
      <c r="AY45" s="167"/>
    </row>
    <row r="46" spans="1:51" ht="15" x14ac:dyDescent="0.25">
      <c r="A46" s="149">
        <f>YampaRiverInflow.TotalOutflow!A46</f>
        <v>45870</v>
      </c>
      <c r="B46" s="280">
        <v>-35.261000000000003</v>
      </c>
      <c r="C46" s="270">
        <v>-35.261000000000003</v>
      </c>
      <c r="D46" s="285">
        <v>-35.261000000000003</v>
      </c>
      <c r="E46" s="190">
        <v>-39.379899999999999</v>
      </c>
      <c r="F46" s="190">
        <v>-27.815000000000001</v>
      </c>
      <c r="G46" s="190">
        <v>-14.0517</v>
      </c>
      <c r="H46" s="190">
        <v>-65.381299999999996</v>
      </c>
      <c r="I46" s="190">
        <v>-36.5657</v>
      </c>
      <c r="J46" s="190">
        <v>-19.854400000000002</v>
      </c>
      <c r="K46" s="190">
        <v>-3.75305</v>
      </c>
      <c r="L46" s="190">
        <v>-2.8775900000000001</v>
      </c>
      <c r="M46" s="190">
        <v>-12.666399999999999</v>
      </c>
      <c r="N46" s="190">
        <v>-13.9602</v>
      </c>
      <c r="O46" s="190">
        <v>-39.998400000000004</v>
      </c>
      <c r="P46" s="190">
        <v>7.2850600000000005</v>
      </c>
      <c r="Q46" s="190">
        <v>-24.3444</v>
      </c>
      <c r="R46" s="190">
        <v>-33.449400000000004</v>
      </c>
      <c r="S46" s="190">
        <v>-19.831900000000001</v>
      </c>
      <c r="T46" s="190">
        <v>-46.257599999999996</v>
      </c>
      <c r="U46" s="190">
        <v>-32.945300000000003</v>
      </c>
      <c r="V46" s="190">
        <v>-39.458300000000001</v>
      </c>
      <c r="W46" s="190">
        <v>-23.445799999999998</v>
      </c>
      <c r="X46" s="190">
        <v>-14.442500000000001</v>
      </c>
      <c r="Y46" s="190">
        <v>-5.3147600000000006</v>
      </c>
      <c r="Z46" s="190">
        <v>-20.151</v>
      </c>
      <c r="AA46" s="190">
        <v>-29.148299999999999</v>
      </c>
      <c r="AB46" s="190">
        <v>-33.437899999999999</v>
      </c>
      <c r="AC46" s="190">
        <v>-29.450599999999998</v>
      </c>
      <c r="AD46" s="190">
        <v>-25.803599999999999</v>
      </c>
      <c r="AE46" s="190">
        <v>-58.466900000000003</v>
      </c>
      <c r="AF46" s="190">
        <v>-23.998000000000001</v>
      </c>
      <c r="AG46" s="190">
        <v>5.8436199999999996</v>
      </c>
      <c r="AH46" s="190">
        <v>-37.121300000000005</v>
      </c>
      <c r="AI46" s="203"/>
      <c r="AJ46" s="203"/>
      <c r="AK46" s="203"/>
      <c r="AL46" s="203"/>
      <c r="AM46" s="203"/>
      <c r="AN46" s="167"/>
      <c r="AO46" s="167"/>
      <c r="AP46" s="167"/>
      <c r="AQ46" s="167"/>
      <c r="AR46" s="167"/>
      <c r="AS46" s="167"/>
      <c r="AT46" s="167"/>
      <c r="AU46" s="167"/>
      <c r="AV46" s="167"/>
      <c r="AW46" s="167"/>
      <c r="AX46" s="167"/>
      <c r="AY46" s="167"/>
    </row>
    <row r="47" spans="1:51" ht="15" x14ac:dyDescent="0.25">
      <c r="A47" s="149">
        <f>YampaRiverInflow.TotalOutflow!A47</f>
        <v>45901</v>
      </c>
      <c r="B47" s="280">
        <v>-19.898</v>
      </c>
      <c r="C47" s="270">
        <v>-19.898</v>
      </c>
      <c r="D47" s="285">
        <v>-19.898</v>
      </c>
      <c r="E47" s="190">
        <v>-19.856300000000001</v>
      </c>
      <c r="F47" s="190">
        <v>-41.415900000000001</v>
      </c>
      <c r="G47" s="190">
        <v>-22.555199999999999</v>
      </c>
      <c r="H47" s="190">
        <v>0.85353000000000001</v>
      </c>
      <c r="I47" s="190">
        <v>-61.966300000000004</v>
      </c>
      <c r="J47" s="190">
        <v>-54.048999999999999</v>
      </c>
      <c r="K47" s="190">
        <v>-27.7121</v>
      </c>
      <c r="L47" s="190">
        <v>-18.022099999999998</v>
      </c>
      <c r="M47" s="190">
        <v>-8.8447199999999988</v>
      </c>
      <c r="N47" s="190">
        <v>-17.9664</v>
      </c>
      <c r="O47" s="190">
        <v>-5.1358199999999998</v>
      </c>
      <c r="P47" s="190">
        <v>-10.9739</v>
      </c>
      <c r="Q47" s="190">
        <v>-32.469799999999999</v>
      </c>
      <c r="R47" s="190">
        <v>-35.090000000000003</v>
      </c>
      <c r="S47" s="190">
        <v>-20.7882</v>
      </c>
      <c r="T47" s="190">
        <v>-50.804099999999998</v>
      </c>
      <c r="U47" s="190">
        <v>-26.487200000000001</v>
      </c>
      <c r="V47" s="190">
        <v>-30.253900000000002</v>
      </c>
      <c r="W47" s="190">
        <v>-43.0578</v>
      </c>
      <c r="X47" s="190">
        <v>-36.350099999999998</v>
      </c>
      <c r="Y47" s="190">
        <v>-18.872799999999998</v>
      </c>
      <c r="Z47" s="190">
        <v>-16.6816</v>
      </c>
      <c r="AA47" s="190">
        <v>-22.602599999999999</v>
      </c>
      <c r="AB47" s="190">
        <v>-13.866299999999999</v>
      </c>
      <c r="AC47" s="190">
        <v>-20.75</v>
      </c>
      <c r="AD47" s="190">
        <v>-8.9183799999999991</v>
      </c>
      <c r="AE47" s="190">
        <v>-33.353900000000003</v>
      </c>
      <c r="AF47" s="190">
        <v>-15.521000000000001</v>
      </c>
      <c r="AG47" s="190">
        <v>-12.745700000000001</v>
      </c>
      <c r="AH47" s="190">
        <v>-31.333599999999997</v>
      </c>
      <c r="AI47" s="203"/>
      <c r="AJ47" s="203"/>
      <c r="AK47" s="203"/>
      <c r="AL47" s="203"/>
      <c r="AM47" s="203"/>
      <c r="AN47" s="167"/>
      <c r="AO47" s="167"/>
      <c r="AP47" s="167"/>
      <c r="AQ47" s="167"/>
      <c r="AR47" s="167"/>
      <c r="AS47" s="167"/>
      <c r="AT47" s="167"/>
      <c r="AU47" s="167"/>
      <c r="AV47" s="167"/>
      <c r="AW47" s="167"/>
      <c r="AX47" s="167"/>
      <c r="AY47" s="167"/>
    </row>
    <row r="48" spans="1:51" ht="15" x14ac:dyDescent="0.25">
      <c r="A48" s="149">
        <f>YampaRiverInflow.TotalOutflow!A48</f>
        <v>45931</v>
      </c>
      <c r="B48" s="280">
        <v>-14.581</v>
      </c>
      <c r="C48" s="270">
        <v>-14.581</v>
      </c>
      <c r="D48" s="285">
        <v>-14.581</v>
      </c>
      <c r="E48" s="190">
        <v>-13.261700000000001</v>
      </c>
      <c r="F48" s="190">
        <v>8.3438300000000005</v>
      </c>
      <c r="G48" s="190">
        <v>1.6283399999999999</v>
      </c>
      <c r="H48" s="190">
        <v>-1.5256099999999999</v>
      </c>
      <c r="I48" s="190">
        <v>0.55819000000000007</v>
      </c>
      <c r="J48" s="190">
        <v>-0.40666000000000002</v>
      </c>
      <c r="K48" s="190">
        <v>-3.3743600000000002</v>
      </c>
      <c r="L48" s="190">
        <v>10.40099</v>
      </c>
      <c r="M48" s="190">
        <v>3.1250999999999998</v>
      </c>
      <c r="N48" s="190">
        <v>0.16553999999999999</v>
      </c>
      <c r="O48" s="190">
        <v>26.085080000000001</v>
      </c>
      <c r="P48" s="190">
        <v>-4.4398100000000005</v>
      </c>
      <c r="Q48" s="190">
        <v>7.4000500000000002</v>
      </c>
      <c r="R48" s="190">
        <v>-11.6661</v>
      </c>
      <c r="S48" s="190">
        <v>-2.7408399999999999</v>
      </c>
      <c r="T48" s="190">
        <v>-4.4333</v>
      </c>
      <c r="U48" s="190">
        <v>-10.0848</v>
      </c>
      <c r="V48" s="190">
        <v>-27.032599999999999</v>
      </c>
      <c r="W48" s="190">
        <v>-5.7554099999999995</v>
      </c>
      <c r="X48" s="190">
        <v>-10.2515</v>
      </c>
      <c r="Y48" s="190">
        <v>-12.6999</v>
      </c>
      <c r="Z48" s="190">
        <v>-3.16777</v>
      </c>
      <c r="AA48" s="190">
        <v>-24.611999999999998</v>
      </c>
      <c r="AB48" s="190">
        <v>-28.077099999999998</v>
      </c>
      <c r="AC48" s="190">
        <v>-12.1576</v>
      </c>
      <c r="AD48" s="190">
        <v>1.7223250000000001</v>
      </c>
      <c r="AE48" s="190">
        <v>-9.7818899999999989</v>
      </c>
      <c r="AF48" s="190">
        <v>3.17</v>
      </c>
      <c r="AG48" s="190">
        <v>-15.058</v>
      </c>
      <c r="AH48" s="190">
        <v>-8.1872799999999994</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9">
        <f>YampaRiverInflow.TotalOutflow!A49</f>
        <v>45962</v>
      </c>
      <c r="B49" s="280">
        <v>5.8479999999999999</v>
      </c>
      <c r="C49" s="270">
        <v>5.8479999999999999</v>
      </c>
      <c r="D49" s="285">
        <v>5.8479999999999999</v>
      </c>
      <c r="E49" s="190">
        <v>8.9617099999999983</v>
      </c>
      <c r="F49" s="190">
        <v>4.5023100000000005</v>
      </c>
      <c r="G49" s="190">
        <v>13.97513</v>
      </c>
      <c r="H49" s="190">
        <v>6.8756899999999996</v>
      </c>
      <c r="I49" s="190">
        <v>-37.753900000000002</v>
      </c>
      <c r="J49" s="190">
        <v>12.579600000000001</v>
      </c>
      <c r="K49" s="190">
        <v>4.9528100000000004</v>
      </c>
      <c r="L49" s="190">
        <v>14.292</v>
      </c>
      <c r="M49" s="190">
        <v>10.398250000000001</v>
      </c>
      <c r="N49" s="190">
        <v>14.77266</v>
      </c>
      <c r="O49" s="190">
        <v>2.89751</v>
      </c>
      <c r="P49" s="190">
        <v>-5.1595500000000003</v>
      </c>
      <c r="Q49" s="190">
        <v>8.3595300000000012</v>
      </c>
      <c r="R49" s="190">
        <v>0.24359</v>
      </c>
      <c r="S49" s="190">
        <v>-2.1938</v>
      </c>
      <c r="T49" s="190">
        <v>-8.1242999999999999</v>
      </c>
      <c r="U49" s="190">
        <v>-20.0396</v>
      </c>
      <c r="V49" s="190">
        <v>-7.1350500000000006</v>
      </c>
      <c r="W49" s="190">
        <v>-4.9749300000000005</v>
      </c>
      <c r="X49" s="190">
        <v>-2.7747700000000002</v>
      </c>
      <c r="Y49" s="190">
        <v>-5.4642499999999998</v>
      </c>
      <c r="Z49" s="190">
        <v>12.753399999999999</v>
      </c>
      <c r="AA49" s="190">
        <v>1.235026</v>
      </c>
      <c r="AB49" s="190">
        <v>6.9389319999999994</v>
      </c>
      <c r="AC49" s="190">
        <v>-9.7391900000000007</v>
      </c>
      <c r="AD49" s="190">
        <v>26.70477</v>
      </c>
      <c r="AE49" s="190">
        <v>4.1004740000000002</v>
      </c>
      <c r="AF49" s="190">
        <v>8.6760000000000002</v>
      </c>
      <c r="AG49" s="190">
        <v>-7.5486000000000004</v>
      </c>
      <c r="AH49" s="190">
        <v>1.3323900000000002</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9">
        <f>YampaRiverInflow.TotalOutflow!A50</f>
        <v>45992</v>
      </c>
      <c r="B50" s="280">
        <v>13.042</v>
      </c>
      <c r="C50" s="270">
        <v>13.042</v>
      </c>
      <c r="D50" s="285">
        <v>13.042</v>
      </c>
      <c r="E50" s="190">
        <v>18.883740000000003</v>
      </c>
      <c r="F50" s="190">
        <v>6.48062</v>
      </c>
      <c r="G50" s="190">
        <v>-1.6886700000000001</v>
      </c>
      <c r="H50" s="190">
        <v>-26.622299999999999</v>
      </c>
      <c r="I50" s="190">
        <v>-69.312100000000001</v>
      </c>
      <c r="J50" s="190">
        <v>30.47054</v>
      </c>
      <c r="K50" s="190">
        <v>12.73404</v>
      </c>
      <c r="L50" s="190">
        <v>16.88007</v>
      </c>
      <c r="M50" s="190">
        <v>5.8597900000000003</v>
      </c>
      <c r="N50" s="190">
        <v>7.4444699999999999</v>
      </c>
      <c r="O50" s="190">
        <v>33.224269999999997</v>
      </c>
      <c r="P50" s="190">
        <v>12.479979999999999</v>
      </c>
      <c r="Q50" s="190">
        <v>17.551400000000001</v>
      </c>
      <c r="R50" s="190">
        <v>6.2706099999999996</v>
      </c>
      <c r="S50" s="190">
        <v>38.814579999999999</v>
      </c>
      <c r="T50" s="190">
        <v>9.5693099999999998</v>
      </c>
      <c r="U50" s="190">
        <v>34.180550000000004</v>
      </c>
      <c r="V50" s="190">
        <v>4.3811200000000001</v>
      </c>
      <c r="W50" s="190">
        <v>12.84577</v>
      </c>
      <c r="X50" s="190">
        <v>-9.6169899999999995</v>
      </c>
      <c r="Y50" s="190">
        <v>8.3672789999999999</v>
      </c>
      <c r="Z50" s="190">
        <v>21.699849999999998</v>
      </c>
      <c r="AA50" s="190">
        <v>30.923099999999998</v>
      </c>
      <c r="AB50" s="190">
        <v>2.6434799999999998</v>
      </c>
      <c r="AC50" s="190">
        <v>7.848967</v>
      </c>
      <c r="AD50" s="190">
        <v>2.9376329999999999</v>
      </c>
      <c r="AE50" s="190">
        <v>20.856740000000002</v>
      </c>
      <c r="AF50" s="190">
        <v>18.335000000000001</v>
      </c>
      <c r="AG50" s="190">
        <v>4.6582799999999995</v>
      </c>
      <c r="AH50" s="190">
        <v>11.40897</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9">
        <f>YampaRiverInflow.TotalOutflow!A51</f>
        <v>46023</v>
      </c>
      <c r="B51" s="280">
        <v>-23.844000000000001</v>
      </c>
      <c r="C51" s="270">
        <v>-23.844000000000001</v>
      </c>
      <c r="D51" s="285">
        <v>-23.844000000000001</v>
      </c>
      <c r="E51" s="190">
        <v>-2.2970100000000002</v>
      </c>
      <c r="F51" s="190">
        <v>-5.6275300000000001</v>
      </c>
      <c r="G51" s="190">
        <v>-64.680900000000008</v>
      </c>
      <c r="H51" s="190">
        <v>-113.199</v>
      </c>
      <c r="I51" s="190">
        <v>36.242400000000004</v>
      </c>
      <c r="J51" s="190">
        <v>-10.6774</v>
      </c>
      <c r="K51" s="190">
        <v>8.1581399999999995</v>
      </c>
      <c r="L51" s="190">
        <v>1.3930199999999999</v>
      </c>
      <c r="M51" s="190">
        <v>10.17</v>
      </c>
      <c r="N51" s="190">
        <v>3.6542600000000003</v>
      </c>
      <c r="O51" s="190">
        <v>8.1713000000000005</v>
      </c>
      <c r="P51" s="190">
        <v>-29.2118</v>
      </c>
      <c r="Q51" s="190">
        <v>-12.4862</v>
      </c>
      <c r="R51" s="190">
        <v>-4.2013100000000003</v>
      </c>
      <c r="S51" s="190">
        <v>-21.987200000000001</v>
      </c>
      <c r="T51" s="190">
        <v>21.381310000000003</v>
      </c>
      <c r="U51" s="190">
        <v>-39.100499999999997</v>
      </c>
      <c r="V51" s="190">
        <v>-31.088799999999999</v>
      </c>
      <c r="W51" s="190">
        <v>7.3067399999999996</v>
      </c>
      <c r="X51" s="190">
        <v>-13.319000000000001</v>
      </c>
      <c r="Y51" s="190">
        <v>-6.39839</v>
      </c>
      <c r="Z51" s="190">
        <v>-23.134</v>
      </c>
      <c r="AA51" s="190">
        <v>-29.637900000000002</v>
      </c>
      <c r="AB51" s="190">
        <v>-24.356300000000001</v>
      </c>
      <c r="AC51" s="190">
        <v>-6.12601</v>
      </c>
      <c r="AD51" s="190">
        <v>-35.9651</v>
      </c>
      <c r="AE51" s="190">
        <v>-1.4319999999999999</v>
      </c>
      <c r="AF51" s="190">
        <v>-16.688599999999997</v>
      </c>
      <c r="AG51" s="190">
        <v>33.015449999999994</v>
      </c>
      <c r="AH51" s="190">
        <v>-30.712700000000002</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9">
        <f>YampaRiverInflow.TotalOutflow!A52</f>
        <v>46054</v>
      </c>
      <c r="B52" s="280">
        <v>-28.407</v>
      </c>
      <c r="C52" s="270">
        <v>-28.407</v>
      </c>
      <c r="D52" s="285">
        <v>-28.407</v>
      </c>
      <c r="E52" s="190">
        <v>-63.575199999999995</v>
      </c>
      <c r="F52" s="190">
        <v>-26.556999999999999</v>
      </c>
      <c r="G52" s="190">
        <v>-43.0946</v>
      </c>
      <c r="H52" s="190">
        <v>-46.804400000000001</v>
      </c>
      <c r="I52" s="190">
        <v>-20.875299999999999</v>
      </c>
      <c r="J52" s="190">
        <v>-24.3658</v>
      </c>
      <c r="K52" s="190">
        <v>1.18557</v>
      </c>
      <c r="L52" s="190">
        <v>-25.8432</v>
      </c>
      <c r="M52" s="190">
        <v>-4.4762599999999999</v>
      </c>
      <c r="N52" s="190">
        <v>-2.36822</v>
      </c>
      <c r="O52" s="190">
        <v>5.9079799999999993</v>
      </c>
      <c r="P52" s="190">
        <v>-17.978400000000001</v>
      </c>
      <c r="Q52" s="190">
        <v>-35.601699999999994</v>
      </c>
      <c r="R52" s="190">
        <v>-45.1038</v>
      </c>
      <c r="S52" s="190">
        <v>-5.1178299999999997</v>
      </c>
      <c r="T52" s="190">
        <v>-37.283000000000001</v>
      </c>
      <c r="U52" s="190">
        <v>-15.6464</v>
      </c>
      <c r="V52" s="190">
        <v>-40.071800000000003</v>
      </c>
      <c r="W52" s="190">
        <v>-32.633000000000003</v>
      </c>
      <c r="X52" s="190">
        <v>-26.703299999999999</v>
      </c>
      <c r="Y52" s="190">
        <v>-28.727499999999999</v>
      </c>
      <c r="Z52" s="190">
        <v>-41.463300000000004</v>
      </c>
      <c r="AA52" s="190">
        <v>-12.364799999999999</v>
      </c>
      <c r="AB52" s="190">
        <v>-17.944700000000001</v>
      </c>
      <c r="AC52" s="190">
        <v>-30.381799999999998</v>
      </c>
      <c r="AD52" s="190">
        <v>-39.880099999999999</v>
      </c>
      <c r="AE52" s="190">
        <v>-13.894</v>
      </c>
      <c r="AF52" s="190">
        <v>-22.5732</v>
      </c>
      <c r="AG52" s="190">
        <v>-17.1022</v>
      </c>
      <c r="AH52" s="190">
        <v>-38.901800000000001</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9">
        <f>YampaRiverInflow.TotalOutflow!A53</f>
        <v>46082</v>
      </c>
      <c r="B53" s="280">
        <v>-39.97</v>
      </c>
      <c r="C53" s="270">
        <v>-39.97</v>
      </c>
      <c r="D53" s="285">
        <v>-39.97</v>
      </c>
      <c r="E53" s="190">
        <v>-34.902000000000001</v>
      </c>
      <c r="F53" s="190">
        <v>-96.0959</v>
      </c>
      <c r="G53" s="190">
        <v>-38.881300000000003</v>
      </c>
      <c r="H53" s="190">
        <v>-9.1832499999999992</v>
      </c>
      <c r="I53" s="190">
        <v>-13.1533</v>
      </c>
      <c r="J53" s="190">
        <v>-27.913900000000002</v>
      </c>
      <c r="K53" s="190">
        <v>-37.945300000000003</v>
      </c>
      <c r="L53" s="190">
        <v>-37.232500000000002</v>
      </c>
      <c r="M53" s="190">
        <v>-84.1511</v>
      </c>
      <c r="N53" s="190">
        <v>-52.822800000000001</v>
      </c>
      <c r="O53" s="190">
        <v>-62.375399999999999</v>
      </c>
      <c r="P53" s="190">
        <v>-22.7028</v>
      </c>
      <c r="Q53" s="190">
        <v>-24.410799999999998</v>
      </c>
      <c r="R53" s="190">
        <v>-35.779199999999996</v>
      </c>
      <c r="S53" s="190">
        <v>-52.189599999999999</v>
      </c>
      <c r="T53" s="190">
        <v>-44.594099999999997</v>
      </c>
      <c r="U53" s="190">
        <v>-46.276900000000005</v>
      </c>
      <c r="V53" s="190">
        <v>-41.1785</v>
      </c>
      <c r="W53" s="190">
        <v>-54.098800000000004</v>
      </c>
      <c r="X53" s="190">
        <v>-94.38669999999999</v>
      </c>
      <c r="Y53" s="190">
        <v>-68.116</v>
      </c>
      <c r="Z53" s="190">
        <v>-21.329699999999999</v>
      </c>
      <c r="AA53" s="190">
        <v>-45.133600000000001</v>
      </c>
      <c r="AB53" s="190">
        <v>-41.103999999999999</v>
      </c>
      <c r="AC53" s="190">
        <v>-52.287500000000001</v>
      </c>
      <c r="AD53" s="190">
        <v>-39.996499999999997</v>
      </c>
      <c r="AE53" s="190">
        <v>-34.947000000000003</v>
      </c>
      <c r="AF53" s="190">
        <v>-9.4451399999999985</v>
      </c>
      <c r="AG53" s="190">
        <v>-51.122900000000001</v>
      </c>
      <c r="AH53" s="190">
        <v>-40.1935</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9">
        <f>YampaRiverInflow.TotalOutflow!A54</f>
        <v>46113</v>
      </c>
      <c r="B54" s="280">
        <v>-30.27</v>
      </c>
      <c r="C54" s="270">
        <v>-30.27</v>
      </c>
      <c r="D54" s="285">
        <v>-30.27</v>
      </c>
      <c r="E54" s="190">
        <v>-21.337199999999999</v>
      </c>
      <c r="F54" s="190">
        <v>-46.392000000000003</v>
      </c>
      <c r="G54" s="190">
        <v>-46.931699999999999</v>
      </c>
      <c r="H54" s="190">
        <v>-10.3939</v>
      </c>
      <c r="I54" s="190">
        <v>-22.183299999999999</v>
      </c>
      <c r="J54" s="190">
        <v>-50.360900000000001</v>
      </c>
      <c r="K54" s="190">
        <v>-34.244300000000003</v>
      </c>
      <c r="L54" s="190">
        <v>-28.298599999999997</v>
      </c>
      <c r="M54" s="190">
        <v>-23.056999999999999</v>
      </c>
      <c r="N54" s="190">
        <v>-23.6526</v>
      </c>
      <c r="O54" s="190">
        <v>-18.731300000000001</v>
      </c>
      <c r="P54" s="190">
        <v>-34.493000000000002</v>
      </c>
      <c r="Q54" s="190">
        <v>-34.719099999999997</v>
      </c>
      <c r="R54" s="190">
        <v>-39.354300000000002</v>
      </c>
      <c r="S54" s="190">
        <v>-36.816499999999998</v>
      </c>
      <c r="T54" s="190">
        <v>-31.096499999999999</v>
      </c>
      <c r="U54" s="190">
        <v>-26.820700000000002</v>
      </c>
      <c r="V54" s="190">
        <v>-39.596599999999995</v>
      </c>
      <c r="W54" s="190">
        <v>-38.490600000000001</v>
      </c>
      <c r="X54" s="190">
        <v>-7.4329700000000001</v>
      </c>
      <c r="Y54" s="190">
        <v>-6.8644499999999997</v>
      </c>
      <c r="Z54" s="190">
        <v>-16.915599999999998</v>
      </c>
      <c r="AA54" s="190">
        <v>-37.536199999999994</v>
      </c>
      <c r="AB54" s="190">
        <v>-51.6753</v>
      </c>
      <c r="AC54" s="190">
        <v>-49.0565</v>
      </c>
      <c r="AD54" s="190">
        <v>3.8323470000000004</v>
      </c>
      <c r="AE54" s="190">
        <v>-59.116</v>
      </c>
      <c r="AF54" s="190">
        <v>-58.070099999999996</v>
      </c>
      <c r="AG54" s="190">
        <v>-46.224299999999999</v>
      </c>
      <c r="AH54" s="190">
        <v>-45.231099999999998</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9">
        <f>YampaRiverInflow.TotalOutflow!A55</f>
        <v>46143</v>
      </c>
      <c r="B55" s="280">
        <v>-33.654000000000003</v>
      </c>
      <c r="C55" s="270">
        <v>-33.654000000000003</v>
      </c>
      <c r="D55" s="285">
        <v>-33.654000000000003</v>
      </c>
      <c r="E55" s="190">
        <v>-29.909500000000001</v>
      </c>
      <c r="F55" s="190">
        <v>-28.129300000000001</v>
      </c>
      <c r="G55" s="190">
        <v>-49.9146</v>
      </c>
      <c r="H55" s="190">
        <v>-34.603400000000001</v>
      </c>
      <c r="I55" s="190">
        <v>-27.749099999999999</v>
      </c>
      <c r="J55" s="190">
        <v>-15.6434</v>
      </c>
      <c r="K55" s="190">
        <v>-26.480900000000002</v>
      </c>
      <c r="L55" s="190">
        <v>-13.461499999999999</v>
      </c>
      <c r="M55" s="190">
        <v>-3.12216</v>
      </c>
      <c r="N55" s="190">
        <v>-37.49</v>
      </c>
      <c r="O55" s="190">
        <v>-28.581900000000001</v>
      </c>
      <c r="P55" s="190">
        <v>-34.988099999999996</v>
      </c>
      <c r="Q55" s="190">
        <v>-27.610599999999998</v>
      </c>
      <c r="R55" s="190">
        <v>-13.771700000000001</v>
      </c>
      <c r="S55" s="190">
        <v>-19.453499999999998</v>
      </c>
      <c r="T55" s="190">
        <v>-43.834099999999999</v>
      </c>
      <c r="U55" s="190">
        <v>-36.948999999999998</v>
      </c>
      <c r="V55" s="190">
        <v>-18.708599999999997</v>
      </c>
      <c r="W55" s="190">
        <v>-25.398700000000002</v>
      </c>
      <c r="X55" s="190">
        <v>-18.684200000000001</v>
      </c>
      <c r="Y55" s="190">
        <v>-10.974200000000002</v>
      </c>
      <c r="Z55" s="190">
        <v>-34.367400000000004</v>
      </c>
      <c r="AA55" s="190">
        <v>-27.658300000000001</v>
      </c>
      <c r="AB55" s="190">
        <v>-22.264099999999999</v>
      </c>
      <c r="AC55" s="190">
        <v>-16.6996</v>
      </c>
      <c r="AD55" s="190">
        <v>-67.282200000000003</v>
      </c>
      <c r="AE55" s="190">
        <v>-19.012</v>
      </c>
      <c r="AF55" s="190">
        <v>-19.098700000000001</v>
      </c>
      <c r="AG55" s="190">
        <v>-31.252700000000001</v>
      </c>
      <c r="AH55" s="190">
        <v>-147.96199999999999</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9">
        <f>YampaRiverInflow.TotalOutflow!A56</f>
        <v>46174</v>
      </c>
      <c r="B56" s="280">
        <v>-48.058999999999997</v>
      </c>
      <c r="C56" s="270">
        <v>-48.058999999999997</v>
      </c>
      <c r="D56" s="285">
        <v>-48.058999999999997</v>
      </c>
      <c r="E56" s="190">
        <v>-63.558300000000003</v>
      </c>
      <c r="F56" s="190">
        <v>-43.443300000000001</v>
      </c>
      <c r="G56" s="190">
        <v>-78.712100000000007</v>
      </c>
      <c r="H56" s="190">
        <v>-44.4283</v>
      </c>
      <c r="I56" s="190">
        <v>-46.623400000000004</v>
      </c>
      <c r="J56" s="190">
        <v>-26.48</v>
      </c>
      <c r="K56" s="190">
        <v>-49.249099999999999</v>
      </c>
      <c r="L56" s="190">
        <v>-37.820300000000003</v>
      </c>
      <c r="M56" s="190">
        <v>-37.123800000000003</v>
      </c>
      <c r="N56" s="190">
        <v>-46.805699999999995</v>
      </c>
      <c r="O56" s="190">
        <v>-42.2714</v>
      </c>
      <c r="P56" s="190">
        <v>-36.915500000000002</v>
      </c>
      <c r="Q56" s="190">
        <v>-53.137800000000006</v>
      </c>
      <c r="R56" s="190">
        <v>-64.9482</v>
      </c>
      <c r="S56" s="190">
        <v>-25.7806</v>
      </c>
      <c r="T56" s="190">
        <v>-34.943199999999997</v>
      </c>
      <c r="U56" s="190">
        <v>-51.296099999999996</v>
      </c>
      <c r="V56" s="190">
        <v>-57.331800000000001</v>
      </c>
      <c r="W56" s="190">
        <v>-54.558199999999999</v>
      </c>
      <c r="X56" s="190">
        <v>-68.587000000000003</v>
      </c>
      <c r="Y56" s="190">
        <v>-37.685099999999998</v>
      </c>
      <c r="Z56" s="190">
        <v>-32.256500000000003</v>
      </c>
      <c r="AA56" s="190">
        <v>-52.228699999999996</v>
      </c>
      <c r="AB56" s="190">
        <v>-55.433399999999999</v>
      </c>
      <c r="AC56" s="190">
        <v>-50.623800000000003</v>
      </c>
      <c r="AD56" s="190">
        <v>-49.755000000000003</v>
      </c>
      <c r="AE56" s="190">
        <v>-57.844000000000001</v>
      </c>
      <c r="AF56" s="190">
        <v>-49.321300000000001</v>
      </c>
      <c r="AG56" s="190">
        <v>-51.9298</v>
      </c>
      <c r="AH56" s="190">
        <v>-183.62299999999999</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9">
        <f>YampaRiverInflow.TotalOutflow!A57</f>
        <v>46204</v>
      </c>
      <c r="B57" s="280">
        <v>-35.131</v>
      </c>
      <c r="C57" s="270">
        <v>-35.131</v>
      </c>
      <c r="D57" s="285">
        <v>-35.131</v>
      </c>
      <c r="E57" s="190">
        <v>-65.305999999999997</v>
      </c>
      <c r="F57" s="190">
        <v>-37.942</v>
      </c>
      <c r="G57" s="190">
        <v>-73.786799999999999</v>
      </c>
      <c r="H57" s="190">
        <v>-40.766500000000001</v>
      </c>
      <c r="I57" s="190">
        <v>-6.4570799999999995</v>
      </c>
      <c r="J57" s="190">
        <v>-40.478199999999994</v>
      </c>
      <c r="K57" s="190">
        <v>-35.347099999999998</v>
      </c>
      <c r="L57" s="190">
        <v>-30.984200000000001</v>
      </c>
      <c r="M57" s="190">
        <v>-12.644399999999999</v>
      </c>
      <c r="N57" s="190">
        <v>-15.251700000000001</v>
      </c>
      <c r="O57" s="190">
        <v>-52.766100000000002</v>
      </c>
      <c r="P57" s="190">
        <v>-45.935900000000004</v>
      </c>
      <c r="Q57" s="190">
        <v>-47.300400000000003</v>
      </c>
      <c r="R57" s="190">
        <v>-39.221400000000003</v>
      </c>
      <c r="S57" s="190">
        <v>-35.222799999999999</v>
      </c>
      <c r="T57" s="190">
        <v>-42.721499999999999</v>
      </c>
      <c r="U57" s="190">
        <v>-48.900100000000002</v>
      </c>
      <c r="V57" s="190">
        <v>-17.8947</v>
      </c>
      <c r="W57" s="190">
        <v>-23.696200000000001</v>
      </c>
      <c r="X57" s="190">
        <v>-7.1829000000000001</v>
      </c>
      <c r="Y57" s="190">
        <v>-15.904399999999999</v>
      </c>
      <c r="Z57" s="190">
        <v>-28.589599999999997</v>
      </c>
      <c r="AA57" s="190">
        <v>-43.727499999999999</v>
      </c>
      <c r="AB57" s="190">
        <v>-35.582300000000004</v>
      </c>
      <c r="AC57" s="190">
        <v>-30.575500000000002</v>
      </c>
      <c r="AD57" s="190">
        <v>-37.180800000000005</v>
      </c>
      <c r="AE57" s="190">
        <v>-48.3</v>
      </c>
      <c r="AF57" s="190">
        <v>-25.503700000000002</v>
      </c>
      <c r="AG57" s="190">
        <v>-48.567099999999996</v>
      </c>
      <c r="AH57" s="190">
        <v>-182.99199999999999</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9">
        <f>YampaRiverInflow.TotalOutflow!A58</f>
        <v>46235</v>
      </c>
      <c r="B58" s="280">
        <v>-35.261000000000003</v>
      </c>
      <c r="C58" s="270">
        <v>-35.261000000000003</v>
      </c>
      <c r="D58" s="285">
        <v>-35.261000000000003</v>
      </c>
      <c r="E58" s="190">
        <v>-27.815000000000001</v>
      </c>
      <c r="F58" s="190">
        <v>-14.0517</v>
      </c>
      <c r="G58" s="190">
        <v>-65.381299999999996</v>
      </c>
      <c r="H58" s="190">
        <v>-36.5657</v>
      </c>
      <c r="I58" s="190">
        <v>-19.854400000000002</v>
      </c>
      <c r="J58" s="190">
        <v>-3.75305</v>
      </c>
      <c r="K58" s="190">
        <v>-2.8775900000000001</v>
      </c>
      <c r="L58" s="190">
        <v>-12.666399999999999</v>
      </c>
      <c r="M58" s="190">
        <v>-13.9602</v>
      </c>
      <c r="N58" s="190">
        <v>-39.998400000000004</v>
      </c>
      <c r="O58" s="190">
        <v>7.2850600000000005</v>
      </c>
      <c r="P58" s="190">
        <v>-24.3444</v>
      </c>
      <c r="Q58" s="190">
        <v>-33.449400000000004</v>
      </c>
      <c r="R58" s="190">
        <v>-19.831900000000001</v>
      </c>
      <c r="S58" s="190">
        <v>-46.257599999999996</v>
      </c>
      <c r="T58" s="190">
        <v>-32.945300000000003</v>
      </c>
      <c r="U58" s="190">
        <v>-39.458300000000001</v>
      </c>
      <c r="V58" s="190">
        <v>-23.445799999999998</v>
      </c>
      <c r="W58" s="190">
        <v>-14.442500000000001</v>
      </c>
      <c r="X58" s="190">
        <v>-5.3147600000000006</v>
      </c>
      <c r="Y58" s="190">
        <v>-20.151</v>
      </c>
      <c r="Z58" s="190">
        <v>-29.148299999999999</v>
      </c>
      <c r="AA58" s="190">
        <v>-33.437899999999999</v>
      </c>
      <c r="AB58" s="190">
        <v>-29.450599999999998</v>
      </c>
      <c r="AC58" s="190">
        <v>-25.803599999999999</v>
      </c>
      <c r="AD58" s="190">
        <v>-58.466900000000003</v>
      </c>
      <c r="AE58" s="190">
        <v>-23.998000000000001</v>
      </c>
      <c r="AF58" s="190">
        <v>5.8436199999999996</v>
      </c>
      <c r="AG58" s="190">
        <v>-37.121300000000005</v>
      </c>
      <c r="AH58" s="190">
        <v>-39.379899999999999</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9">
        <f>YampaRiverInflow.TotalOutflow!A59</f>
        <v>46266</v>
      </c>
      <c r="B59" s="280">
        <v>-19.898</v>
      </c>
      <c r="C59" s="270">
        <v>-19.898</v>
      </c>
      <c r="D59" s="285">
        <v>-19.898</v>
      </c>
      <c r="E59" s="190">
        <v>-41.415900000000001</v>
      </c>
      <c r="F59" s="190">
        <v>-22.555199999999999</v>
      </c>
      <c r="G59" s="190">
        <v>0.85353000000000001</v>
      </c>
      <c r="H59" s="190">
        <v>-61.966300000000004</v>
      </c>
      <c r="I59" s="190">
        <v>-54.048999999999999</v>
      </c>
      <c r="J59" s="190">
        <v>-27.7121</v>
      </c>
      <c r="K59" s="190">
        <v>-18.022099999999998</v>
      </c>
      <c r="L59" s="190">
        <v>-8.8447199999999988</v>
      </c>
      <c r="M59" s="190">
        <v>-17.9664</v>
      </c>
      <c r="N59" s="190">
        <v>-5.1358199999999998</v>
      </c>
      <c r="O59" s="190">
        <v>-10.9739</v>
      </c>
      <c r="P59" s="190">
        <v>-32.469799999999999</v>
      </c>
      <c r="Q59" s="190">
        <v>-35.090000000000003</v>
      </c>
      <c r="R59" s="190">
        <v>-20.7882</v>
      </c>
      <c r="S59" s="190">
        <v>-50.804099999999998</v>
      </c>
      <c r="T59" s="190">
        <v>-26.487200000000001</v>
      </c>
      <c r="U59" s="190">
        <v>-30.253900000000002</v>
      </c>
      <c r="V59" s="190">
        <v>-43.0578</v>
      </c>
      <c r="W59" s="190">
        <v>-36.350099999999998</v>
      </c>
      <c r="X59" s="190">
        <v>-18.872799999999998</v>
      </c>
      <c r="Y59" s="190">
        <v>-16.6816</v>
      </c>
      <c r="Z59" s="190">
        <v>-22.602599999999999</v>
      </c>
      <c r="AA59" s="190">
        <v>-13.866299999999999</v>
      </c>
      <c r="AB59" s="190">
        <v>-20.75</v>
      </c>
      <c r="AC59" s="190">
        <v>-8.9183799999999991</v>
      </c>
      <c r="AD59" s="190">
        <v>-33.353900000000003</v>
      </c>
      <c r="AE59" s="190">
        <v>-15.521000000000001</v>
      </c>
      <c r="AF59" s="190">
        <v>-12.745700000000001</v>
      </c>
      <c r="AG59" s="190">
        <v>-31.333599999999997</v>
      </c>
      <c r="AH59" s="190">
        <v>-19.856300000000001</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9">
        <f>YampaRiverInflow.TotalOutflow!A60</f>
        <v>46296</v>
      </c>
      <c r="B60" s="280">
        <v>-14.581</v>
      </c>
      <c r="C60" s="270">
        <v>-14.581</v>
      </c>
      <c r="D60" s="285">
        <v>-14.581</v>
      </c>
      <c r="E60" s="190">
        <v>8.3438300000000005</v>
      </c>
      <c r="F60" s="190">
        <v>1.6283399999999999</v>
      </c>
      <c r="G60" s="190">
        <v>-1.5256099999999999</v>
      </c>
      <c r="H60" s="190">
        <v>0.55819000000000007</v>
      </c>
      <c r="I60" s="190">
        <v>-0.40666000000000002</v>
      </c>
      <c r="J60" s="190">
        <v>-3.3743600000000002</v>
      </c>
      <c r="K60" s="190">
        <v>10.40099</v>
      </c>
      <c r="L60" s="190">
        <v>3.1250999999999998</v>
      </c>
      <c r="M60" s="190">
        <v>0.16553999999999999</v>
      </c>
      <c r="N60" s="190">
        <v>26.085080000000001</v>
      </c>
      <c r="O60" s="190">
        <v>-4.4398100000000005</v>
      </c>
      <c r="P60" s="190">
        <v>7.4000500000000002</v>
      </c>
      <c r="Q60" s="190">
        <v>-11.6661</v>
      </c>
      <c r="R60" s="190">
        <v>-2.7408399999999999</v>
      </c>
      <c r="S60" s="190">
        <v>-4.4333</v>
      </c>
      <c r="T60" s="190">
        <v>-10.0848</v>
      </c>
      <c r="U60" s="190">
        <v>-27.032599999999999</v>
      </c>
      <c r="V60" s="190">
        <v>-5.7554099999999995</v>
      </c>
      <c r="W60" s="190">
        <v>-10.2515</v>
      </c>
      <c r="X60" s="190">
        <v>-12.6999</v>
      </c>
      <c r="Y60" s="190">
        <v>-3.16777</v>
      </c>
      <c r="Z60" s="190">
        <v>-24.611999999999998</v>
      </c>
      <c r="AA60" s="190">
        <v>-28.077099999999998</v>
      </c>
      <c r="AB60" s="190">
        <v>-12.1576</v>
      </c>
      <c r="AC60" s="190">
        <v>1.7223250000000001</v>
      </c>
      <c r="AD60" s="190">
        <v>-9.7818899999999989</v>
      </c>
      <c r="AE60" s="190">
        <v>3.17</v>
      </c>
      <c r="AF60" s="190">
        <v>-15.058</v>
      </c>
      <c r="AG60" s="190">
        <v>-8.1872799999999994</v>
      </c>
      <c r="AH60" s="190">
        <v>-13.261700000000001</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9">
        <f>YampaRiverInflow.TotalOutflow!A61</f>
        <v>46327</v>
      </c>
      <c r="B61" s="280">
        <v>5.8479999999999999</v>
      </c>
      <c r="C61" s="270">
        <v>5.8479999999999999</v>
      </c>
      <c r="D61" s="285">
        <v>5.8479999999999999</v>
      </c>
      <c r="E61" s="190">
        <v>4.5023100000000005</v>
      </c>
      <c r="F61" s="190">
        <v>13.97513</v>
      </c>
      <c r="G61" s="190">
        <v>6.8756899999999996</v>
      </c>
      <c r="H61" s="190">
        <v>-37.753900000000002</v>
      </c>
      <c r="I61" s="190">
        <v>12.579600000000001</v>
      </c>
      <c r="J61" s="190">
        <v>4.9528100000000004</v>
      </c>
      <c r="K61" s="190">
        <v>14.292</v>
      </c>
      <c r="L61" s="190">
        <v>10.398250000000001</v>
      </c>
      <c r="M61" s="190">
        <v>14.77266</v>
      </c>
      <c r="N61" s="190">
        <v>2.89751</v>
      </c>
      <c r="O61" s="190">
        <v>-5.1595500000000003</v>
      </c>
      <c r="P61" s="190">
        <v>8.3595300000000012</v>
      </c>
      <c r="Q61" s="190">
        <v>0.24359</v>
      </c>
      <c r="R61" s="190">
        <v>-2.1938</v>
      </c>
      <c r="S61" s="190">
        <v>-8.1242999999999999</v>
      </c>
      <c r="T61" s="190">
        <v>-20.0396</v>
      </c>
      <c r="U61" s="190">
        <v>-7.1350500000000006</v>
      </c>
      <c r="V61" s="190">
        <v>-4.9749300000000005</v>
      </c>
      <c r="W61" s="190">
        <v>-2.7747700000000002</v>
      </c>
      <c r="X61" s="190">
        <v>-5.4642499999999998</v>
      </c>
      <c r="Y61" s="190">
        <v>12.753399999999999</v>
      </c>
      <c r="Z61" s="190">
        <v>1.235026</v>
      </c>
      <c r="AA61" s="190">
        <v>6.9389319999999994</v>
      </c>
      <c r="AB61" s="190">
        <v>-9.7391900000000007</v>
      </c>
      <c r="AC61" s="190">
        <v>26.70477</v>
      </c>
      <c r="AD61" s="190">
        <v>4.1004740000000002</v>
      </c>
      <c r="AE61" s="190">
        <v>8.6760000000000002</v>
      </c>
      <c r="AF61" s="190">
        <v>-7.5486000000000004</v>
      </c>
      <c r="AG61" s="190">
        <v>1.3323900000000002</v>
      </c>
      <c r="AH61" s="190">
        <v>8.9617099999999983</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9">
        <f>YampaRiverInflow.TotalOutflow!A62</f>
        <v>46357</v>
      </c>
      <c r="B62" s="280">
        <v>13.042</v>
      </c>
      <c r="C62" s="270">
        <v>13.042</v>
      </c>
      <c r="D62" s="285">
        <v>13.042</v>
      </c>
      <c r="E62" s="190">
        <v>6.48062</v>
      </c>
      <c r="F62" s="190">
        <v>-1.6886700000000001</v>
      </c>
      <c r="G62" s="190">
        <v>-26.622299999999999</v>
      </c>
      <c r="H62" s="190">
        <v>-69.312100000000001</v>
      </c>
      <c r="I62" s="190">
        <v>30.47054</v>
      </c>
      <c r="J62" s="190">
        <v>12.73404</v>
      </c>
      <c r="K62" s="190">
        <v>16.88007</v>
      </c>
      <c r="L62" s="190">
        <v>5.8597900000000003</v>
      </c>
      <c r="M62" s="190">
        <v>7.4444699999999999</v>
      </c>
      <c r="N62" s="190">
        <v>33.224269999999997</v>
      </c>
      <c r="O62" s="190">
        <v>12.479979999999999</v>
      </c>
      <c r="P62" s="190">
        <v>17.551400000000001</v>
      </c>
      <c r="Q62" s="190">
        <v>6.2706099999999996</v>
      </c>
      <c r="R62" s="190">
        <v>38.814579999999999</v>
      </c>
      <c r="S62" s="190">
        <v>9.5693099999999998</v>
      </c>
      <c r="T62" s="190">
        <v>34.180550000000004</v>
      </c>
      <c r="U62" s="190">
        <v>4.3811200000000001</v>
      </c>
      <c r="V62" s="190">
        <v>12.84577</v>
      </c>
      <c r="W62" s="190">
        <v>-9.6169899999999995</v>
      </c>
      <c r="X62" s="190">
        <v>8.3672789999999999</v>
      </c>
      <c r="Y62" s="190">
        <v>21.699849999999998</v>
      </c>
      <c r="Z62" s="190">
        <v>30.923099999999998</v>
      </c>
      <c r="AA62" s="190">
        <v>2.6434799999999998</v>
      </c>
      <c r="AB62" s="190">
        <v>7.848967</v>
      </c>
      <c r="AC62" s="190">
        <v>2.9376329999999999</v>
      </c>
      <c r="AD62" s="190">
        <v>20.856740000000002</v>
      </c>
      <c r="AE62" s="190">
        <v>18.335000000000001</v>
      </c>
      <c r="AF62" s="190">
        <v>4.6582799999999995</v>
      </c>
      <c r="AG62" s="190">
        <v>11.40897</v>
      </c>
      <c r="AH62" s="190">
        <v>18.883740000000003</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9">
        <f>YampaRiverInflow.TotalOutflow!A63</f>
        <v>46388</v>
      </c>
      <c r="B63" s="280">
        <v>-23.844000000000001</v>
      </c>
      <c r="C63" s="270">
        <v>-23.844000000000001</v>
      </c>
      <c r="D63" s="285">
        <v>-23.844000000000001</v>
      </c>
      <c r="E63" s="190">
        <v>-5.6275300000000001</v>
      </c>
      <c r="F63" s="190">
        <v>-64.680900000000008</v>
      </c>
      <c r="G63" s="190">
        <v>-113.199</v>
      </c>
      <c r="H63" s="190">
        <v>36.242400000000004</v>
      </c>
      <c r="I63" s="190">
        <v>-10.6774</v>
      </c>
      <c r="J63" s="190">
        <v>8.1581399999999995</v>
      </c>
      <c r="K63" s="190">
        <v>1.3930199999999999</v>
      </c>
      <c r="L63" s="190">
        <v>10.17</v>
      </c>
      <c r="M63" s="190">
        <v>3.6542600000000003</v>
      </c>
      <c r="N63" s="190">
        <v>8.1713000000000005</v>
      </c>
      <c r="O63" s="190">
        <v>-29.2118</v>
      </c>
      <c r="P63" s="190">
        <v>-12.4862</v>
      </c>
      <c r="Q63" s="190">
        <v>-4.2013100000000003</v>
      </c>
      <c r="R63" s="190">
        <v>-21.987200000000001</v>
      </c>
      <c r="S63" s="190">
        <v>21.381310000000003</v>
      </c>
      <c r="T63" s="190">
        <v>-39.100499999999997</v>
      </c>
      <c r="U63" s="190">
        <v>-31.088799999999999</v>
      </c>
      <c r="V63" s="190">
        <v>7.3067399999999996</v>
      </c>
      <c r="W63" s="190">
        <v>-13.319000000000001</v>
      </c>
      <c r="X63" s="190">
        <v>-6.39839</v>
      </c>
      <c r="Y63" s="190">
        <v>-23.134</v>
      </c>
      <c r="Z63" s="190">
        <v>-29.637900000000002</v>
      </c>
      <c r="AA63" s="190">
        <v>-24.356300000000001</v>
      </c>
      <c r="AB63" s="190">
        <v>-6.12601</v>
      </c>
      <c r="AC63" s="190">
        <v>-35.9651</v>
      </c>
      <c r="AD63" s="190">
        <v>-1.4319999999999999</v>
      </c>
      <c r="AE63" s="190">
        <v>-16.688599999999997</v>
      </c>
      <c r="AF63" s="190">
        <v>33.015449999999994</v>
      </c>
      <c r="AG63" s="190">
        <v>-30.712700000000002</v>
      </c>
      <c r="AH63" s="190">
        <v>-2.2970100000000002</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9">
        <f>YampaRiverInflow.TotalOutflow!A64</f>
        <v>46419</v>
      </c>
      <c r="B64" s="280">
        <v>-28.407</v>
      </c>
      <c r="C64" s="270">
        <v>-28.407</v>
      </c>
      <c r="D64" s="285">
        <v>-28.407</v>
      </c>
      <c r="E64" s="190">
        <v>-26.556999999999999</v>
      </c>
      <c r="F64" s="190">
        <v>-43.0946</v>
      </c>
      <c r="G64" s="190">
        <v>-46.804400000000001</v>
      </c>
      <c r="H64" s="190">
        <v>-20.875299999999999</v>
      </c>
      <c r="I64" s="190">
        <v>-24.3658</v>
      </c>
      <c r="J64" s="190">
        <v>1.18557</v>
      </c>
      <c r="K64" s="190">
        <v>-25.8432</v>
      </c>
      <c r="L64" s="190">
        <v>-4.4762599999999999</v>
      </c>
      <c r="M64" s="190">
        <v>-2.36822</v>
      </c>
      <c r="N64" s="190">
        <v>5.9079799999999993</v>
      </c>
      <c r="O64" s="190">
        <v>-17.978400000000001</v>
      </c>
      <c r="P64" s="190">
        <v>-35.601699999999994</v>
      </c>
      <c r="Q64" s="190">
        <v>-45.1038</v>
      </c>
      <c r="R64" s="190">
        <v>-5.1178299999999997</v>
      </c>
      <c r="S64" s="190">
        <v>-37.283000000000001</v>
      </c>
      <c r="T64" s="190">
        <v>-15.6464</v>
      </c>
      <c r="U64" s="190">
        <v>-40.071800000000003</v>
      </c>
      <c r="V64" s="190">
        <v>-32.633000000000003</v>
      </c>
      <c r="W64" s="190">
        <v>-26.703299999999999</v>
      </c>
      <c r="X64" s="190">
        <v>-28.727499999999999</v>
      </c>
      <c r="Y64" s="190">
        <v>-41.463300000000004</v>
      </c>
      <c r="Z64" s="190">
        <v>-12.364799999999999</v>
      </c>
      <c r="AA64" s="190">
        <v>-17.944700000000001</v>
      </c>
      <c r="AB64" s="190">
        <v>-30.381799999999998</v>
      </c>
      <c r="AC64" s="190">
        <v>-39.880099999999999</v>
      </c>
      <c r="AD64" s="190">
        <v>-13.894</v>
      </c>
      <c r="AE64" s="190">
        <v>-22.5732</v>
      </c>
      <c r="AF64" s="190">
        <v>-17.1022</v>
      </c>
      <c r="AG64" s="190">
        <v>-38.901800000000001</v>
      </c>
      <c r="AH64" s="190">
        <v>-63.575199999999995</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9">
        <f>YampaRiverInflow.TotalOutflow!A65</f>
        <v>46447</v>
      </c>
      <c r="B65" s="280">
        <v>-39.97</v>
      </c>
      <c r="C65" s="270">
        <v>-39.97</v>
      </c>
      <c r="D65" s="285">
        <v>-39.97</v>
      </c>
      <c r="E65" s="190">
        <v>-96.0959</v>
      </c>
      <c r="F65" s="190">
        <v>-38.881300000000003</v>
      </c>
      <c r="G65" s="190">
        <v>-9.1832499999999992</v>
      </c>
      <c r="H65" s="190">
        <v>-13.1533</v>
      </c>
      <c r="I65" s="190">
        <v>-27.913900000000002</v>
      </c>
      <c r="J65" s="190">
        <v>-37.945300000000003</v>
      </c>
      <c r="K65" s="190">
        <v>-37.232500000000002</v>
      </c>
      <c r="L65" s="190">
        <v>-84.1511</v>
      </c>
      <c r="M65" s="190">
        <v>-52.822800000000001</v>
      </c>
      <c r="N65" s="190">
        <v>-62.375399999999999</v>
      </c>
      <c r="O65" s="190">
        <v>-22.7028</v>
      </c>
      <c r="P65" s="190">
        <v>-24.410799999999998</v>
      </c>
      <c r="Q65" s="190">
        <v>-35.779199999999996</v>
      </c>
      <c r="R65" s="190">
        <v>-52.189599999999999</v>
      </c>
      <c r="S65" s="190">
        <v>-44.594099999999997</v>
      </c>
      <c r="T65" s="190">
        <v>-46.276900000000005</v>
      </c>
      <c r="U65" s="190">
        <v>-41.1785</v>
      </c>
      <c r="V65" s="190">
        <v>-54.098800000000004</v>
      </c>
      <c r="W65" s="190">
        <v>-94.38669999999999</v>
      </c>
      <c r="X65" s="190">
        <v>-68.116</v>
      </c>
      <c r="Y65" s="190">
        <v>-21.329699999999999</v>
      </c>
      <c r="Z65" s="190">
        <v>-45.133600000000001</v>
      </c>
      <c r="AA65" s="190">
        <v>-41.103999999999999</v>
      </c>
      <c r="AB65" s="190">
        <v>-52.287500000000001</v>
      </c>
      <c r="AC65" s="190">
        <v>-39.996499999999997</v>
      </c>
      <c r="AD65" s="190">
        <v>-34.947000000000003</v>
      </c>
      <c r="AE65" s="190">
        <v>-9.4451399999999985</v>
      </c>
      <c r="AF65" s="190">
        <v>-51.122900000000001</v>
      </c>
      <c r="AG65" s="190">
        <v>-40.1935</v>
      </c>
      <c r="AH65" s="190">
        <v>-34.902000000000001</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9">
        <f>YampaRiverInflow.TotalOutflow!A66</f>
        <v>46478</v>
      </c>
      <c r="B66" s="280">
        <v>-30.27</v>
      </c>
      <c r="C66" s="270">
        <v>-30.27</v>
      </c>
      <c r="D66" s="285">
        <v>-30.27</v>
      </c>
      <c r="E66" s="190">
        <v>-46.392000000000003</v>
      </c>
      <c r="F66" s="190">
        <v>-46.931699999999999</v>
      </c>
      <c r="G66" s="190">
        <v>-10.3939</v>
      </c>
      <c r="H66" s="190">
        <v>-22.183299999999999</v>
      </c>
      <c r="I66" s="190">
        <v>-50.360900000000001</v>
      </c>
      <c r="J66" s="190">
        <v>-34.244300000000003</v>
      </c>
      <c r="K66" s="190">
        <v>-28.298599999999997</v>
      </c>
      <c r="L66" s="190">
        <v>-23.056999999999999</v>
      </c>
      <c r="M66" s="190">
        <v>-23.6526</v>
      </c>
      <c r="N66" s="190">
        <v>-18.731300000000001</v>
      </c>
      <c r="O66" s="190">
        <v>-34.493000000000002</v>
      </c>
      <c r="P66" s="190">
        <v>-34.719099999999997</v>
      </c>
      <c r="Q66" s="190">
        <v>-39.354300000000002</v>
      </c>
      <c r="R66" s="190">
        <v>-36.816499999999998</v>
      </c>
      <c r="S66" s="190">
        <v>-31.096499999999999</v>
      </c>
      <c r="T66" s="190">
        <v>-26.820700000000002</v>
      </c>
      <c r="U66" s="190">
        <v>-39.596599999999995</v>
      </c>
      <c r="V66" s="190">
        <v>-38.490600000000001</v>
      </c>
      <c r="W66" s="190">
        <v>-7.4329700000000001</v>
      </c>
      <c r="X66" s="190">
        <v>-6.8644499999999997</v>
      </c>
      <c r="Y66" s="190">
        <v>-16.915599999999998</v>
      </c>
      <c r="Z66" s="190">
        <v>-37.536199999999994</v>
      </c>
      <c r="AA66" s="190">
        <v>-51.6753</v>
      </c>
      <c r="AB66" s="190">
        <v>-49.0565</v>
      </c>
      <c r="AC66" s="190">
        <v>3.8323470000000004</v>
      </c>
      <c r="AD66" s="190">
        <v>-59.116</v>
      </c>
      <c r="AE66" s="190">
        <v>-58.070099999999996</v>
      </c>
      <c r="AF66" s="190">
        <v>-46.224299999999999</v>
      </c>
      <c r="AG66" s="190">
        <v>-45.231099999999998</v>
      </c>
      <c r="AH66" s="190">
        <v>-21.337199999999999</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9">
        <f>YampaRiverInflow.TotalOutflow!A67</f>
        <v>46508</v>
      </c>
      <c r="B67" s="280">
        <v>-33.654000000000003</v>
      </c>
      <c r="C67" s="270">
        <v>-33.654000000000003</v>
      </c>
      <c r="D67" s="285">
        <v>-33.654000000000003</v>
      </c>
      <c r="E67" s="190">
        <v>-28.129300000000001</v>
      </c>
      <c r="F67" s="190">
        <v>-49.9146</v>
      </c>
      <c r="G67" s="190">
        <v>-34.603400000000001</v>
      </c>
      <c r="H67" s="190">
        <v>-27.749099999999999</v>
      </c>
      <c r="I67" s="190">
        <v>-15.6434</v>
      </c>
      <c r="J67" s="190">
        <v>-26.480900000000002</v>
      </c>
      <c r="K67" s="190">
        <v>-13.461499999999999</v>
      </c>
      <c r="L67" s="190">
        <v>-3.12216</v>
      </c>
      <c r="M67" s="190">
        <v>-37.49</v>
      </c>
      <c r="N67" s="190">
        <v>-28.581900000000001</v>
      </c>
      <c r="O67" s="190">
        <v>-34.988099999999996</v>
      </c>
      <c r="P67" s="190">
        <v>-27.610599999999998</v>
      </c>
      <c r="Q67" s="190">
        <v>-13.771700000000001</v>
      </c>
      <c r="R67" s="190">
        <v>-19.453499999999998</v>
      </c>
      <c r="S67" s="190">
        <v>-43.834099999999999</v>
      </c>
      <c r="T67" s="190">
        <v>-36.948999999999998</v>
      </c>
      <c r="U67" s="190">
        <v>-18.708599999999997</v>
      </c>
      <c r="V67" s="190">
        <v>-25.398700000000002</v>
      </c>
      <c r="W67" s="190">
        <v>-18.684200000000001</v>
      </c>
      <c r="X67" s="190">
        <v>-10.974200000000002</v>
      </c>
      <c r="Y67" s="190">
        <v>-34.367400000000004</v>
      </c>
      <c r="Z67" s="190">
        <v>-27.658300000000001</v>
      </c>
      <c r="AA67" s="190">
        <v>-22.264099999999999</v>
      </c>
      <c r="AB67" s="190">
        <v>-16.6996</v>
      </c>
      <c r="AC67" s="190">
        <v>-67.282200000000003</v>
      </c>
      <c r="AD67" s="190">
        <v>-19.012</v>
      </c>
      <c r="AE67" s="190">
        <v>-19.098700000000001</v>
      </c>
      <c r="AF67" s="190">
        <v>-31.252700000000001</v>
      </c>
      <c r="AG67" s="190">
        <v>-147.96199999999999</v>
      </c>
      <c r="AH67" s="190">
        <v>-29.909500000000001</v>
      </c>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9">
        <f>YampaRiverInflow.TotalOutflow!A68</f>
        <v>46539</v>
      </c>
      <c r="B68" s="280">
        <v>-48.058999999999997</v>
      </c>
      <c r="C68" s="270">
        <v>-48.058999999999997</v>
      </c>
      <c r="D68" s="285">
        <v>-48.058999999999997</v>
      </c>
      <c r="E68" s="190">
        <v>-43.443300000000001</v>
      </c>
      <c r="F68" s="190">
        <v>-78.712100000000007</v>
      </c>
      <c r="G68" s="190">
        <v>-44.4283</v>
      </c>
      <c r="H68" s="190">
        <v>-46.623400000000004</v>
      </c>
      <c r="I68" s="190">
        <v>-26.48</v>
      </c>
      <c r="J68" s="190">
        <v>-49.249099999999999</v>
      </c>
      <c r="K68" s="190">
        <v>-37.820300000000003</v>
      </c>
      <c r="L68" s="190">
        <v>-37.123800000000003</v>
      </c>
      <c r="M68" s="190">
        <v>-46.805699999999995</v>
      </c>
      <c r="N68" s="190">
        <v>-42.2714</v>
      </c>
      <c r="O68" s="190">
        <v>-36.915500000000002</v>
      </c>
      <c r="P68" s="190">
        <v>-53.137800000000006</v>
      </c>
      <c r="Q68" s="190">
        <v>-64.9482</v>
      </c>
      <c r="R68" s="190">
        <v>-25.7806</v>
      </c>
      <c r="S68" s="190">
        <v>-34.943199999999997</v>
      </c>
      <c r="T68" s="190">
        <v>-51.296099999999996</v>
      </c>
      <c r="U68" s="190">
        <v>-57.331800000000001</v>
      </c>
      <c r="V68" s="190">
        <v>-54.558199999999999</v>
      </c>
      <c r="W68" s="190">
        <v>-68.587000000000003</v>
      </c>
      <c r="X68" s="190">
        <v>-37.685099999999998</v>
      </c>
      <c r="Y68" s="190">
        <v>-32.256500000000003</v>
      </c>
      <c r="Z68" s="190">
        <v>-52.228699999999996</v>
      </c>
      <c r="AA68" s="190">
        <v>-55.433399999999999</v>
      </c>
      <c r="AB68" s="190">
        <v>-50.623800000000003</v>
      </c>
      <c r="AC68" s="190">
        <v>-49.755000000000003</v>
      </c>
      <c r="AD68" s="190">
        <v>-57.844000000000001</v>
      </c>
      <c r="AE68" s="190">
        <v>-49.321300000000001</v>
      </c>
      <c r="AF68" s="190">
        <v>-51.9298</v>
      </c>
      <c r="AG68" s="190">
        <v>-183.62299999999999</v>
      </c>
      <c r="AH68" s="190">
        <v>-63.558300000000003</v>
      </c>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9">
        <f>YampaRiverInflow.TotalOutflow!A69</f>
        <v>46569</v>
      </c>
      <c r="B69" s="280">
        <v>-35.131</v>
      </c>
      <c r="C69" s="270">
        <v>-35.131</v>
      </c>
      <c r="D69" s="285">
        <v>-35.131</v>
      </c>
      <c r="E69" s="190">
        <v>-37.942</v>
      </c>
      <c r="F69" s="190">
        <v>-73.786799999999999</v>
      </c>
      <c r="G69" s="190">
        <v>-40.766500000000001</v>
      </c>
      <c r="H69" s="190">
        <v>-6.4570799999999995</v>
      </c>
      <c r="I69" s="190">
        <v>-40.478199999999994</v>
      </c>
      <c r="J69" s="190">
        <v>-35.347099999999998</v>
      </c>
      <c r="K69" s="190">
        <v>-30.984200000000001</v>
      </c>
      <c r="L69" s="190">
        <v>-12.644399999999999</v>
      </c>
      <c r="M69" s="190">
        <v>-15.251700000000001</v>
      </c>
      <c r="N69" s="190">
        <v>-52.766100000000002</v>
      </c>
      <c r="O69" s="190">
        <v>-45.935900000000004</v>
      </c>
      <c r="P69" s="190">
        <v>-47.300400000000003</v>
      </c>
      <c r="Q69" s="190">
        <v>-39.221400000000003</v>
      </c>
      <c r="R69" s="190">
        <v>-35.222799999999999</v>
      </c>
      <c r="S69" s="190">
        <v>-42.721499999999999</v>
      </c>
      <c r="T69" s="190">
        <v>-48.900100000000002</v>
      </c>
      <c r="U69" s="190">
        <v>-17.8947</v>
      </c>
      <c r="V69" s="190">
        <v>-23.696200000000001</v>
      </c>
      <c r="W69" s="190">
        <v>-7.1829000000000001</v>
      </c>
      <c r="X69" s="190">
        <v>-15.904399999999999</v>
      </c>
      <c r="Y69" s="190">
        <v>-28.589599999999997</v>
      </c>
      <c r="Z69" s="190">
        <v>-43.727499999999999</v>
      </c>
      <c r="AA69" s="190">
        <v>-35.582300000000004</v>
      </c>
      <c r="AB69" s="190">
        <v>-30.575500000000002</v>
      </c>
      <c r="AC69" s="190">
        <v>-37.180800000000005</v>
      </c>
      <c r="AD69" s="190">
        <v>-48.3</v>
      </c>
      <c r="AE69" s="190">
        <v>-25.503700000000002</v>
      </c>
      <c r="AF69" s="190">
        <v>-48.567099999999996</v>
      </c>
      <c r="AG69" s="190">
        <v>-182.99199999999999</v>
      </c>
      <c r="AH69" s="190">
        <v>-65.305999999999997</v>
      </c>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9">
        <f>YampaRiverInflow.TotalOutflow!A70</f>
        <v>46600</v>
      </c>
      <c r="B70" s="280">
        <v>-35.261000000000003</v>
      </c>
      <c r="C70" s="270">
        <v>-35.261000000000003</v>
      </c>
      <c r="D70" s="285">
        <v>-35.261000000000003</v>
      </c>
      <c r="E70" s="190">
        <v>-14.0517</v>
      </c>
      <c r="F70" s="190">
        <v>-65.381299999999996</v>
      </c>
      <c r="G70" s="190">
        <v>-36.5657</v>
      </c>
      <c r="H70" s="190">
        <v>-19.854400000000002</v>
      </c>
      <c r="I70" s="190">
        <v>-3.75305</v>
      </c>
      <c r="J70" s="190">
        <v>-2.8775900000000001</v>
      </c>
      <c r="K70" s="190">
        <v>-12.666399999999999</v>
      </c>
      <c r="L70" s="190">
        <v>-13.9602</v>
      </c>
      <c r="M70" s="190">
        <v>-39.998400000000004</v>
      </c>
      <c r="N70" s="190">
        <v>7.2850600000000005</v>
      </c>
      <c r="O70" s="190">
        <v>-24.3444</v>
      </c>
      <c r="P70" s="190">
        <v>-33.449400000000004</v>
      </c>
      <c r="Q70" s="190">
        <v>-19.831900000000001</v>
      </c>
      <c r="R70" s="190">
        <v>-46.257599999999996</v>
      </c>
      <c r="S70" s="190">
        <v>-32.945300000000003</v>
      </c>
      <c r="T70" s="190">
        <v>-39.458300000000001</v>
      </c>
      <c r="U70" s="190">
        <v>-23.445799999999998</v>
      </c>
      <c r="V70" s="190">
        <v>-14.442500000000001</v>
      </c>
      <c r="W70" s="190">
        <v>-5.3147600000000006</v>
      </c>
      <c r="X70" s="190">
        <v>-20.151</v>
      </c>
      <c r="Y70" s="190">
        <v>-29.148299999999999</v>
      </c>
      <c r="Z70" s="190">
        <v>-33.437899999999999</v>
      </c>
      <c r="AA70" s="190">
        <v>-29.450599999999998</v>
      </c>
      <c r="AB70" s="190">
        <v>-25.803599999999999</v>
      </c>
      <c r="AC70" s="190">
        <v>-58.466900000000003</v>
      </c>
      <c r="AD70" s="190">
        <v>-23.998000000000001</v>
      </c>
      <c r="AE70" s="190">
        <v>5.8436199999999996</v>
      </c>
      <c r="AF70" s="190">
        <v>-37.121300000000005</v>
      </c>
      <c r="AG70" s="190">
        <v>-39.379899999999999</v>
      </c>
      <c r="AH70" s="190">
        <v>-27.815000000000001</v>
      </c>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9">
        <f>YampaRiverInflow.TotalOutflow!A71</f>
        <v>46631</v>
      </c>
      <c r="B71" s="280">
        <v>-19.898</v>
      </c>
      <c r="C71" s="270">
        <v>-19.898</v>
      </c>
      <c r="D71" s="285">
        <v>-19.898</v>
      </c>
      <c r="E71" s="190">
        <v>-22.555199999999999</v>
      </c>
      <c r="F71" s="190">
        <v>0.85353000000000001</v>
      </c>
      <c r="G71" s="190">
        <v>-61.966300000000004</v>
      </c>
      <c r="H71" s="190">
        <v>-54.048999999999999</v>
      </c>
      <c r="I71" s="190">
        <v>-27.7121</v>
      </c>
      <c r="J71" s="190">
        <v>-18.022099999999998</v>
      </c>
      <c r="K71" s="190">
        <v>-8.8447199999999988</v>
      </c>
      <c r="L71" s="190">
        <v>-17.9664</v>
      </c>
      <c r="M71" s="190">
        <v>-5.1358199999999998</v>
      </c>
      <c r="N71" s="190">
        <v>-10.9739</v>
      </c>
      <c r="O71" s="190">
        <v>-32.469799999999999</v>
      </c>
      <c r="P71" s="190">
        <v>-35.090000000000003</v>
      </c>
      <c r="Q71" s="190">
        <v>-20.7882</v>
      </c>
      <c r="R71" s="190">
        <v>-50.804099999999998</v>
      </c>
      <c r="S71" s="190">
        <v>-26.487200000000001</v>
      </c>
      <c r="T71" s="190">
        <v>-30.253900000000002</v>
      </c>
      <c r="U71" s="190">
        <v>-43.0578</v>
      </c>
      <c r="V71" s="190">
        <v>-36.350099999999998</v>
      </c>
      <c r="W71" s="190">
        <v>-18.872799999999998</v>
      </c>
      <c r="X71" s="190">
        <v>-16.6816</v>
      </c>
      <c r="Y71" s="190">
        <v>-22.602599999999999</v>
      </c>
      <c r="Z71" s="190">
        <v>-13.866299999999999</v>
      </c>
      <c r="AA71" s="190">
        <v>-20.75</v>
      </c>
      <c r="AB71" s="190">
        <v>-8.9183799999999991</v>
      </c>
      <c r="AC71" s="190">
        <v>-33.353900000000003</v>
      </c>
      <c r="AD71" s="190">
        <v>-15.521000000000001</v>
      </c>
      <c r="AE71" s="190">
        <v>-12.745700000000001</v>
      </c>
      <c r="AF71" s="190">
        <v>-31.333599999999997</v>
      </c>
      <c r="AG71" s="190">
        <v>-19.856300000000001</v>
      </c>
      <c r="AH71" s="190">
        <v>-41.415900000000001</v>
      </c>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9"/>
      <c r="B72" s="279"/>
      <c r="C72" s="269"/>
      <c r="D72" s="296"/>
      <c r="AI72" s="190"/>
      <c r="AJ72" s="190"/>
      <c r="AK72" s="190"/>
      <c r="AL72" s="190"/>
      <c r="AM72" s="190"/>
      <c r="ALQ72" s="172" t="e">
        <v>#N/A</v>
      </c>
    </row>
    <row r="73" spans="1:1005" ht="12.75" customHeight="1" x14ac:dyDescent="0.25">
      <c r="A73" s="149"/>
      <c r="B73" s="279"/>
      <c r="C73" s="269"/>
      <c r="D73" s="296"/>
      <c r="E73" s="190"/>
      <c r="AI73" s="190"/>
      <c r="AJ73" s="190"/>
      <c r="AK73" s="190"/>
      <c r="AL73" s="190"/>
      <c r="AM73" s="190"/>
    </row>
    <row r="74" spans="1:1005" ht="12.75" customHeight="1" x14ac:dyDescent="0.25">
      <c r="A74" s="149"/>
      <c r="B74" s="279"/>
      <c r="C74" s="269"/>
      <c r="D74" s="296"/>
      <c r="AI74" s="190"/>
      <c r="AJ74" s="190"/>
      <c r="AK74" s="190"/>
      <c r="AL74" s="190"/>
      <c r="AM74" s="190"/>
    </row>
    <row r="75" spans="1:1005" ht="12.75" customHeight="1" x14ac:dyDescent="0.25">
      <c r="A75" s="149"/>
      <c r="B75" s="279"/>
      <c r="C75" s="269"/>
      <c r="D75" s="296"/>
    </row>
    <row r="76" spans="1:1005" ht="12.75" customHeight="1" x14ac:dyDescent="0.25">
      <c r="A76" s="149"/>
      <c r="B76" s="279"/>
      <c r="C76" s="269"/>
      <c r="D76" s="296"/>
    </row>
    <row r="77" spans="1:1005" ht="12.75" customHeight="1" x14ac:dyDescent="0.25">
      <c r="A77" s="149"/>
      <c r="B77" s="279"/>
      <c r="C77" s="269"/>
      <c r="D77" s="296"/>
    </row>
    <row r="78" spans="1:1005" ht="12.75" customHeight="1" x14ac:dyDescent="0.25">
      <c r="A78" s="149"/>
      <c r="B78" s="279"/>
      <c r="C78" s="269"/>
      <c r="D78" s="296"/>
    </row>
    <row r="79" spans="1:1005" ht="12.75" customHeight="1" x14ac:dyDescent="0.25">
      <c r="A79" s="149"/>
      <c r="B79" s="279"/>
      <c r="C79" s="269"/>
      <c r="D79" s="296"/>
    </row>
    <row r="80" spans="1:1005" ht="12.75" customHeight="1" x14ac:dyDescent="0.25">
      <c r="A80" s="149"/>
      <c r="B80" s="279"/>
      <c r="C80" s="269"/>
      <c r="D80" s="296"/>
    </row>
    <row r="81" spans="1:4" ht="12.75" customHeight="1" x14ac:dyDescent="0.25">
      <c r="A81" s="149"/>
      <c r="B81" s="279"/>
      <c r="C81" s="269"/>
      <c r="D81" s="296"/>
    </row>
    <row r="82" spans="1:4" ht="12.75" customHeight="1" x14ac:dyDescent="0.25">
      <c r="A82" s="149"/>
      <c r="B82" s="279"/>
      <c r="C82" s="269"/>
      <c r="D82" s="296"/>
    </row>
    <row r="83" spans="1:4" ht="12.75" customHeight="1" x14ac:dyDescent="0.25">
      <c r="A83" s="149"/>
      <c r="B83" s="279"/>
      <c r="C83" s="269"/>
      <c r="D83" s="296"/>
    </row>
    <row r="84" spans="1:4" ht="12.75" customHeight="1" x14ac:dyDescent="0.25">
      <c r="A84" s="149"/>
      <c r="B84" s="279"/>
      <c r="C84" s="269"/>
      <c r="D84" s="296"/>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workbookViewId="0">
      <selection activeCell="B4" sqref="B4"/>
    </sheetView>
  </sheetViews>
  <sheetFormatPr defaultColWidth="18.7109375" defaultRowHeight="12.75" customHeight="1" x14ac:dyDescent="0.25"/>
  <cols>
    <col min="1" max="54" width="9.140625" style="172" customWidth="1"/>
    <col min="55" max="16384" width="18.7109375" style="172"/>
  </cols>
  <sheetData>
    <row r="1" spans="1:44" ht="15" x14ac:dyDescent="0.25">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162"/>
      <c r="AJ1" s="162"/>
      <c r="AK1" s="162"/>
      <c r="AL1" s="162"/>
      <c r="AM1" s="162"/>
    </row>
    <row r="2" spans="1:44" ht="15" x14ac:dyDescent="0.25">
      <c r="A2" s="132" t="s">
        <v>177</v>
      </c>
      <c r="B2" s="158" t="s">
        <v>45</v>
      </c>
      <c r="C2" s="158" t="s">
        <v>46</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44" ht="15" x14ac:dyDescent="0.25">
      <c r="A3" s="134" t="str">
        <f>A2&amp;"_"&amp;"Time"</f>
        <v>DvsToPkr_In_Time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44" ht="15" x14ac:dyDescent="0.25">
      <c r="A4" s="304">
        <f>YampaRiverInflow.TotalOutflow!A4</f>
        <v>44593</v>
      </c>
      <c r="B4" s="292">
        <v>7.22</v>
      </c>
      <c r="C4" s="293">
        <v>7.22</v>
      </c>
      <c r="D4" s="303">
        <v>7.22</v>
      </c>
      <c r="E4" s="190">
        <f ca="1">INDEX(INDIRECT("DvsToPkr_"&amp;E$2+YEAR($A4)-YEAR($A$4)),MONTH($A4))/1000</f>
        <v>44.287480000000002</v>
      </c>
      <c r="F4" s="190">
        <f t="shared" ref="F4:AH12" ca="1" si="0">INDEX(INDIRECT("DvsToPkr_"&amp;F$2+YEAR($A4)-YEAR($A$4)),MONTH($A4))/1000</f>
        <v>29.243689999999997</v>
      </c>
      <c r="G4" s="190">
        <f t="shared" ca="1" si="0"/>
        <v>221.90360000000001</v>
      </c>
      <c r="H4" s="190">
        <f t="shared" ca="1" si="0"/>
        <v>10.26454</v>
      </c>
      <c r="I4" s="190">
        <f t="shared" ca="1" si="0"/>
        <v>85.662350000000004</v>
      </c>
      <c r="J4" s="190">
        <f t="shared" ca="1" si="0"/>
        <v>11.232760000000001</v>
      </c>
      <c r="K4" s="190">
        <f t="shared" ca="1" si="0"/>
        <v>13.169319999999999</v>
      </c>
      <c r="L4" s="190">
        <f t="shared" ca="1" si="0"/>
        <v>35.386319999999998</v>
      </c>
      <c r="M4" s="190">
        <f t="shared" ca="1" si="0"/>
        <v>17.077069999999999</v>
      </c>
      <c r="N4" s="190">
        <f t="shared" ca="1" si="0"/>
        <v>13.379719999999999</v>
      </c>
      <c r="O4" s="190">
        <f t="shared" ca="1" si="0"/>
        <v>16.086819999999999</v>
      </c>
      <c r="P4" s="190">
        <f t="shared" ca="1" si="0"/>
        <v>-0.86568000000000001</v>
      </c>
      <c r="Q4" s="190">
        <f t="shared" ca="1" si="0"/>
        <v>23.462679999999999</v>
      </c>
      <c r="R4" s="190">
        <f t="shared" ca="1" si="0"/>
        <v>14.080209999999999</v>
      </c>
      <c r="S4" s="190">
        <f t="shared" ca="1" si="0"/>
        <v>174.5822</v>
      </c>
      <c r="T4" s="190">
        <f t="shared" ca="1" si="0"/>
        <v>11.06955</v>
      </c>
      <c r="U4" s="190">
        <f t="shared" ca="1" si="0"/>
        <v>-5.6684799999999997</v>
      </c>
      <c r="V4" s="190">
        <f t="shared" ca="1" si="0"/>
        <v>3.0183800000000001</v>
      </c>
      <c r="W4" s="190">
        <f t="shared" ca="1" si="0"/>
        <v>14.69007</v>
      </c>
      <c r="X4" s="190">
        <f t="shared" ca="1" si="0"/>
        <v>8.8202999999999996</v>
      </c>
      <c r="Y4" s="190">
        <f t="shared" ca="1" si="0"/>
        <v>14.744759999999999</v>
      </c>
      <c r="Z4" s="190">
        <f t="shared" ca="1" si="0"/>
        <v>10.63569</v>
      </c>
      <c r="AA4" s="190">
        <f t="shared" ca="1" si="0"/>
        <v>3.61049</v>
      </c>
      <c r="AB4" s="190">
        <f t="shared" ca="1" si="0"/>
        <v>19.49475</v>
      </c>
      <c r="AC4" s="190">
        <f t="shared" ca="1" si="0"/>
        <v>9.0798199999999998</v>
      </c>
      <c r="AD4" s="190">
        <f t="shared" ca="1" si="0"/>
        <v>9.4230560000000008</v>
      </c>
      <c r="AE4" s="190">
        <f t="shared" ca="1" si="0"/>
        <v>14.433450000000001</v>
      </c>
      <c r="AF4" s="190">
        <f t="shared" ca="1" si="0"/>
        <v>2.5804749999999999</v>
      </c>
      <c r="AG4" s="190">
        <f t="shared" ca="1" si="0"/>
        <v>12.939129999999999</v>
      </c>
      <c r="AH4" s="190">
        <f t="shared" ca="1" si="0"/>
        <v>-3.2752500000000002</v>
      </c>
      <c r="AI4" s="190"/>
      <c r="AJ4" s="190"/>
      <c r="AK4" s="190"/>
      <c r="AL4" s="190"/>
      <c r="AM4" s="190"/>
    </row>
    <row r="5" spans="1:44" ht="15" x14ac:dyDescent="0.25">
      <c r="A5" s="304">
        <f>YampaRiverInflow.TotalOutflow!A5</f>
        <v>44621</v>
      </c>
      <c r="B5" s="280">
        <v>7.2060000000000004</v>
      </c>
      <c r="C5" s="270">
        <v>7.2060000000000004</v>
      </c>
      <c r="D5" s="285">
        <v>7.2060000000000004</v>
      </c>
      <c r="E5" s="190">
        <v>37.971170000000001</v>
      </c>
      <c r="F5" s="190">
        <v>61.31456</v>
      </c>
      <c r="G5" s="190">
        <v>316.43129999999996</v>
      </c>
      <c r="H5" s="190">
        <v>30.523220000000002</v>
      </c>
      <c r="I5" s="190">
        <v>99.089590000000001</v>
      </c>
      <c r="J5" s="190">
        <v>0.26749000000000001</v>
      </c>
      <c r="K5" s="190">
        <v>21.557400000000001</v>
      </c>
      <c r="L5" s="190">
        <v>29.812529999999999</v>
      </c>
      <c r="M5" s="190">
        <v>17.33398</v>
      </c>
      <c r="N5" s="190">
        <v>4.5499399999999994</v>
      </c>
      <c r="O5" s="190">
        <v>29.456400000000002</v>
      </c>
      <c r="P5" s="190">
        <v>7.59199</v>
      </c>
      <c r="Q5" s="190">
        <v>0.58572999999999997</v>
      </c>
      <c r="R5" s="190">
        <v>5.9264799999999997</v>
      </c>
      <c r="S5" s="190">
        <v>168.7243</v>
      </c>
      <c r="T5" s="190">
        <v>24.415849999999999</v>
      </c>
      <c r="U5" s="190">
        <v>16.08663</v>
      </c>
      <c r="V5" s="190">
        <v>3.1996100000000003</v>
      </c>
      <c r="W5" s="190">
        <v>10.91578</v>
      </c>
      <c r="X5" s="190">
        <v>55.120930000000001</v>
      </c>
      <c r="Y5" s="190">
        <v>5.3349099999999998</v>
      </c>
      <c r="Z5" s="190">
        <v>8.3023799999999994</v>
      </c>
      <c r="AA5" s="190">
        <v>7.6192200000000003</v>
      </c>
      <c r="AB5" s="190">
        <v>-3.1343100000000002</v>
      </c>
      <c r="AC5" s="190">
        <v>2.8256300000000003</v>
      </c>
      <c r="AD5" s="190">
        <v>17.701610000000002</v>
      </c>
      <c r="AE5" s="190">
        <v>10.766690000000001</v>
      </c>
      <c r="AF5" s="190">
        <v>-2.6526999999999998</v>
      </c>
      <c r="AG5" s="190">
        <v>-4.7138400000000003</v>
      </c>
      <c r="AH5" s="190">
        <v>14.927820000000001</v>
      </c>
      <c r="AI5" s="190"/>
      <c r="AJ5" s="190"/>
      <c r="AK5" s="190"/>
      <c r="AL5" s="190"/>
      <c r="AM5" s="190"/>
    </row>
    <row r="6" spans="1:44" ht="15" x14ac:dyDescent="0.25">
      <c r="A6" s="304">
        <f>YampaRiverInflow.TotalOutflow!A6</f>
        <v>44652</v>
      </c>
      <c r="B6" s="280">
        <v>11.436999999999999</v>
      </c>
      <c r="C6" s="270">
        <v>11.436999999999999</v>
      </c>
      <c r="D6" s="285">
        <v>11.436999999999999</v>
      </c>
      <c r="E6" s="190">
        <v>68.50724000000001</v>
      </c>
      <c r="F6" s="190">
        <v>34.07152</v>
      </c>
      <c r="G6" s="190">
        <v>40.68047</v>
      </c>
      <c r="H6" s="190">
        <v>13.75267</v>
      </c>
      <c r="I6" s="190">
        <v>16.01717</v>
      </c>
      <c r="J6" s="190">
        <v>14.181340000000001</v>
      </c>
      <c r="K6" s="190">
        <v>10.90859</v>
      </c>
      <c r="L6" s="190">
        <v>31.157610000000002</v>
      </c>
      <c r="M6" s="190">
        <v>9.207790000000001</v>
      </c>
      <c r="N6" s="190">
        <v>5.0401600000000002</v>
      </c>
      <c r="O6" s="190">
        <v>53.373489999999997</v>
      </c>
      <c r="P6" s="190">
        <v>10.18976</v>
      </c>
      <c r="Q6" s="190">
        <v>22.325830000000003</v>
      </c>
      <c r="R6" s="190">
        <v>12.528739999999999</v>
      </c>
      <c r="S6" s="190">
        <v>16.69754</v>
      </c>
      <c r="T6" s="190">
        <v>14.457510000000001</v>
      </c>
      <c r="U6" s="190">
        <v>15.693350000000001</v>
      </c>
      <c r="V6" s="190">
        <v>12.19009</v>
      </c>
      <c r="W6" s="190">
        <v>15.191180000000001</v>
      </c>
      <c r="X6" s="190">
        <v>34.110879999999995</v>
      </c>
      <c r="Y6" s="190">
        <v>18.928849999999997</v>
      </c>
      <c r="Z6" s="190">
        <v>23.699870000000001</v>
      </c>
      <c r="AA6" s="190">
        <v>14.320200000000002</v>
      </c>
      <c r="AB6" s="190">
        <v>23.981200000000001</v>
      </c>
      <c r="AC6" s="190">
        <v>12.70073</v>
      </c>
      <c r="AD6" s="190">
        <v>17.83746</v>
      </c>
      <c r="AE6" s="190">
        <v>12.692639999999999</v>
      </c>
      <c r="AF6" s="190">
        <v>-8.0273199999999996</v>
      </c>
      <c r="AG6" s="190">
        <v>5.617337</v>
      </c>
      <c r="AH6" s="190">
        <v>29.066040000000001</v>
      </c>
      <c r="AI6" s="190"/>
      <c r="AJ6" s="190"/>
      <c r="AK6" s="190"/>
      <c r="AL6" s="190"/>
      <c r="AM6" s="190"/>
    </row>
    <row r="7" spans="1:44" ht="15" x14ac:dyDescent="0.25">
      <c r="A7" s="304">
        <f>YampaRiverInflow.TotalOutflow!A7</f>
        <v>44682</v>
      </c>
      <c r="B7" s="280">
        <v>9.4809999999999999</v>
      </c>
      <c r="C7" s="270">
        <v>9.4809999999999999</v>
      </c>
      <c r="D7" s="285">
        <v>9.4809999999999999</v>
      </c>
      <c r="E7" s="190">
        <v>35.158190000000005</v>
      </c>
      <c r="F7" s="190">
        <v>30.619150000000001</v>
      </c>
      <c r="G7" s="190">
        <v>51.445999999999998</v>
      </c>
      <c r="H7" s="190">
        <v>147.4316</v>
      </c>
      <c r="I7" s="190">
        <v>31.464639999999999</v>
      </c>
      <c r="J7" s="190">
        <v>16.225469999999998</v>
      </c>
      <c r="K7" s="190">
        <v>15.98751</v>
      </c>
      <c r="L7" s="190">
        <v>22.762439999999998</v>
      </c>
      <c r="M7" s="190">
        <v>16.884130000000003</v>
      </c>
      <c r="N7" s="190">
        <v>8.0372000000000003</v>
      </c>
      <c r="O7" s="190">
        <v>0.76658000000000004</v>
      </c>
      <c r="P7" s="190">
        <v>15.05968</v>
      </c>
      <c r="Q7" s="190">
        <v>18.966650000000001</v>
      </c>
      <c r="R7" s="190">
        <v>6.8135300000000001</v>
      </c>
      <c r="S7" s="190">
        <v>10.48025</v>
      </c>
      <c r="T7" s="190">
        <v>-4.4347899999999996</v>
      </c>
      <c r="U7" s="190">
        <v>13.546040000000001</v>
      </c>
      <c r="V7" s="190">
        <v>14.374000000000001</v>
      </c>
      <c r="W7" s="190">
        <v>20.312279999999998</v>
      </c>
      <c r="X7" s="190">
        <v>24.09412</v>
      </c>
      <c r="Y7" s="190">
        <v>17.2925</v>
      </c>
      <c r="Z7" s="190">
        <v>26.04485</v>
      </c>
      <c r="AA7" s="190">
        <v>20.55932</v>
      </c>
      <c r="AB7" s="190">
        <v>-2.9233899999999999</v>
      </c>
      <c r="AC7" s="190">
        <v>20.669799999999999</v>
      </c>
      <c r="AD7" s="190">
        <v>13.049940000000001</v>
      </c>
      <c r="AE7" s="190">
        <v>22.04082</v>
      </c>
      <c r="AF7" s="190">
        <v>10.49208</v>
      </c>
      <c r="AG7" s="190">
        <v>8.221705</v>
      </c>
      <c r="AH7" s="190">
        <v>-6.3989399999999996</v>
      </c>
      <c r="AI7" s="190"/>
      <c r="AJ7" s="190"/>
      <c r="AK7" s="190"/>
      <c r="AL7" s="190"/>
      <c r="AM7" s="190"/>
    </row>
    <row r="8" spans="1:44" ht="15" x14ac:dyDescent="0.25">
      <c r="A8" s="304">
        <f>YampaRiverInflow.TotalOutflow!A8</f>
        <v>44713</v>
      </c>
      <c r="B8" s="280">
        <v>6.1550000000000002</v>
      </c>
      <c r="C8" s="270">
        <v>6.1550000000000002</v>
      </c>
      <c r="D8" s="285">
        <v>6.1550000000000002</v>
      </c>
      <c r="E8" s="190">
        <v>38.329680000000003</v>
      </c>
      <c r="F8" s="190">
        <v>17.90776</v>
      </c>
      <c r="G8" s="190">
        <v>23.242540000000002</v>
      </c>
      <c r="H8" s="190">
        <v>149.01420000000002</v>
      </c>
      <c r="I8" s="190">
        <v>25.634610000000002</v>
      </c>
      <c r="J8" s="190">
        <v>16.579849999999997</v>
      </c>
      <c r="K8" s="190">
        <v>17.054269999999999</v>
      </c>
      <c r="L8" s="190">
        <v>19.0702</v>
      </c>
      <c r="M8" s="190">
        <v>13.2582</v>
      </c>
      <c r="N8" s="190">
        <v>52.685879999999997</v>
      </c>
      <c r="O8" s="190">
        <v>31.23612</v>
      </c>
      <c r="P8" s="190">
        <v>9.42577</v>
      </c>
      <c r="Q8" s="190">
        <v>11.861139999999999</v>
      </c>
      <c r="R8" s="190">
        <v>3.2528800000000002</v>
      </c>
      <c r="S8" s="190">
        <v>10.676410000000001</v>
      </c>
      <c r="T8" s="190">
        <v>-12.562700000000001</v>
      </c>
      <c r="U8" s="190">
        <v>10.9498</v>
      </c>
      <c r="V8" s="190">
        <v>4.9075899999999999</v>
      </c>
      <c r="W8" s="190">
        <v>20.479099999999999</v>
      </c>
      <c r="X8" s="190">
        <v>23.339099999999998</v>
      </c>
      <c r="Y8" s="190">
        <v>14.779639999999999</v>
      </c>
      <c r="Z8" s="190">
        <v>10.374750000000001</v>
      </c>
      <c r="AA8" s="190">
        <v>15.253579999999999</v>
      </c>
      <c r="AB8" s="190">
        <v>10.87237</v>
      </c>
      <c r="AC8" s="190">
        <v>19.39621</v>
      </c>
      <c r="AD8" s="190">
        <v>18.288060000000002</v>
      </c>
      <c r="AE8" s="190">
        <v>0.1727841</v>
      </c>
      <c r="AF8" s="190">
        <v>6.1307309999999999</v>
      </c>
      <c r="AG8" s="190">
        <v>10.9467</v>
      </c>
      <c r="AH8" s="190">
        <v>-4.7618999999999998</v>
      </c>
      <c r="AI8" s="190"/>
      <c r="AJ8" s="190"/>
      <c r="AK8" s="190"/>
      <c r="AL8" s="190"/>
      <c r="AM8" s="190"/>
    </row>
    <row r="9" spans="1:44" ht="15" x14ac:dyDescent="0.25">
      <c r="A9" s="304">
        <f>YampaRiverInflow.TotalOutflow!A9</f>
        <v>44743</v>
      </c>
      <c r="B9" s="280">
        <v>15.343</v>
      </c>
      <c r="C9" s="270">
        <v>15.343</v>
      </c>
      <c r="D9" s="285">
        <v>15.343</v>
      </c>
      <c r="E9" s="190">
        <v>37.980930000000001</v>
      </c>
      <c r="F9" s="190">
        <v>46.885179999999998</v>
      </c>
      <c r="G9" s="190">
        <v>38.639189999999999</v>
      </c>
      <c r="H9" s="190">
        <v>161.9752</v>
      </c>
      <c r="I9" s="190">
        <v>38.31944</v>
      </c>
      <c r="J9" s="190">
        <v>19.69941</v>
      </c>
      <c r="K9" s="190">
        <v>17.99015</v>
      </c>
      <c r="L9" s="190">
        <v>13.171860000000001</v>
      </c>
      <c r="M9" s="190">
        <v>40.615339999999996</v>
      </c>
      <c r="N9" s="190">
        <v>26.544730000000001</v>
      </c>
      <c r="O9" s="190">
        <v>25.423359999999999</v>
      </c>
      <c r="P9" s="190">
        <v>13.888549999999999</v>
      </c>
      <c r="Q9" s="190">
        <v>15.145760000000001</v>
      </c>
      <c r="R9" s="190">
        <v>6.6023500000000004</v>
      </c>
      <c r="S9" s="190">
        <v>10.07929</v>
      </c>
      <c r="T9" s="190">
        <v>4.5085600000000001</v>
      </c>
      <c r="U9" s="190">
        <v>26.234180000000002</v>
      </c>
      <c r="V9" s="190">
        <v>12.146379999999999</v>
      </c>
      <c r="W9" s="190">
        <v>17.390999999999998</v>
      </c>
      <c r="X9" s="190">
        <v>17.51343</v>
      </c>
      <c r="Y9" s="190">
        <v>34.483599999999996</v>
      </c>
      <c r="Z9" s="190">
        <v>45.963620000000006</v>
      </c>
      <c r="AA9" s="190">
        <v>28.082819999999998</v>
      </c>
      <c r="AB9" s="190">
        <v>19.215400000000002</v>
      </c>
      <c r="AC9" s="190">
        <v>17.710519999999999</v>
      </c>
      <c r="AD9" s="190">
        <v>20.118539999999999</v>
      </c>
      <c r="AE9" s="190">
        <v>18.059009999999997</v>
      </c>
      <c r="AF9" s="190">
        <v>20.378209999999999</v>
      </c>
      <c r="AG9" s="190">
        <v>15.53816</v>
      </c>
      <c r="AH9" s="190">
        <v>2.6186829999999999</v>
      </c>
      <c r="AI9" s="190"/>
      <c r="AJ9" s="190"/>
      <c r="AK9" s="190"/>
      <c r="AL9" s="190"/>
      <c r="AM9" s="190"/>
    </row>
    <row r="10" spans="1:44" ht="15" x14ac:dyDescent="0.25">
      <c r="A10" s="304">
        <f>YampaRiverInflow.TotalOutflow!A10</f>
        <v>44774</v>
      </c>
      <c r="B10" s="280">
        <v>14.505000000000001</v>
      </c>
      <c r="C10" s="270">
        <v>14.505000000000001</v>
      </c>
      <c r="D10" s="285">
        <v>14.505000000000001</v>
      </c>
      <c r="E10" s="190">
        <v>45.93045</v>
      </c>
      <c r="F10" s="190">
        <v>51.271099999999997</v>
      </c>
      <c r="G10" s="190">
        <v>50.55104</v>
      </c>
      <c r="H10" s="190">
        <v>39.051919999999996</v>
      </c>
      <c r="I10" s="190">
        <v>28.86665</v>
      </c>
      <c r="J10" s="190">
        <v>22.441749999999999</v>
      </c>
      <c r="K10" s="190">
        <v>26.15324</v>
      </c>
      <c r="L10" s="190">
        <v>32.817900000000002</v>
      </c>
      <c r="M10" s="190">
        <v>21.52835</v>
      </c>
      <c r="N10" s="190">
        <v>35.833640000000003</v>
      </c>
      <c r="O10" s="190">
        <v>31.181180000000001</v>
      </c>
      <c r="P10" s="190">
        <v>15.6302</v>
      </c>
      <c r="Q10" s="190">
        <v>23.108509999999999</v>
      </c>
      <c r="R10" s="190">
        <v>11.401249999999999</v>
      </c>
      <c r="S10" s="190">
        <v>31.261939999999999</v>
      </c>
      <c r="T10" s="190">
        <v>3.6801999999999997</v>
      </c>
      <c r="U10" s="190">
        <v>14.693910000000001</v>
      </c>
      <c r="V10" s="190">
        <v>25.271129999999999</v>
      </c>
      <c r="W10" s="190">
        <v>24.69454</v>
      </c>
      <c r="X10" s="190">
        <v>21.273709999999998</v>
      </c>
      <c r="Y10" s="190">
        <v>24.753779999999999</v>
      </c>
      <c r="Z10" s="190">
        <v>25.619619999999998</v>
      </c>
      <c r="AA10" s="190">
        <v>36.973279999999995</v>
      </c>
      <c r="AB10" s="190">
        <v>26.050840000000001</v>
      </c>
      <c r="AC10" s="190">
        <v>15.60383</v>
      </c>
      <c r="AD10" s="190">
        <v>22.495830000000002</v>
      </c>
      <c r="AE10" s="190">
        <v>11.813360000000001</v>
      </c>
      <c r="AF10" s="190">
        <v>21.487629999999999</v>
      </c>
      <c r="AG10" s="190">
        <v>15.17426</v>
      </c>
      <c r="AH10" s="190">
        <v>1.5523019999999998</v>
      </c>
      <c r="AI10" s="190"/>
      <c r="AJ10" s="190"/>
      <c r="AK10" s="190"/>
      <c r="AL10" s="190"/>
      <c r="AM10" s="190"/>
    </row>
    <row r="11" spans="1:44" ht="15" x14ac:dyDescent="0.25">
      <c r="A11" s="304">
        <f>YampaRiverInflow.TotalOutflow!A11</f>
        <v>44805</v>
      </c>
      <c r="B11" s="280">
        <v>13.571</v>
      </c>
      <c r="C11" s="270">
        <v>13.571</v>
      </c>
      <c r="D11" s="285">
        <v>13.571</v>
      </c>
      <c r="E11" s="190">
        <v>44.919650000000004</v>
      </c>
      <c r="F11" s="190">
        <v>38.738219999999998</v>
      </c>
      <c r="G11" s="190">
        <v>36.226120000000002</v>
      </c>
      <c r="H11" s="190">
        <v>28.125509999999998</v>
      </c>
      <c r="I11" s="190">
        <v>31.235990000000001</v>
      </c>
      <c r="J11" s="190">
        <v>22.33502</v>
      </c>
      <c r="K11" s="190">
        <v>48.394019999999998</v>
      </c>
      <c r="L11" s="190">
        <v>28.478590000000001</v>
      </c>
      <c r="M11" s="190">
        <v>11.490879999999999</v>
      </c>
      <c r="N11" s="190">
        <v>18.042580000000001</v>
      </c>
      <c r="O11" s="190">
        <v>23.867799999999999</v>
      </c>
      <c r="P11" s="190">
        <v>14.97372</v>
      </c>
      <c r="Q11" s="190">
        <v>17.04288</v>
      </c>
      <c r="R11" s="190">
        <v>23.401450000000001</v>
      </c>
      <c r="S11" s="190">
        <v>6.1058300000000001</v>
      </c>
      <c r="T11" s="190">
        <v>5.0821000000000005</v>
      </c>
      <c r="U11" s="190">
        <v>18.601369999999999</v>
      </c>
      <c r="V11" s="190">
        <v>14.47564</v>
      </c>
      <c r="W11" s="190">
        <v>21.351419999999997</v>
      </c>
      <c r="X11" s="190">
        <v>17.48638</v>
      </c>
      <c r="Y11" s="190">
        <v>30.457650000000001</v>
      </c>
      <c r="Z11" s="190">
        <v>31.318210000000001</v>
      </c>
      <c r="AA11" s="190">
        <v>23.158259999999999</v>
      </c>
      <c r="AB11" s="190">
        <v>13.249139999999999</v>
      </c>
      <c r="AC11" s="190">
        <v>19.108810000000002</v>
      </c>
      <c r="AD11" s="190">
        <v>13.42262</v>
      </c>
      <c r="AE11" s="190">
        <v>16.063879999999997</v>
      </c>
      <c r="AF11" s="190">
        <v>9.2318680000000004</v>
      </c>
      <c r="AG11" s="190">
        <v>25.419049999999999</v>
      </c>
      <c r="AH11" s="190">
        <v>3.7183029999999997</v>
      </c>
      <c r="AI11" s="190"/>
      <c r="AJ11" s="190"/>
      <c r="AK11" s="190"/>
      <c r="AL11" s="190"/>
      <c r="AM11" s="190"/>
    </row>
    <row r="12" spans="1:44" ht="15" x14ac:dyDescent="0.25">
      <c r="A12" s="304">
        <f>YampaRiverInflow.TotalOutflow!A12</f>
        <v>44835</v>
      </c>
      <c r="B12" s="280">
        <v>21.253</v>
      </c>
      <c r="C12" s="270">
        <v>21.253</v>
      </c>
      <c r="D12" s="285">
        <v>21.253</v>
      </c>
      <c r="E12" s="190">
        <v>34.431249999999999</v>
      </c>
      <c r="F12" s="190">
        <v>38.233789999999999</v>
      </c>
      <c r="G12" s="190">
        <v>25.995049999999999</v>
      </c>
      <c r="H12" s="190">
        <v>33.972290000000001</v>
      </c>
      <c r="I12" s="190">
        <v>22.088529999999999</v>
      </c>
      <c r="J12" s="190">
        <v>19.114159999999998</v>
      </c>
      <c r="K12" s="190">
        <v>8.2817099999999986</v>
      </c>
      <c r="L12" s="190">
        <v>40.549999999999997</v>
      </c>
      <c r="M12" s="190">
        <v>-13.924200000000001</v>
      </c>
      <c r="N12" s="190">
        <v>25.10202</v>
      </c>
      <c r="O12" s="190">
        <v>12.98898</v>
      </c>
      <c r="P12" s="190">
        <v>27.75198</v>
      </c>
      <c r="Q12" s="190">
        <v>9.3924799999999991</v>
      </c>
      <c r="R12" s="190">
        <v>43.769359999999999</v>
      </c>
      <c r="S12" s="190">
        <v>22.534610000000001</v>
      </c>
      <c r="T12" s="190">
        <v>16.070049999999998</v>
      </c>
      <c r="U12" s="190">
        <v>21.862349999999999</v>
      </c>
      <c r="V12" s="190">
        <v>21.155540000000002</v>
      </c>
      <c r="W12" s="190">
        <v>17.678609999999999</v>
      </c>
      <c r="X12" s="190">
        <v>24.983849999999997</v>
      </c>
      <c r="Y12" s="190">
        <v>30.878040000000002</v>
      </c>
      <c r="Z12" s="190">
        <v>34.297699999999999</v>
      </c>
      <c r="AA12" s="190">
        <v>18.70016</v>
      </c>
      <c r="AB12" s="190">
        <v>16.06213</v>
      </c>
      <c r="AC12" s="190">
        <v>34.16733</v>
      </c>
      <c r="AD12" s="190">
        <v>35.623899999999999</v>
      </c>
      <c r="AE12" s="190">
        <v>8.9423110000000001</v>
      </c>
      <c r="AF12" s="190">
        <v>22.663040000000002</v>
      </c>
      <c r="AG12" s="190">
        <v>18.12434</v>
      </c>
      <c r="AH12" s="190">
        <v>20.913310000000003</v>
      </c>
      <c r="AI12" s="190"/>
      <c r="AJ12" s="190"/>
      <c r="AK12" s="190"/>
      <c r="AL12" s="190"/>
      <c r="AM12" s="190"/>
    </row>
    <row r="13" spans="1:44" ht="15" x14ac:dyDescent="0.25">
      <c r="A13" s="304">
        <f>YampaRiverInflow.TotalOutflow!A13</f>
        <v>44866</v>
      </c>
      <c r="B13" s="280">
        <v>18.076000000000001</v>
      </c>
      <c r="C13" s="270">
        <v>18.076000000000001</v>
      </c>
      <c r="D13" s="285">
        <v>18.076000000000001</v>
      </c>
      <c r="E13" s="190">
        <v>35.786089999999994</v>
      </c>
      <c r="F13" s="190">
        <v>28.035019999999999</v>
      </c>
      <c r="G13" s="190">
        <v>16.97213</v>
      </c>
      <c r="H13" s="190">
        <v>32.303910000000002</v>
      </c>
      <c r="I13" s="190">
        <v>27.994340000000001</v>
      </c>
      <c r="J13" s="190">
        <v>18.408459999999998</v>
      </c>
      <c r="K13" s="190">
        <v>27.646930000000001</v>
      </c>
      <c r="L13" s="190">
        <v>13.904860000000001</v>
      </c>
      <c r="M13" s="190">
        <v>20.08203</v>
      </c>
      <c r="N13" s="190">
        <v>-4.2350600000000007</v>
      </c>
      <c r="O13" s="190">
        <v>5.5237799999999995</v>
      </c>
      <c r="P13" s="190">
        <v>13.936260000000001</v>
      </c>
      <c r="Q13" s="190">
        <v>18.488499999999998</v>
      </c>
      <c r="R13" s="190">
        <v>53.005609999999997</v>
      </c>
      <c r="S13" s="190">
        <v>26.384319999999999</v>
      </c>
      <c r="T13" s="190">
        <v>7.4658100000000003</v>
      </c>
      <c r="U13" s="190">
        <v>17.107009999999999</v>
      </c>
      <c r="V13" s="190">
        <v>28.95552</v>
      </c>
      <c r="W13" s="190">
        <v>31.72842</v>
      </c>
      <c r="X13" s="190">
        <v>37.927500000000002</v>
      </c>
      <c r="Y13" s="190">
        <v>37.545540000000003</v>
      </c>
      <c r="Z13" s="190">
        <v>26.962349999999997</v>
      </c>
      <c r="AA13" s="190">
        <v>24.636060000000001</v>
      </c>
      <c r="AB13" s="190">
        <v>9.1373110000000004</v>
      </c>
      <c r="AC13" s="190">
        <v>11.013590000000001</v>
      </c>
      <c r="AD13" s="190">
        <v>20.70234</v>
      </c>
      <c r="AE13" s="190">
        <v>12.13466</v>
      </c>
      <c r="AF13" s="190">
        <v>16.070899999999998</v>
      </c>
      <c r="AG13" s="190">
        <v>21.472249999999999</v>
      </c>
      <c r="AH13" s="190">
        <v>19.997520000000002</v>
      </c>
      <c r="AI13" s="190"/>
      <c r="AJ13" s="190"/>
      <c r="AK13" s="190"/>
      <c r="AL13" s="190"/>
      <c r="AM13" s="190"/>
    </row>
    <row r="14" spans="1:44" ht="15" x14ac:dyDescent="0.25">
      <c r="A14" s="304">
        <f>YampaRiverInflow.TotalOutflow!A14</f>
        <v>44896</v>
      </c>
      <c r="B14" s="280">
        <v>19.66</v>
      </c>
      <c r="C14" s="270">
        <v>19.66</v>
      </c>
      <c r="D14" s="285">
        <v>19.66</v>
      </c>
      <c r="E14" s="190">
        <v>28.205020000000001</v>
      </c>
      <c r="F14" s="190">
        <v>40.244050000000001</v>
      </c>
      <c r="G14" s="190">
        <v>27.56195</v>
      </c>
      <c r="H14" s="190">
        <v>42.93092</v>
      </c>
      <c r="I14" s="190">
        <v>16.8964</v>
      </c>
      <c r="J14" s="190">
        <v>5.2648799999999998</v>
      </c>
      <c r="K14" s="190">
        <v>14.9133</v>
      </c>
      <c r="L14" s="190">
        <v>20.716919999999998</v>
      </c>
      <c r="M14" s="190">
        <v>34.09957</v>
      </c>
      <c r="N14" s="190">
        <v>30.479970000000002</v>
      </c>
      <c r="O14" s="190">
        <v>17.71199</v>
      </c>
      <c r="P14" s="190">
        <v>14.28424</v>
      </c>
      <c r="Q14" s="190">
        <v>19.058679999999999</v>
      </c>
      <c r="R14" s="190">
        <v>32.092640000000003</v>
      </c>
      <c r="S14" s="190">
        <v>31.069230000000001</v>
      </c>
      <c r="T14" s="190">
        <v>-1.1337300000000001</v>
      </c>
      <c r="U14" s="190">
        <v>19.942029999999999</v>
      </c>
      <c r="V14" s="190">
        <v>24.682869999999998</v>
      </c>
      <c r="W14" s="190">
        <v>26.541930000000001</v>
      </c>
      <c r="X14" s="190">
        <v>32.755090000000003</v>
      </c>
      <c r="Y14" s="190">
        <v>27.805679999999999</v>
      </c>
      <c r="Z14" s="190">
        <v>21.076700000000002</v>
      </c>
      <c r="AA14" s="190">
        <v>7.0595299999999996</v>
      </c>
      <c r="AB14" s="190">
        <v>18.49559</v>
      </c>
      <c r="AC14" s="190">
        <v>21.64105</v>
      </c>
      <c r="AD14" s="190">
        <v>26.011500000000002</v>
      </c>
      <c r="AE14" s="190">
        <v>17.06305</v>
      </c>
      <c r="AF14" s="190">
        <v>26.540560000000003</v>
      </c>
      <c r="AG14" s="190">
        <v>19.891179999999999</v>
      </c>
      <c r="AH14" s="190">
        <v>8.7936929999999993</v>
      </c>
      <c r="AI14" s="190"/>
      <c r="AJ14" s="190"/>
      <c r="AK14" s="190"/>
      <c r="AL14" s="190"/>
      <c r="AM14" s="190"/>
    </row>
    <row r="15" spans="1:44" ht="15" x14ac:dyDescent="0.25">
      <c r="A15" s="304">
        <f>YampaRiverInflow.TotalOutflow!A15</f>
        <v>44927</v>
      </c>
      <c r="B15" s="280">
        <v>16.596</v>
      </c>
      <c r="C15" s="270">
        <v>16.596</v>
      </c>
      <c r="D15" s="285">
        <v>16.596</v>
      </c>
      <c r="E15" s="190">
        <v>18.1145</v>
      </c>
      <c r="F15" s="190">
        <v>101.17739999999999</v>
      </c>
      <c r="G15" s="190">
        <v>19.38391</v>
      </c>
      <c r="H15" s="190">
        <v>30.74776</v>
      </c>
      <c r="I15" s="190">
        <v>9.8134800000000002</v>
      </c>
      <c r="J15" s="190">
        <v>-4.5364899999999997</v>
      </c>
      <c r="K15" s="190">
        <v>13.92507</v>
      </c>
      <c r="L15" s="190">
        <v>62.106730000000006</v>
      </c>
      <c r="M15" s="190">
        <v>30.139110000000002</v>
      </c>
      <c r="N15" s="190">
        <v>34.121430000000004</v>
      </c>
      <c r="O15" s="190">
        <v>0.29199999999999998</v>
      </c>
      <c r="P15" s="190">
        <v>8.3659300000000005</v>
      </c>
      <c r="Q15" s="190">
        <v>7.2980700000000001</v>
      </c>
      <c r="R15" s="190">
        <v>137.14750000000001</v>
      </c>
      <c r="S15" s="190">
        <v>5.1085200000000004</v>
      </c>
      <c r="T15" s="190">
        <v>9.6737900000000003</v>
      </c>
      <c r="U15" s="190">
        <v>13.99601</v>
      </c>
      <c r="V15" s="190">
        <v>3.7156899999999999</v>
      </c>
      <c r="W15" s="190">
        <v>41.649769999999997</v>
      </c>
      <c r="X15" s="190">
        <v>7.6267299999999993</v>
      </c>
      <c r="Y15" s="190">
        <v>11.469899999999999</v>
      </c>
      <c r="Z15" s="190">
        <v>17.2136</v>
      </c>
      <c r="AA15" s="190">
        <v>12.56814</v>
      </c>
      <c r="AB15" s="190">
        <v>17.381460000000001</v>
      </c>
      <c r="AC15" s="190">
        <v>26.231240000000003</v>
      </c>
      <c r="AD15" s="190">
        <v>33.2042</v>
      </c>
      <c r="AE15" s="190">
        <v>2.9696009999999999</v>
      </c>
      <c r="AF15" s="190">
        <v>19.397919999999999</v>
      </c>
      <c r="AG15" s="190">
        <v>1.1771969999999998</v>
      </c>
      <c r="AH15" s="190">
        <v>30.506990000000002</v>
      </c>
      <c r="AI15" s="190"/>
      <c r="AJ15" s="190"/>
      <c r="AK15" s="190"/>
      <c r="AL15" s="190"/>
      <c r="AM15" s="190"/>
    </row>
    <row r="16" spans="1:44" ht="15" x14ac:dyDescent="0.25">
      <c r="A16" s="304">
        <f>YampaRiverInflow.TotalOutflow!A16</f>
        <v>44958</v>
      </c>
      <c r="B16" s="280">
        <v>7.22</v>
      </c>
      <c r="C16" s="270">
        <v>7.22</v>
      </c>
      <c r="D16" s="285">
        <v>7.22</v>
      </c>
      <c r="E16" s="190">
        <v>29.243689999999997</v>
      </c>
      <c r="F16" s="190">
        <v>221.90360000000001</v>
      </c>
      <c r="G16" s="190">
        <v>10.26454</v>
      </c>
      <c r="H16" s="190">
        <v>85.662350000000004</v>
      </c>
      <c r="I16" s="190">
        <v>11.232760000000001</v>
      </c>
      <c r="J16" s="190">
        <v>13.169319999999999</v>
      </c>
      <c r="K16" s="190">
        <v>35.386319999999998</v>
      </c>
      <c r="L16" s="190">
        <v>17.077069999999999</v>
      </c>
      <c r="M16" s="190">
        <v>13.379719999999999</v>
      </c>
      <c r="N16" s="190">
        <v>16.086819999999999</v>
      </c>
      <c r="O16" s="190">
        <v>-0.86568000000000001</v>
      </c>
      <c r="P16" s="190">
        <v>23.462679999999999</v>
      </c>
      <c r="Q16" s="190">
        <v>14.080209999999999</v>
      </c>
      <c r="R16" s="190">
        <v>174.5822</v>
      </c>
      <c r="S16" s="190">
        <v>11.06955</v>
      </c>
      <c r="T16" s="190">
        <v>-5.6684799999999997</v>
      </c>
      <c r="U16" s="190">
        <v>3.0183800000000001</v>
      </c>
      <c r="V16" s="190">
        <v>14.69007</v>
      </c>
      <c r="W16" s="190">
        <v>8.8202999999999996</v>
      </c>
      <c r="X16" s="190">
        <v>14.744759999999999</v>
      </c>
      <c r="Y16" s="190">
        <v>10.63569</v>
      </c>
      <c r="Z16" s="190">
        <v>3.61049</v>
      </c>
      <c r="AA16" s="190">
        <v>19.49475</v>
      </c>
      <c r="AB16" s="190">
        <v>9.0798199999999998</v>
      </c>
      <c r="AC16" s="190">
        <v>9.4230560000000008</v>
      </c>
      <c r="AD16" s="190">
        <v>14.433450000000001</v>
      </c>
      <c r="AE16" s="190">
        <v>2.5804749999999999</v>
      </c>
      <c r="AF16" s="190">
        <v>12.939129999999999</v>
      </c>
      <c r="AG16" s="190">
        <v>-3.2752500000000002</v>
      </c>
      <c r="AH16" s="190">
        <v>44.287480000000002</v>
      </c>
      <c r="AI16" s="190"/>
      <c r="AJ16" s="190"/>
      <c r="AK16" s="190"/>
      <c r="AL16" s="190"/>
      <c r="AM16" s="190"/>
    </row>
    <row r="17" spans="1:39" ht="15" x14ac:dyDescent="0.25">
      <c r="A17" s="304">
        <f>YampaRiverInflow.TotalOutflow!A17</f>
        <v>44986</v>
      </c>
      <c r="B17" s="280">
        <v>7.2060000000000004</v>
      </c>
      <c r="C17" s="270">
        <v>7.2060000000000004</v>
      </c>
      <c r="D17" s="285">
        <v>7.2060000000000004</v>
      </c>
      <c r="E17" s="190">
        <v>61.31456</v>
      </c>
      <c r="F17" s="190">
        <v>316.43129999999996</v>
      </c>
      <c r="G17" s="190">
        <v>30.523220000000002</v>
      </c>
      <c r="H17" s="190">
        <v>99.089590000000001</v>
      </c>
      <c r="I17" s="190">
        <v>0.26749000000000001</v>
      </c>
      <c r="J17" s="190">
        <v>21.557400000000001</v>
      </c>
      <c r="K17" s="190">
        <v>29.812529999999999</v>
      </c>
      <c r="L17" s="190">
        <v>17.33398</v>
      </c>
      <c r="M17" s="190">
        <v>4.5499399999999994</v>
      </c>
      <c r="N17" s="190">
        <v>29.456400000000002</v>
      </c>
      <c r="O17" s="190">
        <v>7.59199</v>
      </c>
      <c r="P17" s="190">
        <v>0.58572999999999997</v>
      </c>
      <c r="Q17" s="190">
        <v>5.9264799999999997</v>
      </c>
      <c r="R17" s="190">
        <v>168.7243</v>
      </c>
      <c r="S17" s="190">
        <v>24.415849999999999</v>
      </c>
      <c r="T17" s="190">
        <v>16.08663</v>
      </c>
      <c r="U17" s="190">
        <v>3.1996100000000003</v>
      </c>
      <c r="V17" s="190">
        <v>10.91578</v>
      </c>
      <c r="W17" s="190">
        <v>55.120930000000001</v>
      </c>
      <c r="X17" s="190">
        <v>5.3349099999999998</v>
      </c>
      <c r="Y17" s="190">
        <v>8.3023799999999994</v>
      </c>
      <c r="Z17" s="190">
        <v>7.6192200000000003</v>
      </c>
      <c r="AA17" s="190">
        <v>-3.1343100000000002</v>
      </c>
      <c r="AB17" s="190">
        <v>2.8256300000000003</v>
      </c>
      <c r="AC17" s="190">
        <v>17.701610000000002</v>
      </c>
      <c r="AD17" s="190">
        <v>10.766690000000001</v>
      </c>
      <c r="AE17" s="190">
        <v>-2.6526999999999998</v>
      </c>
      <c r="AF17" s="190">
        <v>-4.7138400000000003</v>
      </c>
      <c r="AG17" s="190">
        <v>14.927820000000001</v>
      </c>
      <c r="AH17" s="190">
        <v>37.971170000000001</v>
      </c>
      <c r="AI17" s="190"/>
      <c r="AJ17" s="190"/>
      <c r="AK17" s="190"/>
      <c r="AL17" s="190"/>
      <c r="AM17" s="190"/>
    </row>
    <row r="18" spans="1:39" ht="15" x14ac:dyDescent="0.25">
      <c r="A18" s="304">
        <f>YampaRiverInflow.TotalOutflow!A18</f>
        <v>45017</v>
      </c>
      <c r="B18" s="280">
        <v>11.436999999999999</v>
      </c>
      <c r="C18" s="270">
        <v>11.436999999999999</v>
      </c>
      <c r="D18" s="285">
        <v>11.436999999999999</v>
      </c>
      <c r="E18" s="190">
        <v>34.07152</v>
      </c>
      <c r="F18" s="190">
        <v>40.68047</v>
      </c>
      <c r="G18" s="190">
        <v>13.75267</v>
      </c>
      <c r="H18" s="190">
        <v>16.01717</v>
      </c>
      <c r="I18" s="190">
        <v>14.181340000000001</v>
      </c>
      <c r="J18" s="190">
        <v>10.90859</v>
      </c>
      <c r="K18" s="190">
        <v>31.157610000000002</v>
      </c>
      <c r="L18" s="190">
        <v>9.207790000000001</v>
      </c>
      <c r="M18" s="190">
        <v>5.0401600000000002</v>
      </c>
      <c r="N18" s="190">
        <v>53.373489999999997</v>
      </c>
      <c r="O18" s="190">
        <v>10.18976</v>
      </c>
      <c r="P18" s="190">
        <v>22.325830000000003</v>
      </c>
      <c r="Q18" s="190">
        <v>12.528739999999999</v>
      </c>
      <c r="R18" s="190">
        <v>16.69754</v>
      </c>
      <c r="S18" s="190">
        <v>14.457510000000001</v>
      </c>
      <c r="T18" s="190">
        <v>15.693350000000001</v>
      </c>
      <c r="U18" s="190">
        <v>12.19009</v>
      </c>
      <c r="V18" s="190">
        <v>15.191180000000001</v>
      </c>
      <c r="W18" s="190">
        <v>34.110879999999995</v>
      </c>
      <c r="X18" s="190">
        <v>18.928849999999997</v>
      </c>
      <c r="Y18" s="190">
        <v>23.699870000000001</v>
      </c>
      <c r="Z18" s="190">
        <v>14.320200000000002</v>
      </c>
      <c r="AA18" s="190">
        <v>23.981200000000001</v>
      </c>
      <c r="AB18" s="190">
        <v>12.70073</v>
      </c>
      <c r="AC18" s="190">
        <v>17.83746</v>
      </c>
      <c r="AD18" s="190">
        <v>12.692639999999999</v>
      </c>
      <c r="AE18" s="190">
        <v>-8.0273199999999996</v>
      </c>
      <c r="AF18" s="190">
        <v>5.617337</v>
      </c>
      <c r="AG18" s="190">
        <v>29.066040000000001</v>
      </c>
      <c r="AH18" s="190">
        <v>68.50724000000001</v>
      </c>
      <c r="AI18" s="190"/>
      <c r="AJ18" s="190"/>
      <c r="AK18" s="190"/>
      <c r="AL18" s="190"/>
      <c r="AM18" s="190"/>
    </row>
    <row r="19" spans="1:39" ht="15" x14ac:dyDescent="0.25">
      <c r="A19" s="304">
        <f>YampaRiverInflow.TotalOutflow!A19</f>
        <v>45047</v>
      </c>
      <c r="B19" s="280">
        <v>9.4809999999999999</v>
      </c>
      <c r="C19" s="270">
        <v>9.4809999999999999</v>
      </c>
      <c r="D19" s="285">
        <v>9.4809999999999999</v>
      </c>
      <c r="E19" s="190">
        <v>30.619150000000001</v>
      </c>
      <c r="F19" s="190">
        <v>51.445999999999998</v>
      </c>
      <c r="G19" s="190">
        <v>147.4316</v>
      </c>
      <c r="H19" s="190">
        <v>31.464639999999999</v>
      </c>
      <c r="I19" s="190">
        <v>16.225469999999998</v>
      </c>
      <c r="J19" s="190">
        <v>15.98751</v>
      </c>
      <c r="K19" s="190">
        <v>22.762439999999998</v>
      </c>
      <c r="L19" s="190">
        <v>16.884130000000003</v>
      </c>
      <c r="M19" s="190">
        <v>8.0372000000000003</v>
      </c>
      <c r="N19" s="190">
        <v>0.76658000000000004</v>
      </c>
      <c r="O19" s="190">
        <v>15.05968</v>
      </c>
      <c r="P19" s="190">
        <v>18.966650000000001</v>
      </c>
      <c r="Q19" s="190">
        <v>6.8135300000000001</v>
      </c>
      <c r="R19" s="190">
        <v>10.48025</v>
      </c>
      <c r="S19" s="190">
        <v>-4.4347899999999996</v>
      </c>
      <c r="T19" s="190">
        <v>13.546040000000001</v>
      </c>
      <c r="U19" s="190">
        <v>14.374000000000001</v>
      </c>
      <c r="V19" s="190">
        <v>20.312279999999998</v>
      </c>
      <c r="W19" s="190">
        <v>24.09412</v>
      </c>
      <c r="X19" s="190">
        <v>17.2925</v>
      </c>
      <c r="Y19" s="190">
        <v>26.04485</v>
      </c>
      <c r="Z19" s="190">
        <v>20.55932</v>
      </c>
      <c r="AA19" s="190">
        <v>-2.9233899999999999</v>
      </c>
      <c r="AB19" s="190">
        <v>20.669799999999999</v>
      </c>
      <c r="AC19" s="190">
        <v>13.049940000000001</v>
      </c>
      <c r="AD19" s="190">
        <v>22.04082</v>
      </c>
      <c r="AE19" s="190">
        <v>10.49208</v>
      </c>
      <c r="AF19" s="190">
        <v>8.221705</v>
      </c>
      <c r="AG19" s="190">
        <v>-6.3989399999999996</v>
      </c>
      <c r="AH19" s="190">
        <v>35.158190000000005</v>
      </c>
      <c r="AI19" s="190"/>
      <c r="AJ19" s="190"/>
      <c r="AK19" s="190"/>
      <c r="AL19" s="190"/>
      <c r="AM19" s="190"/>
    </row>
    <row r="20" spans="1:39" ht="15" x14ac:dyDescent="0.25">
      <c r="A20" s="304">
        <f>YampaRiverInflow.TotalOutflow!A20</f>
        <v>45078</v>
      </c>
      <c r="B20" s="280">
        <v>6.1550000000000002</v>
      </c>
      <c r="C20" s="270">
        <v>6.1550000000000002</v>
      </c>
      <c r="D20" s="285">
        <v>6.1550000000000002</v>
      </c>
      <c r="E20" s="190">
        <v>17.90776</v>
      </c>
      <c r="F20" s="190">
        <v>23.242540000000002</v>
      </c>
      <c r="G20" s="190">
        <v>149.01420000000002</v>
      </c>
      <c r="H20" s="190">
        <v>25.634610000000002</v>
      </c>
      <c r="I20" s="190">
        <v>16.579849999999997</v>
      </c>
      <c r="J20" s="190">
        <v>17.054269999999999</v>
      </c>
      <c r="K20" s="190">
        <v>19.0702</v>
      </c>
      <c r="L20" s="190">
        <v>13.2582</v>
      </c>
      <c r="M20" s="190">
        <v>52.685879999999997</v>
      </c>
      <c r="N20" s="190">
        <v>31.23612</v>
      </c>
      <c r="O20" s="190">
        <v>9.42577</v>
      </c>
      <c r="P20" s="190">
        <v>11.861139999999999</v>
      </c>
      <c r="Q20" s="190">
        <v>3.2528800000000002</v>
      </c>
      <c r="R20" s="190">
        <v>10.676410000000001</v>
      </c>
      <c r="S20" s="190">
        <v>-12.562700000000001</v>
      </c>
      <c r="T20" s="190">
        <v>10.9498</v>
      </c>
      <c r="U20" s="190">
        <v>4.9075899999999999</v>
      </c>
      <c r="V20" s="190">
        <v>20.479099999999999</v>
      </c>
      <c r="W20" s="190">
        <v>23.339099999999998</v>
      </c>
      <c r="X20" s="190">
        <v>14.779639999999999</v>
      </c>
      <c r="Y20" s="190">
        <v>10.374750000000001</v>
      </c>
      <c r="Z20" s="190">
        <v>15.253579999999999</v>
      </c>
      <c r="AA20" s="190">
        <v>10.87237</v>
      </c>
      <c r="AB20" s="190">
        <v>19.39621</v>
      </c>
      <c r="AC20" s="190">
        <v>18.288060000000002</v>
      </c>
      <c r="AD20" s="190">
        <v>0.1727841</v>
      </c>
      <c r="AE20" s="190">
        <v>6.1307309999999999</v>
      </c>
      <c r="AF20" s="190">
        <v>10.9467</v>
      </c>
      <c r="AG20" s="190">
        <v>-4.7618999999999998</v>
      </c>
      <c r="AH20" s="190">
        <v>38.329680000000003</v>
      </c>
      <c r="AI20" s="190"/>
      <c r="AJ20" s="190"/>
      <c r="AK20" s="190"/>
      <c r="AL20" s="190"/>
      <c r="AM20" s="190"/>
    </row>
    <row r="21" spans="1:39" ht="15" x14ac:dyDescent="0.25">
      <c r="A21" s="304">
        <f>YampaRiverInflow.TotalOutflow!A21</f>
        <v>45108</v>
      </c>
      <c r="B21" s="280">
        <v>15.343</v>
      </c>
      <c r="C21" s="270">
        <v>15.343</v>
      </c>
      <c r="D21" s="285">
        <v>15.343</v>
      </c>
      <c r="E21" s="190">
        <v>46.885179999999998</v>
      </c>
      <c r="F21" s="190">
        <v>38.639189999999999</v>
      </c>
      <c r="G21" s="190">
        <v>161.9752</v>
      </c>
      <c r="H21" s="190">
        <v>38.31944</v>
      </c>
      <c r="I21" s="190">
        <v>19.69941</v>
      </c>
      <c r="J21" s="190">
        <v>17.99015</v>
      </c>
      <c r="K21" s="190">
        <v>13.171860000000001</v>
      </c>
      <c r="L21" s="190">
        <v>40.615339999999996</v>
      </c>
      <c r="M21" s="190">
        <v>26.544730000000001</v>
      </c>
      <c r="N21" s="190">
        <v>25.423359999999999</v>
      </c>
      <c r="O21" s="190">
        <v>13.888549999999999</v>
      </c>
      <c r="P21" s="190">
        <v>15.145760000000001</v>
      </c>
      <c r="Q21" s="190">
        <v>6.6023500000000004</v>
      </c>
      <c r="R21" s="190">
        <v>10.07929</v>
      </c>
      <c r="S21" s="190">
        <v>4.5085600000000001</v>
      </c>
      <c r="T21" s="190">
        <v>26.234180000000002</v>
      </c>
      <c r="U21" s="190">
        <v>12.146379999999999</v>
      </c>
      <c r="V21" s="190">
        <v>17.390999999999998</v>
      </c>
      <c r="W21" s="190">
        <v>17.51343</v>
      </c>
      <c r="X21" s="190">
        <v>34.483599999999996</v>
      </c>
      <c r="Y21" s="190">
        <v>45.963620000000006</v>
      </c>
      <c r="Z21" s="190">
        <v>28.082819999999998</v>
      </c>
      <c r="AA21" s="190">
        <v>19.215400000000002</v>
      </c>
      <c r="AB21" s="190">
        <v>17.710519999999999</v>
      </c>
      <c r="AC21" s="190">
        <v>20.118539999999999</v>
      </c>
      <c r="AD21" s="190">
        <v>18.059009999999997</v>
      </c>
      <c r="AE21" s="190">
        <v>20.378209999999999</v>
      </c>
      <c r="AF21" s="190">
        <v>15.53816</v>
      </c>
      <c r="AG21" s="190">
        <v>2.6186829999999999</v>
      </c>
      <c r="AH21" s="190">
        <v>37.980930000000001</v>
      </c>
      <c r="AI21" s="190"/>
      <c r="AJ21" s="190"/>
      <c r="AK21" s="190"/>
      <c r="AL21" s="190"/>
      <c r="AM21" s="190"/>
    </row>
    <row r="22" spans="1:39" ht="15" x14ac:dyDescent="0.25">
      <c r="A22" s="304">
        <f>YampaRiverInflow.TotalOutflow!A22</f>
        <v>45139</v>
      </c>
      <c r="B22" s="280">
        <v>14.505000000000001</v>
      </c>
      <c r="C22" s="270">
        <v>14.505000000000001</v>
      </c>
      <c r="D22" s="285">
        <v>14.505000000000001</v>
      </c>
      <c r="E22" s="190">
        <v>51.271099999999997</v>
      </c>
      <c r="F22" s="190">
        <v>50.55104</v>
      </c>
      <c r="G22" s="190">
        <v>39.051919999999996</v>
      </c>
      <c r="H22" s="190">
        <v>28.86665</v>
      </c>
      <c r="I22" s="190">
        <v>22.441749999999999</v>
      </c>
      <c r="J22" s="190">
        <v>26.15324</v>
      </c>
      <c r="K22" s="190">
        <v>32.817900000000002</v>
      </c>
      <c r="L22" s="190">
        <v>21.52835</v>
      </c>
      <c r="M22" s="190">
        <v>35.833640000000003</v>
      </c>
      <c r="N22" s="190">
        <v>31.181180000000001</v>
      </c>
      <c r="O22" s="190">
        <v>15.6302</v>
      </c>
      <c r="P22" s="190">
        <v>23.108509999999999</v>
      </c>
      <c r="Q22" s="190">
        <v>11.401249999999999</v>
      </c>
      <c r="R22" s="190">
        <v>31.261939999999999</v>
      </c>
      <c r="S22" s="190">
        <v>3.6801999999999997</v>
      </c>
      <c r="T22" s="190">
        <v>14.693910000000001</v>
      </c>
      <c r="U22" s="190">
        <v>25.271129999999999</v>
      </c>
      <c r="V22" s="190">
        <v>24.69454</v>
      </c>
      <c r="W22" s="190">
        <v>21.273709999999998</v>
      </c>
      <c r="X22" s="190">
        <v>24.753779999999999</v>
      </c>
      <c r="Y22" s="190">
        <v>25.619619999999998</v>
      </c>
      <c r="Z22" s="190">
        <v>36.973279999999995</v>
      </c>
      <c r="AA22" s="190">
        <v>26.050840000000001</v>
      </c>
      <c r="AB22" s="190">
        <v>15.60383</v>
      </c>
      <c r="AC22" s="190">
        <v>22.495830000000002</v>
      </c>
      <c r="AD22" s="190">
        <v>11.813360000000001</v>
      </c>
      <c r="AE22" s="190">
        <v>21.487629999999999</v>
      </c>
      <c r="AF22" s="190">
        <v>15.17426</v>
      </c>
      <c r="AG22" s="190">
        <v>1.5523019999999998</v>
      </c>
      <c r="AH22" s="190">
        <v>45.93045</v>
      </c>
      <c r="AI22" s="190"/>
      <c r="AJ22" s="190"/>
      <c r="AK22" s="190"/>
      <c r="AL22" s="190"/>
      <c r="AM22" s="190"/>
    </row>
    <row r="23" spans="1:39" ht="15" x14ac:dyDescent="0.25">
      <c r="A23" s="304">
        <f>YampaRiverInflow.TotalOutflow!A23</f>
        <v>45170</v>
      </c>
      <c r="B23" s="280">
        <v>13.571</v>
      </c>
      <c r="C23" s="270">
        <v>13.571</v>
      </c>
      <c r="D23" s="285">
        <v>13.571</v>
      </c>
      <c r="E23" s="190">
        <v>38.738219999999998</v>
      </c>
      <c r="F23" s="190">
        <v>36.226120000000002</v>
      </c>
      <c r="G23" s="190">
        <v>28.125509999999998</v>
      </c>
      <c r="H23" s="190">
        <v>31.235990000000001</v>
      </c>
      <c r="I23" s="190">
        <v>22.33502</v>
      </c>
      <c r="J23" s="190">
        <v>48.394019999999998</v>
      </c>
      <c r="K23" s="190">
        <v>28.478590000000001</v>
      </c>
      <c r="L23" s="190">
        <v>11.490879999999999</v>
      </c>
      <c r="M23" s="190">
        <v>18.042580000000001</v>
      </c>
      <c r="N23" s="190">
        <v>23.867799999999999</v>
      </c>
      <c r="O23" s="190">
        <v>14.97372</v>
      </c>
      <c r="P23" s="190">
        <v>17.04288</v>
      </c>
      <c r="Q23" s="190">
        <v>23.401450000000001</v>
      </c>
      <c r="R23" s="190">
        <v>6.1058300000000001</v>
      </c>
      <c r="S23" s="190">
        <v>5.0821000000000005</v>
      </c>
      <c r="T23" s="190">
        <v>18.601369999999999</v>
      </c>
      <c r="U23" s="190">
        <v>14.47564</v>
      </c>
      <c r="V23" s="190">
        <v>21.351419999999997</v>
      </c>
      <c r="W23" s="190">
        <v>17.48638</v>
      </c>
      <c r="X23" s="190">
        <v>30.457650000000001</v>
      </c>
      <c r="Y23" s="190">
        <v>31.318210000000001</v>
      </c>
      <c r="Z23" s="190">
        <v>23.158259999999999</v>
      </c>
      <c r="AA23" s="190">
        <v>13.249139999999999</v>
      </c>
      <c r="AB23" s="190">
        <v>19.108810000000002</v>
      </c>
      <c r="AC23" s="190">
        <v>13.42262</v>
      </c>
      <c r="AD23" s="190">
        <v>16.063879999999997</v>
      </c>
      <c r="AE23" s="190">
        <v>9.2318680000000004</v>
      </c>
      <c r="AF23" s="190">
        <v>25.419049999999999</v>
      </c>
      <c r="AG23" s="190">
        <v>3.7183029999999997</v>
      </c>
      <c r="AH23" s="190">
        <v>44.919650000000004</v>
      </c>
      <c r="AI23" s="190"/>
      <c r="AJ23" s="190"/>
      <c r="AK23" s="190"/>
      <c r="AL23" s="190"/>
      <c r="AM23" s="190"/>
    </row>
    <row r="24" spans="1:39" ht="15" x14ac:dyDescent="0.25">
      <c r="A24" s="304">
        <f>YampaRiverInflow.TotalOutflow!A24</f>
        <v>45200</v>
      </c>
      <c r="B24" s="280">
        <v>21.253</v>
      </c>
      <c r="C24" s="270">
        <v>21.253</v>
      </c>
      <c r="D24" s="285">
        <v>21.253</v>
      </c>
      <c r="E24" s="190">
        <v>38.233789999999999</v>
      </c>
      <c r="F24" s="190">
        <v>25.995049999999999</v>
      </c>
      <c r="G24" s="190">
        <v>33.972290000000001</v>
      </c>
      <c r="H24" s="190">
        <v>22.088529999999999</v>
      </c>
      <c r="I24" s="190">
        <v>19.114159999999998</v>
      </c>
      <c r="J24" s="190">
        <v>8.2817099999999986</v>
      </c>
      <c r="K24" s="190">
        <v>40.549999999999997</v>
      </c>
      <c r="L24" s="190">
        <v>-13.924200000000001</v>
      </c>
      <c r="M24" s="190">
        <v>25.10202</v>
      </c>
      <c r="N24" s="190">
        <v>12.98898</v>
      </c>
      <c r="O24" s="190">
        <v>27.75198</v>
      </c>
      <c r="P24" s="190">
        <v>9.3924799999999991</v>
      </c>
      <c r="Q24" s="190">
        <v>43.769359999999999</v>
      </c>
      <c r="R24" s="190">
        <v>22.534610000000001</v>
      </c>
      <c r="S24" s="190">
        <v>16.070049999999998</v>
      </c>
      <c r="T24" s="190">
        <v>21.862349999999999</v>
      </c>
      <c r="U24" s="190">
        <v>21.155540000000002</v>
      </c>
      <c r="V24" s="190">
        <v>17.678609999999999</v>
      </c>
      <c r="W24" s="190">
        <v>24.983849999999997</v>
      </c>
      <c r="X24" s="190">
        <v>30.878040000000002</v>
      </c>
      <c r="Y24" s="190">
        <v>34.297699999999999</v>
      </c>
      <c r="Z24" s="190">
        <v>18.70016</v>
      </c>
      <c r="AA24" s="190">
        <v>16.06213</v>
      </c>
      <c r="AB24" s="190">
        <v>34.16733</v>
      </c>
      <c r="AC24" s="190">
        <v>35.623899999999999</v>
      </c>
      <c r="AD24" s="190">
        <v>8.9423110000000001</v>
      </c>
      <c r="AE24" s="190">
        <v>22.663040000000002</v>
      </c>
      <c r="AF24" s="190">
        <v>18.12434</v>
      </c>
      <c r="AG24" s="190">
        <v>20.913310000000003</v>
      </c>
      <c r="AH24" s="190">
        <v>34.431249999999999</v>
      </c>
      <c r="AI24" s="190"/>
      <c r="AJ24" s="190"/>
      <c r="AK24" s="190"/>
      <c r="AL24" s="190"/>
      <c r="AM24" s="190"/>
    </row>
    <row r="25" spans="1:39" ht="15" x14ac:dyDescent="0.25">
      <c r="A25" s="304">
        <f>YampaRiverInflow.TotalOutflow!A25</f>
        <v>45231</v>
      </c>
      <c r="B25" s="280">
        <v>18.076000000000001</v>
      </c>
      <c r="C25" s="270">
        <v>18.076000000000001</v>
      </c>
      <c r="D25" s="285">
        <v>18.076000000000001</v>
      </c>
      <c r="E25" s="190">
        <v>28.035019999999999</v>
      </c>
      <c r="F25" s="190">
        <v>16.97213</v>
      </c>
      <c r="G25" s="190">
        <v>32.303910000000002</v>
      </c>
      <c r="H25" s="190">
        <v>27.994340000000001</v>
      </c>
      <c r="I25" s="190">
        <v>18.408459999999998</v>
      </c>
      <c r="J25" s="190">
        <v>27.646930000000001</v>
      </c>
      <c r="K25" s="190">
        <v>13.904860000000001</v>
      </c>
      <c r="L25" s="190">
        <v>20.08203</v>
      </c>
      <c r="M25" s="190">
        <v>-4.2350600000000007</v>
      </c>
      <c r="N25" s="190">
        <v>5.5237799999999995</v>
      </c>
      <c r="O25" s="190">
        <v>13.936260000000001</v>
      </c>
      <c r="P25" s="190">
        <v>18.488499999999998</v>
      </c>
      <c r="Q25" s="190">
        <v>53.005609999999997</v>
      </c>
      <c r="R25" s="190">
        <v>26.384319999999999</v>
      </c>
      <c r="S25" s="190">
        <v>7.4658100000000003</v>
      </c>
      <c r="T25" s="190">
        <v>17.107009999999999</v>
      </c>
      <c r="U25" s="190">
        <v>28.95552</v>
      </c>
      <c r="V25" s="190">
        <v>31.72842</v>
      </c>
      <c r="W25" s="190">
        <v>37.927500000000002</v>
      </c>
      <c r="X25" s="190">
        <v>37.545540000000003</v>
      </c>
      <c r="Y25" s="190">
        <v>26.962349999999997</v>
      </c>
      <c r="Z25" s="190">
        <v>24.636060000000001</v>
      </c>
      <c r="AA25" s="190">
        <v>9.1373110000000004</v>
      </c>
      <c r="AB25" s="190">
        <v>11.013590000000001</v>
      </c>
      <c r="AC25" s="190">
        <v>20.70234</v>
      </c>
      <c r="AD25" s="190">
        <v>12.13466</v>
      </c>
      <c r="AE25" s="190">
        <v>16.070899999999998</v>
      </c>
      <c r="AF25" s="190">
        <v>21.472249999999999</v>
      </c>
      <c r="AG25" s="190">
        <v>19.997520000000002</v>
      </c>
      <c r="AH25" s="190">
        <v>35.786089999999994</v>
      </c>
      <c r="AI25" s="190"/>
      <c r="AJ25" s="190"/>
      <c r="AK25" s="190"/>
      <c r="AL25" s="190"/>
      <c r="AM25" s="190"/>
    </row>
    <row r="26" spans="1:39" ht="15" x14ac:dyDescent="0.25">
      <c r="A26" s="304">
        <f>YampaRiverInflow.TotalOutflow!A26</f>
        <v>45261</v>
      </c>
      <c r="B26" s="280">
        <v>19.66</v>
      </c>
      <c r="C26" s="270">
        <v>19.66</v>
      </c>
      <c r="D26" s="285">
        <v>19.66</v>
      </c>
      <c r="E26" s="190">
        <v>40.244050000000001</v>
      </c>
      <c r="F26" s="190">
        <v>27.56195</v>
      </c>
      <c r="G26" s="190">
        <v>42.93092</v>
      </c>
      <c r="H26" s="190">
        <v>16.8964</v>
      </c>
      <c r="I26" s="190">
        <v>5.2648799999999998</v>
      </c>
      <c r="J26" s="190">
        <v>14.9133</v>
      </c>
      <c r="K26" s="190">
        <v>20.716919999999998</v>
      </c>
      <c r="L26" s="190">
        <v>34.09957</v>
      </c>
      <c r="M26" s="190">
        <v>30.479970000000002</v>
      </c>
      <c r="N26" s="190">
        <v>17.71199</v>
      </c>
      <c r="O26" s="190">
        <v>14.28424</v>
      </c>
      <c r="P26" s="190">
        <v>19.058679999999999</v>
      </c>
      <c r="Q26" s="190">
        <v>32.092640000000003</v>
      </c>
      <c r="R26" s="190">
        <v>31.069230000000001</v>
      </c>
      <c r="S26" s="190">
        <v>-1.1337300000000001</v>
      </c>
      <c r="T26" s="190">
        <v>19.942029999999999</v>
      </c>
      <c r="U26" s="190">
        <v>24.682869999999998</v>
      </c>
      <c r="V26" s="190">
        <v>26.541930000000001</v>
      </c>
      <c r="W26" s="190">
        <v>32.755090000000003</v>
      </c>
      <c r="X26" s="190">
        <v>27.805679999999999</v>
      </c>
      <c r="Y26" s="190">
        <v>21.076700000000002</v>
      </c>
      <c r="Z26" s="190">
        <v>7.0595299999999996</v>
      </c>
      <c r="AA26" s="190">
        <v>18.49559</v>
      </c>
      <c r="AB26" s="190">
        <v>21.64105</v>
      </c>
      <c r="AC26" s="190">
        <v>26.011500000000002</v>
      </c>
      <c r="AD26" s="190">
        <v>17.06305</v>
      </c>
      <c r="AE26" s="190">
        <v>26.540560000000003</v>
      </c>
      <c r="AF26" s="190">
        <v>19.891179999999999</v>
      </c>
      <c r="AG26" s="190">
        <v>8.7936929999999993</v>
      </c>
      <c r="AH26" s="190">
        <v>28.205020000000001</v>
      </c>
      <c r="AI26" s="190"/>
      <c r="AJ26" s="190"/>
      <c r="AK26" s="190"/>
      <c r="AL26" s="190"/>
      <c r="AM26" s="190"/>
    </row>
    <row r="27" spans="1:39" ht="15" x14ac:dyDescent="0.25">
      <c r="A27" s="304">
        <f>YampaRiverInflow.TotalOutflow!A27</f>
        <v>45292</v>
      </c>
      <c r="B27" s="280">
        <v>16.596</v>
      </c>
      <c r="C27" s="270">
        <v>16.596</v>
      </c>
      <c r="D27" s="285">
        <v>16.596</v>
      </c>
      <c r="E27" s="190">
        <v>101.17739999999999</v>
      </c>
      <c r="F27" s="190">
        <v>19.38391</v>
      </c>
      <c r="G27" s="190">
        <v>30.74776</v>
      </c>
      <c r="H27" s="190">
        <v>9.8134800000000002</v>
      </c>
      <c r="I27" s="190">
        <v>-4.5364899999999997</v>
      </c>
      <c r="J27" s="190">
        <v>13.92507</v>
      </c>
      <c r="K27" s="190">
        <v>62.106730000000006</v>
      </c>
      <c r="L27" s="190">
        <v>30.139110000000002</v>
      </c>
      <c r="M27" s="190">
        <v>34.121430000000004</v>
      </c>
      <c r="N27" s="190">
        <v>0.29199999999999998</v>
      </c>
      <c r="O27" s="190">
        <v>8.3659300000000005</v>
      </c>
      <c r="P27" s="190">
        <v>7.2980700000000001</v>
      </c>
      <c r="Q27" s="190">
        <v>137.14750000000001</v>
      </c>
      <c r="R27" s="190">
        <v>5.1085200000000004</v>
      </c>
      <c r="S27" s="190">
        <v>9.6737900000000003</v>
      </c>
      <c r="T27" s="190">
        <v>13.99601</v>
      </c>
      <c r="U27" s="190">
        <v>3.7156899999999999</v>
      </c>
      <c r="V27" s="190">
        <v>41.649769999999997</v>
      </c>
      <c r="W27" s="190">
        <v>7.6267299999999993</v>
      </c>
      <c r="X27" s="190">
        <v>11.469899999999999</v>
      </c>
      <c r="Y27" s="190">
        <v>17.2136</v>
      </c>
      <c r="Z27" s="190">
        <v>12.56814</v>
      </c>
      <c r="AA27" s="190">
        <v>17.381460000000001</v>
      </c>
      <c r="AB27" s="190">
        <v>26.231240000000003</v>
      </c>
      <c r="AC27" s="190">
        <v>33.2042</v>
      </c>
      <c r="AD27" s="190">
        <v>2.9696009999999999</v>
      </c>
      <c r="AE27" s="190">
        <v>19.397919999999999</v>
      </c>
      <c r="AF27" s="190">
        <v>1.1771969999999998</v>
      </c>
      <c r="AG27" s="190">
        <v>30.506990000000002</v>
      </c>
      <c r="AH27" s="190">
        <v>18.1145</v>
      </c>
      <c r="AI27" s="190"/>
      <c r="AJ27" s="190"/>
      <c r="AK27" s="190"/>
      <c r="AL27" s="190"/>
      <c r="AM27" s="190"/>
    </row>
    <row r="28" spans="1:39" ht="15" x14ac:dyDescent="0.25">
      <c r="A28" s="304">
        <f>YampaRiverInflow.TotalOutflow!A28</f>
        <v>45323</v>
      </c>
      <c r="B28" s="280">
        <v>7.22</v>
      </c>
      <c r="C28" s="270">
        <v>7.22</v>
      </c>
      <c r="D28" s="285">
        <v>7.22</v>
      </c>
      <c r="E28" s="190">
        <v>221.90360000000001</v>
      </c>
      <c r="F28" s="190">
        <v>10.26454</v>
      </c>
      <c r="G28" s="190">
        <v>85.662350000000004</v>
      </c>
      <c r="H28" s="190">
        <v>11.232760000000001</v>
      </c>
      <c r="I28" s="190">
        <v>13.169319999999999</v>
      </c>
      <c r="J28" s="190">
        <v>35.386319999999998</v>
      </c>
      <c r="K28" s="190">
        <v>17.077069999999999</v>
      </c>
      <c r="L28" s="190">
        <v>13.379719999999999</v>
      </c>
      <c r="M28" s="190">
        <v>16.086819999999999</v>
      </c>
      <c r="N28" s="190">
        <v>-0.86568000000000001</v>
      </c>
      <c r="O28" s="190">
        <v>23.462679999999999</v>
      </c>
      <c r="P28" s="190">
        <v>14.080209999999999</v>
      </c>
      <c r="Q28" s="190">
        <v>174.5822</v>
      </c>
      <c r="R28" s="190">
        <v>11.06955</v>
      </c>
      <c r="S28" s="190">
        <v>-5.6684799999999997</v>
      </c>
      <c r="T28" s="190">
        <v>3.0183800000000001</v>
      </c>
      <c r="U28" s="190">
        <v>14.69007</v>
      </c>
      <c r="V28" s="190">
        <v>8.8202999999999996</v>
      </c>
      <c r="W28" s="190">
        <v>14.744759999999999</v>
      </c>
      <c r="X28" s="190">
        <v>10.63569</v>
      </c>
      <c r="Y28" s="190">
        <v>3.61049</v>
      </c>
      <c r="Z28" s="190">
        <v>19.49475</v>
      </c>
      <c r="AA28" s="190">
        <v>9.0798199999999998</v>
      </c>
      <c r="AB28" s="190">
        <v>9.4230560000000008</v>
      </c>
      <c r="AC28" s="190">
        <v>14.433450000000001</v>
      </c>
      <c r="AD28" s="190">
        <v>2.5804749999999999</v>
      </c>
      <c r="AE28" s="190">
        <v>12.939129999999999</v>
      </c>
      <c r="AF28" s="190">
        <v>-3.2752500000000002</v>
      </c>
      <c r="AG28" s="190">
        <v>44.287480000000002</v>
      </c>
      <c r="AH28" s="190">
        <v>29.243689999999997</v>
      </c>
      <c r="AI28" s="190"/>
      <c r="AJ28" s="190"/>
      <c r="AK28" s="190"/>
      <c r="AL28" s="190"/>
      <c r="AM28" s="190"/>
    </row>
    <row r="29" spans="1:39" ht="15" x14ac:dyDescent="0.25">
      <c r="A29" s="304">
        <f>YampaRiverInflow.TotalOutflow!A29</f>
        <v>45352</v>
      </c>
      <c r="B29" s="280">
        <v>7.2060000000000004</v>
      </c>
      <c r="C29" s="270">
        <v>7.2060000000000004</v>
      </c>
      <c r="D29" s="285">
        <v>7.2060000000000004</v>
      </c>
      <c r="E29" s="190">
        <v>316.43129999999996</v>
      </c>
      <c r="F29" s="190">
        <v>30.523220000000002</v>
      </c>
      <c r="G29" s="190">
        <v>99.089590000000001</v>
      </c>
      <c r="H29" s="190">
        <v>0.26749000000000001</v>
      </c>
      <c r="I29" s="190">
        <v>21.557400000000001</v>
      </c>
      <c r="J29" s="190">
        <v>29.812529999999999</v>
      </c>
      <c r="K29" s="190">
        <v>17.33398</v>
      </c>
      <c r="L29" s="190">
        <v>4.5499399999999994</v>
      </c>
      <c r="M29" s="190">
        <v>29.456400000000002</v>
      </c>
      <c r="N29" s="190">
        <v>7.59199</v>
      </c>
      <c r="O29" s="190">
        <v>0.58572999999999997</v>
      </c>
      <c r="P29" s="190">
        <v>5.9264799999999997</v>
      </c>
      <c r="Q29" s="190">
        <v>168.7243</v>
      </c>
      <c r="R29" s="190">
        <v>24.415849999999999</v>
      </c>
      <c r="S29" s="190">
        <v>16.08663</v>
      </c>
      <c r="T29" s="190">
        <v>3.1996100000000003</v>
      </c>
      <c r="U29" s="190">
        <v>10.91578</v>
      </c>
      <c r="V29" s="190">
        <v>55.120930000000001</v>
      </c>
      <c r="W29" s="190">
        <v>5.3349099999999998</v>
      </c>
      <c r="X29" s="190">
        <v>8.3023799999999994</v>
      </c>
      <c r="Y29" s="190">
        <v>7.6192200000000003</v>
      </c>
      <c r="Z29" s="190">
        <v>-3.1343100000000002</v>
      </c>
      <c r="AA29" s="190">
        <v>2.8256300000000003</v>
      </c>
      <c r="AB29" s="190">
        <v>17.701610000000002</v>
      </c>
      <c r="AC29" s="190">
        <v>10.766690000000001</v>
      </c>
      <c r="AD29" s="190">
        <v>-2.6526999999999998</v>
      </c>
      <c r="AE29" s="190">
        <v>-4.7138400000000003</v>
      </c>
      <c r="AF29" s="190">
        <v>14.927820000000001</v>
      </c>
      <c r="AG29" s="190">
        <v>37.971170000000001</v>
      </c>
      <c r="AH29" s="190">
        <v>61.31456</v>
      </c>
      <c r="AI29" s="190"/>
      <c r="AJ29" s="190"/>
      <c r="AK29" s="190"/>
      <c r="AL29" s="190"/>
      <c r="AM29" s="190"/>
    </row>
    <row r="30" spans="1:39" ht="15" x14ac:dyDescent="0.25">
      <c r="A30" s="304">
        <f>YampaRiverInflow.TotalOutflow!A30</f>
        <v>45383</v>
      </c>
      <c r="B30" s="280">
        <v>11.436999999999999</v>
      </c>
      <c r="C30" s="270">
        <v>11.436999999999999</v>
      </c>
      <c r="D30" s="285">
        <v>11.436999999999999</v>
      </c>
      <c r="E30" s="190">
        <v>40.68047</v>
      </c>
      <c r="F30" s="190">
        <v>13.75267</v>
      </c>
      <c r="G30" s="190">
        <v>16.01717</v>
      </c>
      <c r="H30" s="190">
        <v>14.181340000000001</v>
      </c>
      <c r="I30" s="190">
        <v>10.90859</v>
      </c>
      <c r="J30" s="190">
        <v>31.157610000000002</v>
      </c>
      <c r="K30" s="190">
        <v>9.207790000000001</v>
      </c>
      <c r="L30" s="190">
        <v>5.0401600000000002</v>
      </c>
      <c r="M30" s="190">
        <v>53.373489999999997</v>
      </c>
      <c r="N30" s="190">
        <v>10.18976</v>
      </c>
      <c r="O30" s="190">
        <v>22.325830000000003</v>
      </c>
      <c r="P30" s="190">
        <v>12.528739999999999</v>
      </c>
      <c r="Q30" s="190">
        <v>16.69754</v>
      </c>
      <c r="R30" s="190">
        <v>14.457510000000001</v>
      </c>
      <c r="S30" s="190">
        <v>15.693350000000001</v>
      </c>
      <c r="T30" s="190">
        <v>12.19009</v>
      </c>
      <c r="U30" s="190">
        <v>15.191180000000001</v>
      </c>
      <c r="V30" s="190">
        <v>34.110879999999995</v>
      </c>
      <c r="W30" s="190">
        <v>18.928849999999997</v>
      </c>
      <c r="X30" s="190">
        <v>23.699870000000001</v>
      </c>
      <c r="Y30" s="190">
        <v>14.320200000000002</v>
      </c>
      <c r="Z30" s="190">
        <v>23.981200000000001</v>
      </c>
      <c r="AA30" s="190">
        <v>12.70073</v>
      </c>
      <c r="AB30" s="190">
        <v>17.83746</v>
      </c>
      <c r="AC30" s="190">
        <v>12.692639999999999</v>
      </c>
      <c r="AD30" s="190">
        <v>-8.0273199999999996</v>
      </c>
      <c r="AE30" s="190">
        <v>5.617337</v>
      </c>
      <c r="AF30" s="190">
        <v>29.066040000000001</v>
      </c>
      <c r="AG30" s="190">
        <v>68.50724000000001</v>
      </c>
      <c r="AH30" s="190">
        <v>34.07152</v>
      </c>
      <c r="AI30" s="190"/>
      <c r="AJ30" s="190"/>
      <c r="AK30" s="190"/>
      <c r="AL30" s="190"/>
      <c r="AM30" s="190"/>
    </row>
    <row r="31" spans="1:39" ht="15" x14ac:dyDescent="0.25">
      <c r="A31" s="304">
        <f>YampaRiverInflow.TotalOutflow!A31</f>
        <v>45413</v>
      </c>
      <c r="B31" s="280">
        <v>9.4809999999999999</v>
      </c>
      <c r="C31" s="270">
        <v>9.4809999999999999</v>
      </c>
      <c r="D31" s="285">
        <v>9.4809999999999999</v>
      </c>
      <c r="E31" s="190">
        <v>51.445999999999998</v>
      </c>
      <c r="F31" s="190">
        <v>147.4316</v>
      </c>
      <c r="G31" s="190">
        <v>31.464639999999999</v>
      </c>
      <c r="H31" s="190">
        <v>16.225469999999998</v>
      </c>
      <c r="I31" s="190">
        <v>15.98751</v>
      </c>
      <c r="J31" s="190">
        <v>22.762439999999998</v>
      </c>
      <c r="K31" s="190">
        <v>16.884130000000003</v>
      </c>
      <c r="L31" s="190">
        <v>8.0372000000000003</v>
      </c>
      <c r="M31" s="190">
        <v>0.76658000000000004</v>
      </c>
      <c r="N31" s="190">
        <v>15.05968</v>
      </c>
      <c r="O31" s="190">
        <v>18.966650000000001</v>
      </c>
      <c r="P31" s="190">
        <v>6.8135300000000001</v>
      </c>
      <c r="Q31" s="190">
        <v>10.48025</v>
      </c>
      <c r="R31" s="190">
        <v>-4.4347899999999996</v>
      </c>
      <c r="S31" s="190">
        <v>13.546040000000001</v>
      </c>
      <c r="T31" s="190">
        <v>14.374000000000001</v>
      </c>
      <c r="U31" s="190">
        <v>20.312279999999998</v>
      </c>
      <c r="V31" s="190">
        <v>24.09412</v>
      </c>
      <c r="W31" s="190">
        <v>17.2925</v>
      </c>
      <c r="X31" s="190">
        <v>26.04485</v>
      </c>
      <c r="Y31" s="190">
        <v>20.55932</v>
      </c>
      <c r="Z31" s="190">
        <v>-2.9233899999999999</v>
      </c>
      <c r="AA31" s="190">
        <v>20.669799999999999</v>
      </c>
      <c r="AB31" s="190">
        <v>13.049940000000001</v>
      </c>
      <c r="AC31" s="190">
        <v>22.04082</v>
      </c>
      <c r="AD31" s="190">
        <v>10.49208</v>
      </c>
      <c r="AE31" s="190">
        <v>8.221705</v>
      </c>
      <c r="AF31" s="190">
        <v>-6.3989399999999996</v>
      </c>
      <c r="AG31" s="190">
        <v>35.158190000000005</v>
      </c>
      <c r="AH31" s="190">
        <v>30.619150000000001</v>
      </c>
      <c r="AI31" s="190"/>
      <c r="AJ31" s="190"/>
      <c r="AK31" s="190"/>
      <c r="AL31" s="190"/>
      <c r="AM31" s="190"/>
    </row>
    <row r="32" spans="1:39" ht="15" x14ac:dyDescent="0.25">
      <c r="A32" s="304">
        <f>YampaRiverInflow.TotalOutflow!A32</f>
        <v>45444</v>
      </c>
      <c r="B32" s="280">
        <v>6.1550000000000002</v>
      </c>
      <c r="C32" s="270">
        <v>6.1550000000000002</v>
      </c>
      <c r="D32" s="285">
        <v>6.1550000000000002</v>
      </c>
      <c r="E32" s="190">
        <v>23.242540000000002</v>
      </c>
      <c r="F32" s="190">
        <v>149.01420000000002</v>
      </c>
      <c r="G32" s="190">
        <v>25.634610000000002</v>
      </c>
      <c r="H32" s="190">
        <v>16.579849999999997</v>
      </c>
      <c r="I32" s="190">
        <v>17.054269999999999</v>
      </c>
      <c r="J32" s="190">
        <v>19.0702</v>
      </c>
      <c r="K32" s="190">
        <v>13.2582</v>
      </c>
      <c r="L32" s="190">
        <v>52.685879999999997</v>
      </c>
      <c r="M32" s="190">
        <v>31.23612</v>
      </c>
      <c r="N32" s="190">
        <v>9.42577</v>
      </c>
      <c r="O32" s="190">
        <v>11.861139999999999</v>
      </c>
      <c r="P32" s="190">
        <v>3.2528800000000002</v>
      </c>
      <c r="Q32" s="190">
        <v>10.676410000000001</v>
      </c>
      <c r="R32" s="190">
        <v>-12.562700000000001</v>
      </c>
      <c r="S32" s="190">
        <v>10.9498</v>
      </c>
      <c r="T32" s="190">
        <v>4.9075899999999999</v>
      </c>
      <c r="U32" s="190">
        <v>20.479099999999999</v>
      </c>
      <c r="V32" s="190">
        <v>23.339099999999998</v>
      </c>
      <c r="W32" s="190">
        <v>14.779639999999999</v>
      </c>
      <c r="X32" s="190">
        <v>10.374750000000001</v>
      </c>
      <c r="Y32" s="190">
        <v>15.253579999999999</v>
      </c>
      <c r="Z32" s="190">
        <v>10.87237</v>
      </c>
      <c r="AA32" s="190">
        <v>19.39621</v>
      </c>
      <c r="AB32" s="190">
        <v>18.288060000000002</v>
      </c>
      <c r="AC32" s="190">
        <v>0.1727841</v>
      </c>
      <c r="AD32" s="190">
        <v>6.1307309999999999</v>
      </c>
      <c r="AE32" s="190">
        <v>10.9467</v>
      </c>
      <c r="AF32" s="190">
        <v>-4.7618999999999998</v>
      </c>
      <c r="AG32" s="190">
        <v>38.329680000000003</v>
      </c>
      <c r="AH32" s="190">
        <v>17.90776</v>
      </c>
      <c r="AI32" s="190"/>
      <c r="AJ32" s="190"/>
      <c r="AK32" s="190"/>
      <c r="AL32" s="190"/>
      <c r="AM32" s="190"/>
    </row>
    <row r="33" spans="1:39" ht="15" x14ac:dyDescent="0.25">
      <c r="A33" s="304">
        <f>YampaRiverInflow.TotalOutflow!A33</f>
        <v>45474</v>
      </c>
      <c r="B33" s="280">
        <v>15.343</v>
      </c>
      <c r="C33" s="270">
        <v>15.343</v>
      </c>
      <c r="D33" s="285">
        <v>15.343</v>
      </c>
      <c r="E33" s="190">
        <v>38.639189999999999</v>
      </c>
      <c r="F33" s="190">
        <v>161.9752</v>
      </c>
      <c r="G33" s="190">
        <v>38.31944</v>
      </c>
      <c r="H33" s="190">
        <v>19.69941</v>
      </c>
      <c r="I33" s="190">
        <v>17.99015</v>
      </c>
      <c r="J33" s="190">
        <v>13.171860000000001</v>
      </c>
      <c r="K33" s="190">
        <v>40.615339999999996</v>
      </c>
      <c r="L33" s="190">
        <v>26.544730000000001</v>
      </c>
      <c r="M33" s="190">
        <v>25.423359999999999</v>
      </c>
      <c r="N33" s="190">
        <v>13.888549999999999</v>
      </c>
      <c r="O33" s="190">
        <v>15.145760000000001</v>
      </c>
      <c r="P33" s="190">
        <v>6.6023500000000004</v>
      </c>
      <c r="Q33" s="190">
        <v>10.07929</v>
      </c>
      <c r="R33" s="190">
        <v>4.5085600000000001</v>
      </c>
      <c r="S33" s="190">
        <v>26.234180000000002</v>
      </c>
      <c r="T33" s="190">
        <v>12.146379999999999</v>
      </c>
      <c r="U33" s="190">
        <v>17.390999999999998</v>
      </c>
      <c r="V33" s="190">
        <v>17.51343</v>
      </c>
      <c r="W33" s="190">
        <v>34.483599999999996</v>
      </c>
      <c r="X33" s="190">
        <v>45.963620000000006</v>
      </c>
      <c r="Y33" s="190">
        <v>28.082819999999998</v>
      </c>
      <c r="Z33" s="190">
        <v>19.215400000000002</v>
      </c>
      <c r="AA33" s="190">
        <v>17.710519999999999</v>
      </c>
      <c r="AB33" s="190">
        <v>20.118539999999999</v>
      </c>
      <c r="AC33" s="190">
        <v>18.059009999999997</v>
      </c>
      <c r="AD33" s="190">
        <v>20.378209999999999</v>
      </c>
      <c r="AE33" s="190">
        <v>15.53816</v>
      </c>
      <c r="AF33" s="190">
        <v>2.6186829999999999</v>
      </c>
      <c r="AG33" s="190">
        <v>37.980930000000001</v>
      </c>
      <c r="AH33" s="190">
        <v>46.885179999999998</v>
      </c>
      <c r="AI33" s="190"/>
      <c r="AJ33" s="190"/>
      <c r="AK33" s="190"/>
      <c r="AL33" s="190"/>
      <c r="AM33" s="190"/>
    </row>
    <row r="34" spans="1:39" ht="15" x14ac:dyDescent="0.25">
      <c r="A34" s="304">
        <f>YampaRiverInflow.TotalOutflow!A34</f>
        <v>45505</v>
      </c>
      <c r="B34" s="280">
        <v>14.505000000000001</v>
      </c>
      <c r="C34" s="270">
        <v>14.505000000000001</v>
      </c>
      <c r="D34" s="285">
        <v>14.505000000000001</v>
      </c>
      <c r="E34" s="190">
        <v>50.55104</v>
      </c>
      <c r="F34" s="190">
        <v>39.051919999999996</v>
      </c>
      <c r="G34" s="190">
        <v>28.86665</v>
      </c>
      <c r="H34" s="190">
        <v>22.441749999999999</v>
      </c>
      <c r="I34" s="190">
        <v>26.15324</v>
      </c>
      <c r="J34" s="190">
        <v>32.817900000000002</v>
      </c>
      <c r="K34" s="190">
        <v>21.52835</v>
      </c>
      <c r="L34" s="190">
        <v>35.833640000000003</v>
      </c>
      <c r="M34" s="190">
        <v>31.181180000000001</v>
      </c>
      <c r="N34" s="190">
        <v>15.6302</v>
      </c>
      <c r="O34" s="190">
        <v>23.108509999999999</v>
      </c>
      <c r="P34" s="190">
        <v>11.401249999999999</v>
      </c>
      <c r="Q34" s="190">
        <v>31.261939999999999</v>
      </c>
      <c r="R34" s="190">
        <v>3.6801999999999997</v>
      </c>
      <c r="S34" s="190">
        <v>14.693910000000001</v>
      </c>
      <c r="T34" s="190">
        <v>25.271129999999999</v>
      </c>
      <c r="U34" s="190">
        <v>24.69454</v>
      </c>
      <c r="V34" s="190">
        <v>21.273709999999998</v>
      </c>
      <c r="W34" s="190">
        <v>24.753779999999999</v>
      </c>
      <c r="X34" s="190">
        <v>25.619619999999998</v>
      </c>
      <c r="Y34" s="190">
        <v>36.973279999999995</v>
      </c>
      <c r="Z34" s="190">
        <v>26.050840000000001</v>
      </c>
      <c r="AA34" s="190">
        <v>15.60383</v>
      </c>
      <c r="AB34" s="190">
        <v>22.495830000000002</v>
      </c>
      <c r="AC34" s="190">
        <v>11.813360000000001</v>
      </c>
      <c r="AD34" s="190">
        <v>21.487629999999999</v>
      </c>
      <c r="AE34" s="190">
        <v>15.17426</v>
      </c>
      <c r="AF34" s="190">
        <v>1.5523019999999998</v>
      </c>
      <c r="AG34" s="190">
        <v>45.93045</v>
      </c>
      <c r="AH34" s="190">
        <v>51.271099999999997</v>
      </c>
      <c r="AI34" s="190"/>
      <c r="AJ34" s="190"/>
      <c r="AK34" s="190"/>
      <c r="AL34" s="190"/>
      <c r="AM34" s="190"/>
    </row>
    <row r="35" spans="1:39" ht="15" x14ac:dyDescent="0.25">
      <c r="A35" s="304">
        <f>YampaRiverInflow.TotalOutflow!A35</f>
        <v>45536</v>
      </c>
      <c r="B35" s="280">
        <v>13.571</v>
      </c>
      <c r="C35" s="270">
        <v>13.571</v>
      </c>
      <c r="D35" s="285">
        <v>13.571</v>
      </c>
      <c r="E35" s="190">
        <v>36.226120000000002</v>
      </c>
      <c r="F35" s="190">
        <v>28.125509999999998</v>
      </c>
      <c r="G35" s="190">
        <v>31.235990000000001</v>
      </c>
      <c r="H35" s="190">
        <v>22.33502</v>
      </c>
      <c r="I35" s="190">
        <v>48.394019999999998</v>
      </c>
      <c r="J35" s="190">
        <v>28.478590000000001</v>
      </c>
      <c r="K35" s="190">
        <v>11.490879999999999</v>
      </c>
      <c r="L35" s="190">
        <v>18.042580000000001</v>
      </c>
      <c r="M35" s="190">
        <v>23.867799999999999</v>
      </c>
      <c r="N35" s="190">
        <v>14.97372</v>
      </c>
      <c r="O35" s="190">
        <v>17.04288</v>
      </c>
      <c r="P35" s="190">
        <v>23.401450000000001</v>
      </c>
      <c r="Q35" s="190">
        <v>6.1058300000000001</v>
      </c>
      <c r="R35" s="190">
        <v>5.0821000000000005</v>
      </c>
      <c r="S35" s="190">
        <v>18.601369999999999</v>
      </c>
      <c r="T35" s="190">
        <v>14.47564</v>
      </c>
      <c r="U35" s="190">
        <v>21.351419999999997</v>
      </c>
      <c r="V35" s="190">
        <v>17.48638</v>
      </c>
      <c r="W35" s="190">
        <v>30.457650000000001</v>
      </c>
      <c r="X35" s="190">
        <v>31.318210000000001</v>
      </c>
      <c r="Y35" s="190">
        <v>23.158259999999999</v>
      </c>
      <c r="Z35" s="190">
        <v>13.249139999999999</v>
      </c>
      <c r="AA35" s="190">
        <v>19.108810000000002</v>
      </c>
      <c r="AB35" s="190">
        <v>13.42262</v>
      </c>
      <c r="AC35" s="190">
        <v>16.063879999999997</v>
      </c>
      <c r="AD35" s="190">
        <v>9.2318680000000004</v>
      </c>
      <c r="AE35" s="190">
        <v>25.419049999999999</v>
      </c>
      <c r="AF35" s="190">
        <v>3.7183029999999997</v>
      </c>
      <c r="AG35" s="190">
        <v>44.919650000000004</v>
      </c>
      <c r="AH35" s="190">
        <v>38.738219999999998</v>
      </c>
      <c r="AI35" s="190"/>
      <c r="AJ35" s="190"/>
      <c r="AK35" s="190"/>
      <c r="AL35" s="190"/>
      <c r="AM35" s="190"/>
    </row>
    <row r="36" spans="1:39" ht="15" x14ac:dyDescent="0.25">
      <c r="A36" s="304">
        <f>YampaRiverInflow.TotalOutflow!A36</f>
        <v>45566</v>
      </c>
      <c r="B36" s="280">
        <v>21.253</v>
      </c>
      <c r="C36" s="270">
        <v>21.253</v>
      </c>
      <c r="D36" s="285">
        <v>21.253</v>
      </c>
      <c r="E36" s="190">
        <v>25.995049999999999</v>
      </c>
      <c r="F36" s="190">
        <v>33.972290000000001</v>
      </c>
      <c r="G36" s="190">
        <v>22.088529999999999</v>
      </c>
      <c r="H36" s="190">
        <v>19.114159999999998</v>
      </c>
      <c r="I36" s="190">
        <v>8.2817099999999986</v>
      </c>
      <c r="J36" s="190">
        <v>40.549999999999997</v>
      </c>
      <c r="K36" s="190">
        <v>-13.924200000000001</v>
      </c>
      <c r="L36" s="190">
        <v>25.10202</v>
      </c>
      <c r="M36" s="190">
        <v>12.98898</v>
      </c>
      <c r="N36" s="190">
        <v>27.75198</v>
      </c>
      <c r="O36" s="190">
        <v>9.3924799999999991</v>
      </c>
      <c r="P36" s="190">
        <v>43.769359999999999</v>
      </c>
      <c r="Q36" s="190">
        <v>22.534610000000001</v>
      </c>
      <c r="R36" s="190">
        <v>16.070049999999998</v>
      </c>
      <c r="S36" s="190">
        <v>21.862349999999999</v>
      </c>
      <c r="T36" s="190">
        <v>21.155540000000002</v>
      </c>
      <c r="U36" s="190">
        <v>17.678609999999999</v>
      </c>
      <c r="V36" s="190">
        <v>24.983849999999997</v>
      </c>
      <c r="W36" s="190">
        <v>30.878040000000002</v>
      </c>
      <c r="X36" s="190">
        <v>34.297699999999999</v>
      </c>
      <c r="Y36" s="190">
        <v>18.70016</v>
      </c>
      <c r="Z36" s="190">
        <v>16.06213</v>
      </c>
      <c r="AA36" s="190">
        <v>34.16733</v>
      </c>
      <c r="AB36" s="190">
        <v>35.623899999999999</v>
      </c>
      <c r="AC36" s="190">
        <v>8.9423110000000001</v>
      </c>
      <c r="AD36" s="190">
        <v>22.663040000000002</v>
      </c>
      <c r="AE36" s="190">
        <v>18.12434</v>
      </c>
      <c r="AF36" s="190">
        <v>20.913310000000003</v>
      </c>
      <c r="AG36" s="190">
        <v>34.431249999999999</v>
      </c>
      <c r="AH36" s="190">
        <v>38.233789999999999</v>
      </c>
      <c r="AI36" s="190"/>
      <c r="AJ36" s="190"/>
      <c r="AK36" s="190"/>
      <c r="AL36" s="190"/>
      <c r="AM36" s="190"/>
    </row>
    <row r="37" spans="1:39" ht="15" x14ac:dyDescent="0.25">
      <c r="A37" s="304">
        <f>YampaRiverInflow.TotalOutflow!A37</f>
        <v>45597</v>
      </c>
      <c r="B37" s="280">
        <v>18.076000000000001</v>
      </c>
      <c r="C37" s="270">
        <v>18.076000000000001</v>
      </c>
      <c r="D37" s="285">
        <v>18.076000000000001</v>
      </c>
      <c r="E37" s="190">
        <v>16.97213</v>
      </c>
      <c r="F37" s="190">
        <v>32.303910000000002</v>
      </c>
      <c r="G37" s="190">
        <v>27.994340000000001</v>
      </c>
      <c r="H37" s="190">
        <v>18.408459999999998</v>
      </c>
      <c r="I37" s="190">
        <v>27.646930000000001</v>
      </c>
      <c r="J37" s="190">
        <v>13.904860000000001</v>
      </c>
      <c r="K37" s="190">
        <v>20.08203</v>
      </c>
      <c r="L37" s="190">
        <v>-4.2350600000000007</v>
      </c>
      <c r="M37" s="190">
        <v>5.5237799999999995</v>
      </c>
      <c r="N37" s="190">
        <v>13.936260000000001</v>
      </c>
      <c r="O37" s="190">
        <v>18.488499999999998</v>
      </c>
      <c r="P37" s="190">
        <v>53.005609999999997</v>
      </c>
      <c r="Q37" s="190">
        <v>26.384319999999999</v>
      </c>
      <c r="R37" s="190">
        <v>7.4658100000000003</v>
      </c>
      <c r="S37" s="190">
        <v>17.107009999999999</v>
      </c>
      <c r="T37" s="190">
        <v>28.95552</v>
      </c>
      <c r="U37" s="190">
        <v>31.72842</v>
      </c>
      <c r="V37" s="190">
        <v>37.927500000000002</v>
      </c>
      <c r="W37" s="190">
        <v>37.545540000000003</v>
      </c>
      <c r="X37" s="190">
        <v>26.962349999999997</v>
      </c>
      <c r="Y37" s="190">
        <v>24.636060000000001</v>
      </c>
      <c r="Z37" s="190">
        <v>9.1373110000000004</v>
      </c>
      <c r="AA37" s="190">
        <v>11.013590000000001</v>
      </c>
      <c r="AB37" s="190">
        <v>20.70234</v>
      </c>
      <c r="AC37" s="190">
        <v>12.13466</v>
      </c>
      <c r="AD37" s="190">
        <v>16.070899999999998</v>
      </c>
      <c r="AE37" s="190">
        <v>21.472249999999999</v>
      </c>
      <c r="AF37" s="190">
        <v>19.997520000000002</v>
      </c>
      <c r="AG37" s="190">
        <v>35.786089999999994</v>
      </c>
      <c r="AH37" s="190">
        <v>28.035019999999999</v>
      </c>
      <c r="AI37" s="190"/>
      <c r="AJ37" s="190"/>
      <c r="AK37" s="190"/>
      <c r="AL37" s="190"/>
      <c r="AM37" s="190"/>
    </row>
    <row r="38" spans="1:39" ht="15" x14ac:dyDescent="0.25">
      <c r="A38" s="304">
        <f>YampaRiverInflow.TotalOutflow!A38</f>
        <v>45627</v>
      </c>
      <c r="B38" s="280">
        <v>19.66</v>
      </c>
      <c r="C38" s="270">
        <v>19.66</v>
      </c>
      <c r="D38" s="285">
        <v>19.66</v>
      </c>
      <c r="E38" s="190">
        <v>27.56195</v>
      </c>
      <c r="F38" s="190">
        <v>42.93092</v>
      </c>
      <c r="G38" s="190">
        <v>16.8964</v>
      </c>
      <c r="H38" s="190">
        <v>5.2648799999999998</v>
      </c>
      <c r="I38" s="190">
        <v>14.9133</v>
      </c>
      <c r="J38" s="190">
        <v>20.716919999999998</v>
      </c>
      <c r="K38" s="190">
        <v>34.09957</v>
      </c>
      <c r="L38" s="190">
        <v>30.479970000000002</v>
      </c>
      <c r="M38" s="190">
        <v>17.71199</v>
      </c>
      <c r="N38" s="190">
        <v>14.28424</v>
      </c>
      <c r="O38" s="190">
        <v>19.058679999999999</v>
      </c>
      <c r="P38" s="190">
        <v>32.092640000000003</v>
      </c>
      <c r="Q38" s="190">
        <v>31.069230000000001</v>
      </c>
      <c r="R38" s="190">
        <v>-1.1337300000000001</v>
      </c>
      <c r="S38" s="190">
        <v>19.942029999999999</v>
      </c>
      <c r="T38" s="190">
        <v>24.682869999999998</v>
      </c>
      <c r="U38" s="190">
        <v>26.541930000000001</v>
      </c>
      <c r="V38" s="190">
        <v>32.755090000000003</v>
      </c>
      <c r="W38" s="190">
        <v>27.805679999999999</v>
      </c>
      <c r="X38" s="190">
        <v>21.076700000000002</v>
      </c>
      <c r="Y38" s="190">
        <v>7.0595299999999996</v>
      </c>
      <c r="Z38" s="190">
        <v>18.49559</v>
      </c>
      <c r="AA38" s="190">
        <v>21.64105</v>
      </c>
      <c r="AB38" s="190">
        <v>26.011500000000002</v>
      </c>
      <c r="AC38" s="190">
        <v>17.06305</v>
      </c>
      <c r="AD38" s="190">
        <v>26.540560000000003</v>
      </c>
      <c r="AE38" s="190">
        <v>19.891179999999999</v>
      </c>
      <c r="AF38" s="190">
        <v>8.7936929999999993</v>
      </c>
      <c r="AG38" s="190">
        <v>28.205020000000001</v>
      </c>
      <c r="AH38" s="190">
        <v>40.244050000000001</v>
      </c>
      <c r="AI38" s="190"/>
      <c r="AJ38" s="190"/>
      <c r="AK38" s="190"/>
      <c r="AL38" s="190"/>
      <c r="AM38" s="190"/>
    </row>
    <row r="39" spans="1:39" ht="15" x14ac:dyDescent="0.25">
      <c r="A39" s="304">
        <f>YampaRiverInflow.TotalOutflow!A39</f>
        <v>45658</v>
      </c>
      <c r="B39" s="280">
        <v>16.596</v>
      </c>
      <c r="C39" s="270">
        <v>16.596</v>
      </c>
      <c r="D39" s="285">
        <v>16.596</v>
      </c>
      <c r="E39" s="190">
        <v>19.38391</v>
      </c>
      <c r="F39" s="190">
        <v>30.74776</v>
      </c>
      <c r="G39" s="190">
        <v>9.8134800000000002</v>
      </c>
      <c r="H39" s="190">
        <v>-4.5364899999999997</v>
      </c>
      <c r="I39" s="190">
        <v>13.92507</v>
      </c>
      <c r="J39" s="190">
        <v>62.106730000000006</v>
      </c>
      <c r="K39" s="190">
        <v>30.139110000000002</v>
      </c>
      <c r="L39" s="190">
        <v>34.121430000000004</v>
      </c>
      <c r="M39" s="190">
        <v>0.29199999999999998</v>
      </c>
      <c r="N39" s="190">
        <v>8.3659300000000005</v>
      </c>
      <c r="O39" s="190">
        <v>7.2980700000000001</v>
      </c>
      <c r="P39" s="190">
        <v>137.14750000000001</v>
      </c>
      <c r="Q39" s="190">
        <v>5.1085200000000004</v>
      </c>
      <c r="R39" s="190">
        <v>9.6737900000000003</v>
      </c>
      <c r="S39" s="190">
        <v>13.99601</v>
      </c>
      <c r="T39" s="190">
        <v>3.7156899999999999</v>
      </c>
      <c r="U39" s="190">
        <v>41.649769999999997</v>
      </c>
      <c r="V39" s="190">
        <v>7.6267299999999993</v>
      </c>
      <c r="W39" s="190">
        <v>11.469899999999999</v>
      </c>
      <c r="X39" s="190">
        <v>17.2136</v>
      </c>
      <c r="Y39" s="190">
        <v>12.56814</v>
      </c>
      <c r="Z39" s="190">
        <v>17.381460000000001</v>
      </c>
      <c r="AA39" s="190">
        <v>26.231240000000003</v>
      </c>
      <c r="AB39" s="190">
        <v>33.2042</v>
      </c>
      <c r="AC39" s="190">
        <v>2.9696009999999999</v>
      </c>
      <c r="AD39" s="190">
        <v>19.397919999999999</v>
      </c>
      <c r="AE39" s="190">
        <v>1.1771969999999998</v>
      </c>
      <c r="AF39" s="190">
        <v>30.506990000000002</v>
      </c>
      <c r="AG39" s="190">
        <v>18.1145</v>
      </c>
      <c r="AH39" s="190">
        <v>101.17739999999999</v>
      </c>
      <c r="AI39" s="190"/>
      <c r="AJ39" s="190"/>
      <c r="AK39" s="190"/>
      <c r="AL39" s="190"/>
      <c r="AM39" s="190"/>
    </row>
    <row r="40" spans="1:39" ht="15" x14ac:dyDescent="0.25">
      <c r="A40" s="304">
        <f>YampaRiverInflow.TotalOutflow!A40</f>
        <v>45689</v>
      </c>
      <c r="B40" s="280">
        <v>7.22</v>
      </c>
      <c r="C40" s="270">
        <v>7.22</v>
      </c>
      <c r="D40" s="285">
        <v>7.22</v>
      </c>
      <c r="E40" s="190">
        <v>10.26454</v>
      </c>
      <c r="F40" s="190">
        <v>85.662350000000004</v>
      </c>
      <c r="G40" s="190">
        <v>11.232760000000001</v>
      </c>
      <c r="H40" s="190">
        <v>13.169319999999999</v>
      </c>
      <c r="I40" s="190">
        <v>35.386319999999998</v>
      </c>
      <c r="J40" s="190">
        <v>17.077069999999999</v>
      </c>
      <c r="K40" s="190">
        <v>13.379719999999999</v>
      </c>
      <c r="L40" s="190">
        <v>16.086819999999999</v>
      </c>
      <c r="M40" s="190">
        <v>-0.86568000000000001</v>
      </c>
      <c r="N40" s="190">
        <v>23.462679999999999</v>
      </c>
      <c r="O40" s="190">
        <v>14.080209999999999</v>
      </c>
      <c r="P40" s="190">
        <v>174.5822</v>
      </c>
      <c r="Q40" s="190">
        <v>11.06955</v>
      </c>
      <c r="R40" s="190">
        <v>-5.6684799999999997</v>
      </c>
      <c r="S40" s="190">
        <v>3.0183800000000001</v>
      </c>
      <c r="T40" s="190">
        <v>14.69007</v>
      </c>
      <c r="U40" s="190">
        <v>8.8202999999999996</v>
      </c>
      <c r="V40" s="190">
        <v>14.744759999999999</v>
      </c>
      <c r="W40" s="190">
        <v>10.63569</v>
      </c>
      <c r="X40" s="190">
        <v>3.61049</v>
      </c>
      <c r="Y40" s="190">
        <v>19.49475</v>
      </c>
      <c r="Z40" s="190">
        <v>9.0798199999999998</v>
      </c>
      <c r="AA40" s="190">
        <v>9.4230560000000008</v>
      </c>
      <c r="AB40" s="190">
        <v>14.433450000000001</v>
      </c>
      <c r="AC40" s="190">
        <v>2.5804749999999999</v>
      </c>
      <c r="AD40" s="190">
        <v>12.939129999999999</v>
      </c>
      <c r="AE40" s="190">
        <v>-3.2752500000000002</v>
      </c>
      <c r="AF40" s="190">
        <v>44.287480000000002</v>
      </c>
      <c r="AG40" s="190">
        <v>29.243689999999997</v>
      </c>
      <c r="AH40" s="190">
        <v>221.90360000000001</v>
      </c>
      <c r="AI40" s="190"/>
      <c r="AJ40" s="190"/>
      <c r="AK40" s="190"/>
      <c r="AL40" s="190"/>
      <c r="AM40" s="190"/>
    </row>
    <row r="41" spans="1:39" ht="15" x14ac:dyDescent="0.25">
      <c r="A41" s="304">
        <f>YampaRiverInflow.TotalOutflow!A41</f>
        <v>45717</v>
      </c>
      <c r="B41" s="280">
        <v>7.2060000000000004</v>
      </c>
      <c r="C41" s="270">
        <v>7.2060000000000004</v>
      </c>
      <c r="D41" s="285">
        <v>7.2060000000000004</v>
      </c>
      <c r="E41" s="190">
        <v>30.523220000000002</v>
      </c>
      <c r="F41" s="190">
        <v>99.089590000000001</v>
      </c>
      <c r="G41" s="190">
        <v>0.26749000000000001</v>
      </c>
      <c r="H41" s="190">
        <v>21.557400000000001</v>
      </c>
      <c r="I41" s="190">
        <v>29.812529999999999</v>
      </c>
      <c r="J41" s="190">
        <v>17.33398</v>
      </c>
      <c r="K41" s="190">
        <v>4.5499399999999994</v>
      </c>
      <c r="L41" s="190">
        <v>29.456400000000002</v>
      </c>
      <c r="M41" s="190">
        <v>7.59199</v>
      </c>
      <c r="N41" s="190">
        <v>0.58572999999999997</v>
      </c>
      <c r="O41" s="190">
        <v>5.9264799999999997</v>
      </c>
      <c r="P41" s="190">
        <v>168.7243</v>
      </c>
      <c r="Q41" s="190">
        <v>24.415849999999999</v>
      </c>
      <c r="R41" s="190">
        <v>16.08663</v>
      </c>
      <c r="S41" s="190">
        <v>3.1996100000000003</v>
      </c>
      <c r="T41" s="190">
        <v>10.91578</v>
      </c>
      <c r="U41" s="190">
        <v>55.120930000000001</v>
      </c>
      <c r="V41" s="190">
        <v>5.3349099999999998</v>
      </c>
      <c r="W41" s="190">
        <v>8.3023799999999994</v>
      </c>
      <c r="X41" s="190">
        <v>7.6192200000000003</v>
      </c>
      <c r="Y41" s="190">
        <v>-3.1343100000000002</v>
      </c>
      <c r="Z41" s="190">
        <v>2.8256300000000003</v>
      </c>
      <c r="AA41" s="190">
        <v>17.701610000000002</v>
      </c>
      <c r="AB41" s="190">
        <v>10.766690000000001</v>
      </c>
      <c r="AC41" s="190">
        <v>-2.6526999999999998</v>
      </c>
      <c r="AD41" s="190">
        <v>-4.7138400000000003</v>
      </c>
      <c r="AE41" s="190">
        <v>14.927820000000001</v>
      </c>
      <c r="AF41" s="190">
        <v>37.971170000000001</v>
      </c>
      <c r="AG41" s="190">
        <v>61.31456</v>
      </c>
      <c r="AH41" s="190">
        <v>316.43129999999996</v>
      </c>
      <c r="AI41" s="190"/>
      <c r="AJ41" s="190"/>
      <c r="AK41" s="190"/>
      <c r="AL41" s="190"/>
      <c r="AM41" s="190"/>
    </row>
    <row r="42" spans="1:39" ht="15" x14ac:dyDescent="0.25">
      <c r="A42" s="304">
        <f>YampaRiverInflow.TotalOutflow!A42</f>
        <v>45748</v>
      </c>
      <c r="B42" s="280">
        <v>11.436999999999999</v>
      </c>
      <c r="C42" s="270">
        <v>11.436999999999999</v>
      </c>
      <c r="D42" s="285">
        <v>11.436999999999999</v>
      </c>
      <c r="E42" s="190">
        <v>13.75267</v>
      </c>
      <c r="F42" s="190">
        <v>16.01717</v>
      </c>
      <c r="G42" s="190">
        <v>14.181340000000001</v>
      </c>
      <c r="H42" s="190">
        <v>10.90859</v>
      </c>
      <c r="I42" s="190">
        <v>31.157610000000002</v>
      </c>
      <c r="J42" s="190">
        <v>9.207790000000001</v>
      </c>
      <c r="K42" s="190">
        <v>5.0401600000000002</v>
      </c>
      <c r="L42" s="190">
        <v>53.373489999999997</v>
      </c>
      <c r="M42" s="190">
        <v>10.18976</v>
      </c>
      <c r="N42" s="190">
        <v>22.325830000000003</v>
      </c>
      <c r="O42" s="190">
        <v>12.528739999999999</v>
      </c>
      <c r="P42" s="190">
        <v>16.69754</v>
      </c>
      <c r="Q42" s="190">
        <v>14.457510000000001</v>
      </c>
      <c r="R42" s="190">
        <v>15.693350000000001</v>
      </c>
      <c r="S42" s="190">
        <v>12.19009</v>
      </c>
      <c r="T42" s="190">
        <v>15.191180000000001</v>
      </c>
      <c r="U42" s="190">
        <v>34.110879999999995</v>
      </c>
      <c r="V42" s="190">
        <v>18.928849999999997</v>
      </c>
      <c r="W42" s="190">
        <v>23.699870000000001</v>
      </c>
      <c r="X42" s="190">
        <v>14.320200000000002</v>
      </c>
      <c r="Y42" s="190">
        <v>23.981200000000001</v>
      </c>
      <c r="Z42" s="190">
        <v>12.70073</v>
      </c>
      <c r="AA42" s="190">
        <v>17.83746</v>
      </c>
      <c r="AB42" s="190">
        <v>12.692639999999999</v>
      </c>
      <c r="AC42" s="190">
        <v>-8.0273199999999996</v>
      </c>
      <c r="AD42" s="190">
        <v>5.617337</v>
      </c>
      <c r="AE42" s="190">
        <v>29.066040000000001</v>
      </c>
      <c r="AF42" s="190">
        <v>68.50724000000001</v>
      </c>
      <c r="AG42" s="190">
        <v>34.07152</v>
      </c>
      <c r="AH42" s="190">
        <v>40.68047</v>
      </c>
      <c r="AI42" s="190"/>
      <c r="AJ42" s="190"/>
      <c r="AK42" s="190"/>
      <c r="AL42" s="190"/>
      <c r="AM42" s="190"/>
    </row>
    <row r="43" spans="1:39" ht="15" x14ac:dyDescent="0.25">
      <c r="A43" s="304">
        <f>YampaRiverInflow.TotalOutflow!A43</f>
        <v>45778</v>
      </c>
      <c r="B43" s="280">
        <v>9.4809999999999999</v>
      </c>
      <c r="C43" s="270">
        <v>9.4809999999999999</v>
      </c>
      <c r="D43" s="285">
        <v>9.4809999999999999</v>
      </c>
      <c r="E43" s="190">
        <v>147.4316</v>
      </c>
      <c r="F43" s="190">
        <v>31.464639999999999</v>
      </c>
      <c r="G43" s="190">
        <v>16.225469999999998</v>
      </c>
      <c r="H43" s="190">
        <v>15.98751</v>
      </c>
      <c r="I43" s="190">
        <v>22.762439999999998</v>
      </c>
      <c r="J43" s="190">
        <v>16.884130000000003</v>
      </c>
      <c r="K43" s="190">
        <v>8.0372000000000003</v>
      </c>
      <c r="L43" s="190">
        <v>0.76658000000000004</v>
      </c>
      <c r="M43" s="190">
        <v>15.05968</v>
      </c>
      <c r="N43" s="190">
        <v>18.966650000000001</v>
      </c>
      <c r="O43" s="190">
        <v>6.8135300000000001</v>
      </c>
      <c r="P43" s="190">
        <v>10.48025</v>
      </c>
      <c r="Q43" s="190">
        <v>-4.4347899999999996</v>
      </c>
      <c r="R43" s="190">
        <v>13.546040000000001</v>
      </c>
      <c r="S43" s="190">
        <v>14.374000000000001</v>
      </c>
      <c r="T43" s="190">
        <v>20.312279999999998</v>
      </c>
      <c r="U43" s="190">
        <v>24.09412</v>
      </c>
      <c r="V43" s="190">
        <v>17.2925</v>
      </c>
      <c r="W43" s="190">
        <v>26.04485</v>
      </c>
      <c r="X43" s="190">
        <v>20.55932</v>
      </c>
      <c r="Y43" s="190">
        <v>-2.9233899999999999</v>
      </c>
      <c r="Z43" s="190">
        <v>20.669799999999999</v>
      </c>
      <c r="AA43" s="190">
        <v>13.049940000000001</v>
      </c>
      <c r="AB43" s="190">
        <v>22.04082</v>
      </c>
      <c r="AC43" s="190">
        <v>10.49208</v>
      </c>
      <c r="AD43" s="190">
        <v>8.221705</v>
      </c>
      <c r="AE43" s="190">
        <v>-6.3989399999999996</v>
      </c>
      <c r="AF43" s="190">
        <v>35.158190000000005</v>
      </c>
      <c r="AG43" s="190">
        <v>30.619150000000001</v>
      </c>
      <c r="AH43" s="190">
        <v>51.445999999999998</v>
      </c>
      <c r="AI43" s="190"/>
      <c r="AJ43" s="190"/>
      <c r="AK43" s="190"/>
      <c r="AL43" s="190"/>
      <c r="AM43" s="190"/>
    </row>
    <row r="44" spans="1:39" ht="15" x14ac:dyDescent="0.25">
      <c r="A44" s="304">
        <f>YampaRiverInflow.TotalOutflow!A44</f>
        <v>45809</v>
      </c>
      <c r="B44" s="280">
        <v>6.1550000000000002</v>
      </c>
      <c r="C44" s="270">
        <v>6.1550000000000002</v>
      </c>
      <c r="D44" s="285">
        <v>6.1550000000000002</v>
      </c>
      <c r="E44" s="190">
        <v>149.01420000000002</v>
      </c>
      <c r="F44" s="190">
        <v>25.634610000000002</v>
      </c>
      <c r="G44" s="190">
        <v>16.579849999999997</v>
      </c>
      <c r="H44" s="190">
        <v>17.054269999999999</v>
      </c>
      <c r="I44" s="190">
        <v>19.0702</v>
      </c>
      <c r="J44" s="190">
        <v>13.2582</v>
      </c>
      <c r="K44" s="190">
        <v>52.685879999999997</v>
      </c>
      <c r="L44" s="190">
        <v>31.23612</v>
      </c>
      <c r="M44" s="190">
        <v>9.42577</v>
      </c>
      <c r="N44" s="190">
        <v>11.861139999999999</v>
      </c>
      <c r="O44" s="190">
        <v>3.2528800000000002</v>
      </c>
      <c r="P44" s="190">
        <v>10.676410000000001</v>
      </c>
      <c r="Q44" s="190">
        <v>-12.562700000000001</v>
      </c>
      <c r="R44" s="190">
        <v>10.9498</v>
      </c>
      <c r="S44" s="190">
        <v>4.9075899999999999</v>
      </c>
      <c r="T44" s="190">
        <v>20.479099999999999</v>
      </c>
      <c r="U44" s="190">
        <v>23.339099999999998</v>
      </c>
      <c r="V44" s="190">
        <v>14.779639999999999</v>
      </c>
      <c r="W44" s="190">
        <v>10.374750000000001</v>
      </c>
      <c r="X44" s="190">
        <v>15.253579999999999</v>
      </c>
      <c r="Y44" s="190">
        <v>10.87237</v>
      </c>
      <c r="Z44" s="190">
        <v>19.39621</v>
      </c>
      <c r="AA44" s="190">
        <v>18.288060000000002</v>
      </c>
      <c r="AB44" s="190">
        <v>0.1727841</v>
      </c>
      <c r="AC44" s="190">
        <v>6.1307309999999999</v>
      </c>
      <c r="AD44" s="190">
        <v>10.9467</v>
      </c>
      <c r="AE44" s="190">
        <v>-4.7618999999999998</v>
      </c>
      <c r="AF44" s="190">
        <v>38.329680000000003</v>
      </c>
      <c r="AG44" s="190">
        <v>17.90776</v>
      </c>
      <c r="AH44" s="190">
        <v>23.242540000000002</v>
      </c>
      <c r="AI44" s="190"/>
      <c r="AJ44" s="190"/>
      <c r="AK44" s="190"/>
      <c r="AL44" s="190"/>
      <c r="AM44" s="190"/>
    </row>
    <row r="45" spans="1:39" ht="15" x14ac:dyDescent="0.25">
      <c r="A45" s="304">
        <f>YampaRiverInflow.TotalOutflow!A45</f>
        <v>45839</v>
      </c>
      <c r="B45" s="280">
        <v>15.343</v>
      </c>
      <c r="C45" s="270">
        <v>15.343</v>
      </c>
      <c r="D45" s="285">
        <v>15.343</v>
      </c>
      <c r="E45" s="190">
        <v>161.9752</v>
      </c>
      <c r="F45" s="190">
        <v>38.31944</v>
      </c>
      <c r="G45" s="190">
        <v>19.69941</v>
      </c>
      <c r="H45" s="190">
        <v>17.99015</v>
      </c>
      <c r="I45" s="190">
        <v>13.171860000000001</v>
      </c>
      <c r="J45" s="190">
        <v>40.615339999999996</v>
      </c>
      <c r="K45" s="190">
        <v>26.544730000000001</v>
      </c>
      <c r="L45" s="190">
        <v>25.423359999999999</v>
      </c>
      <c r="M45" s="190">
        <v>13.888549999999999</v>
      </c>
      <c r="N45" s="190">
        <v>15.145760000000001</v>
      </c>
      <c r="O45" s="190">
        <v>6.6023500000000004</v>
      </c>
      <c r="P45" s="190">
        <v>10.07929</v>
      </c>
      <c r="Q45" s="190">
        <v>4.5085600000000001</v>
      </c>
      <c r="R45" s="190">
        <v>26.234180000000002</v>
      </c>
      <c r="S45" s="190">
        <v>12.146379999999999</v>
      </c>
      <c r="T45" s="190">
        <v>17.390999999999998</v>
      </c>
      <c r="U45" s="190">
        <v>17.51343</v>
      </c>
      <c r="V45" s="190">
        <v>34.483599999999996</v>
      </c>
      <c r="W45" s="190">
        <v>45.963620000000006</v>
      </c>
      <c r="X45" s="190">
        <v>28.082819999999998</v>
      </c>
      <c r="Y45" s="190">
        <v>19.215400000000002</v>
      </c>
      <c r="Z45" s="190">
        <v>17.710519999999999</v>
      </c>
      <c r="AA45" s="190">
        <v>20.118539999999999</v>
      </c>
      <c r="AB45" s="190">
        <v>18.059009999999997</v>
      </c>
      <c r="AC45" s="190">
        <v>20.378209999999999</v>
      </c>
      <c r="AD45" s="190">
        <v>15.53816</v>
      </c>
      <c r="AE45" s="190">
        <v>2.6186829999999999</v>
      </c>
      <c r="AF45" s="190">
        <v>37.980930000000001</v>
      </c>
      <c r="AG45" s="190">
        <v>46.885179999999998</v>
      </c>
      <c r="AH45" s="190">
        <v>38.639189999999999</v>
      </c>
      <c r="AI45" s="190"/>
      <c r="AJ45" s="190"/>
      <c r="AK45" s="190"/>
      <c r="AL45" s="190"/>
      <c r="AM45" s="190"/>
    </row>
    <row r="46" spans="1:39" ht="15" x14ac:dyDescent="0.25">
      <c r="A46" s="304">
        <f>YampaRiverInflow.TotalOutflow!A46</f>
        <v>45870</v>
      </c>
      <c r="B46" s="280">
        <v>14.505000000000001</v>
      </c>
      <c r="C46" s="270">
        <v>14.505000000000001</v>
      </c>
      <c r="D46" s="285">
        <v>14.505000000000001</v>
      </c>
      <c r="E46" s="190">
        <v>39.051919999999996</v>
      </c>
      <c r="F46" s="190">
        <v>28.86665</v>
      </c>
      <c r="G46" s="190">
        <v>22.441749999999999</v>
      </c>
      <c r="H46" s="190">
        <v>26.15324</v>
      </c>
      <c r="I46" s="190">
        <v>32.817900000000002</v>
      </c>
      <c r="J46" s="190">
        <v>21.52835</v>
      </c>
      <c r="K46" s="190">
        <v>35.833640000000003</v>
      </c>
      <c r="L46" s="190">
        <v>31.181180000000001</v>
      </c>
      <c r="M46" s="190">
        <v>15.6302</v>
      </c>
      <c r="N46" s="190">
        <v>23.108509999999999</v>
      </c>
      <c r="O46" s="190">
        <v>11.401249999999999</v>
      </c>
      <c r="P46" s="190">
        <v>31.261939999999999</v>
      </c>
      <c r="Q46" s="190">
        <v>3.6801999999999997</v>
      </c>
      <c r="R46" s="190">
        <v>14.693910000000001</v>
      </c>
      <c r="S46" s="190">
        <v>25.271129999999999</v>
      </c>
      <c r="T46" s="190">
        <v>24.69454</v>
      </c>
      <c r="U46" s="190">
        <v>21.273709999999998</v>
      </c>
      <c r="V46" s="190">
        <v>24.753779999999999</v>
      </c>
      <c r="W46" s="190">
        <v>25.619619999999998</v>
      </c>
      <c r="X46" s="190">
        <v>36.973279999999995</v>
      </c>
      <c r="Y46" s="190">
        <v>26.050840000000001</v>
      </c>
      <c r="Z46" s="190">
        <v>15.60383</v>
      </c>
      <c r="AA46" s="190">
        <v>22.495830000000002</v>
      </c>
      <c r="AB46" s="190">
        <v>11.813360000000001</v>
      </c>
      <c r="AC46" s="190">
        <v>21.487629999999999</v>
      </c>
      <c r="AD46" s="190">
        <v>15.17426</v>
      </c>
      <c r="AE46" s="190">
        <v>1.5523019999999998</v>
      </c>
      <c r="AF46" s="190">
        <v>45.93045</v>
      </c>
      <c r="AG46" s="190">
        <v>51.271099999999997</v>
      </c>
      <c r="AH46" s="190">
        <v>50.55104</v>
      </c>
      <c r="AI46" s="190"/>
      <c r="AJ46" s="190"/>
      <c r="AK46" s="190"/>
      <c r="AL46" s="190"/>
      <c r="AM46" s="190"/>
    </row>
    <row r="47" spans="1:39" ht="15" x14ac:dyDescent="0.25">
      <c r="A47" s="304">
        <f>YampaRiverInflow.TotalOutflow!A47</f>
        <v>45901</v>
      </c>
      <c r="B47" s="280">
        <v>13.571</v>
      </c>
      <c r="C47" s="270">
        <v>13.571</v>
      </c>
      <c r="D47" s="285">
        <v>13.571</v>
      </c>
      <c r="E47" s="190">
        <v>28.125509999999998</v>
      </c>
      <c r="F47" s="190">
        <v>31.235990000000001</v>
      </c>
      <c r="G47" s="190">
        <v>22.33502</v>
      </c>
      <c r="H47" s="190">
        <v>48.394019999999998</v>
      </c>
      <c r="I47" s="190">
        <v>28.478590000000001</v>
      </c>
      <c r="J47" s="190">
        <v>11.490879999999999</v>
      </c>
      <c r="K47" s="190">
        <v>18.042580000000001</v>
      </c>
      <c r="L47" s="190">
        <v>23.867799999999999</v>
      </c>
      <c r="M47" s="190">
        <v>14.97372</v>
      </c>
      <c r="N47" s="190">
        <v>17.04288</v>
      </c>
      <c r="O47" s="190">
        <v>23.401450000000001</v>
      </c>
      <c r="P47" s="190">
        <v>6.1058300000000001</v>
      </c>
      <c r="Q47" s="190">
        <v>5.0821000000000005</v>
      </c>
      <c r="R47" s="190">
        <v>18.601369999999999</v>
      </c>
      <c r="S47" s="190">
        <v>14.47564</v>
      </c>
      <c r="T47" s="190">
        <v>21.351419999999997</v>
      </c>
      <c r="U47" s="190">
        <v>17.48638</v>
      </c>
      <c r="V47" s="190">
        <v>30.457650000000001</v>
      </c>
      <c r="W47" s="190">
        <v>31.318210000000001</v>
      </c>
      <c r="X47" s="190">
        <v>23.158259999999999</v>
      </c>
      <c r="Y47" s="190">
        <v>13.249139999999999</v>
      </c>
      <c r="Z47" s="190">
        <v>19.108810000000002</v>
      </c>
      <c r="AA47" s="190">
        <v>13.42262</v>
      </c>
      <c r="AB47" s="190">
        <v>16.063879999999997</v>
      </c>
      <c r="AC47" s="190">
        <v>9.2318680000000004</v>
      </c>
      <c r="AD47" s="190">
        <v>25.419049999999999</v>
      </c>
      <c r="AE47" s="190">
        <v>3.7183029999999997</v>
      </c>
      <c r="AF47" s="190">
        <v>44.919650000000004</v>
      </c>
      <c r="AG47" s="190">
        <v>38.738219999999998</v>
      </c>
      <c r="AH47" s="190">
        <v>36.226120000000002</v>
      </c>
      <c r="AI47" s="190"/>
      <c r="AJ47" s="190"/>
      <c r="AK47" s="190"/>
      <c r="AL47" s="190"/>
      <c r="AM47" s="190"/>
    </row>
    <row r="48" spans="1:39" ht="15" x14ac:dyDescent="0.25">
      <c r="A48" s="304">
        <f>YampaRiverInflow.TotalOutflow!A48</f>
        <v>45931</v>
      </c>
      <c r="B48" s="280">
        <v>21.253</v>
      </c>
      <c r="C48" s="270">
        <v>21.253</v>
      </c>
      <c r="D48" s="285">
        <v>21.253</v>
      </c>
      <c r="E48" s="190">
        <v>33.972290000000001</v>
      </c>
      <c r="F48" s="190">
        <v>22.088529999999999</v>
      </c>
      <c r="G48" s="190">
        <v>19.114159999999998</v>
      </c>
      <c r="H48" s="190">
        <v>8.2817099999999986</v>
      </c>
      <c r="I48" s="190">
        <v>40.549999999999997</v>
      </c>
      <c r="J48" s="190">
        <v>-13.924200000000001</v>
      </c>
      <c r="K48" s="190">
        <v>25.10202</v>
      </c>
      <c r="L48" s="190">
        <v>12.98898</v>
      </c>
      <c r="M48" s="190">
        <v>27.75198</v>
      </c>
      <c r="N48" s="190">
        <v>9.3924799999999991</v>
      </c>
      <c r="O48" s="190">
        <v>43.769359999999999</v>
      </c>
      <c r="P48" s="190">
        <v>22.534610000000001</v>
      </c>
      <c r="Q48" s="190">
        <v>16.070049999999998</v>
      </c>
      <c r="R48" s="190">
        <v>21.862349999999999</v>
      </c>
      <c r="S48" s="190">
        <v>21.155540000000002</v>
      </c>
      <c r="T48" s="190">
        <v>17.678609999999999</v>
      </c>
      <c r="U48" s="190">
        <v>24.983849999999997</v>
      </c>
      <c r="V48" s="190">
        <v>30.878040000000002</v>
      </c>
      <c r="W48" s="190">
        <v>34.297699999999999</v>
      </c>
      <c r="X48" s="190">
        <v>18.70016</v>
      </c>
      <c r="Y48" s="190">
        <v>16.06213</v>
      </c>
      <c r="Z48" s="190">
        <v>34.16733</v>
      </c>
      <c r="AA48" s="190">
        <v>35.623899999999999</v>
      </c>
      <c r="AB48" s="190">
        <v>8.9423110000000001</v>
      </c>
      <c r="AC48" s="190">
        <v>22.663040000000002</v>
      </c>
      <c r="AD48" s="190">
        <v>18.12434</v>
      </c>
      <c r="AE48" s="190">
        <v>20.913310000000003</v>
      </c>
      <c r="AF48" s="190">
        <v>34.431249999999999</v>
      </c>
      <c r="AG48" s="190">
        <v>38.233789999999999</v>
      </c>
      <c r="AH48" s="190">
        <v>25.995049999999999</v>
      </c>
      <c r="AI48" s="190"/>
      <c r="AJ48" s="190"/>
      <c r="AK48" s="190"/>
      <c r="AL48" s="190"/>
      <c r="AM48" s="190"/>
    </row>
    <row r="49" spans="1:1005" ht="15" x14ac:dyDescent="0.25">
      <c r="A49" s="304">
        <f>YampaRiverInflow.TotalOutflow!A49</f>
        <v>45962</v>
      </c>
      <c r="B49" s="280">
        <v>18.076000000000001</v>
      </c>
      <c r="C49" s="270">
        <v>18.076000000000001</v>
      </c>
      <c r="D49" s="285">
        <v>18.076000000000001</v>
      </c>
      <c r="E49" s="190">
        <v>32.303910000000002</v>
      </c>
      <c r="F49" s="190">
        <v>27.994340000000001</v>
      </c>
      <c r="G49" s="190">
        <v>18.408459999999998</v>
      </c>
      <c r="H49" s="190">
        <v>27.646930000000001</v>
      </c>
      <c r="I49" s="190">
        <v>13.904860000000001</v>
      </c>
      <c r="J49" s="190">
        <v>20.08203</v>
      </c>
      <c r="K49" s="190">
        <v>-4.2350600000000007</v>
      </c>
      <c r="L49" s="190">
        <v>5.5237799999999995</v>
      </c>
      <c r="M49" s="190">
        <v>13.936260000000001</v>
      </c>
      <c r="N49" s="190">
        <v>18.488499999999998</v>
      </c>
      <c r="O49" s="190">
        <v>53.005609999999997</v>
      </c>
      <c r="P49" s="190">
        <v>26.384319999999999</v>
      </c>
      <c r="Q49" s="190">
        <v>7.4658100000000003</v>
      </c>
      <c r="R49" s="190">
        <v>17.107009999999999</v>
      </c>
      <c r="S49" s="190">
        <v>28.95552</v>
      </c>
      <c r="T49" s="190">
        <v>31.72842</v>
      </c>
      <c r="U49" s="190">
        <v>37.927500000000002</v>
      </c>
      <c r="V49" s="190">
        <v>37.545540000000003</v>
      </c>
      <c r="W49" s="190">
        <v>26.962349999999997</v>
      </c>
      <c r="X49" s="190">
        <v>24.636060000000001</v>
      </c>
      <c r="Y49" s="190">
        <v>9.1373110000000004</v>
      </c>
      <c r="Z49" s="190">
        <v>11.013590000000001</v>
      </c>
      <c r="AA49" s="190">
        <v>20.70234</v>
      </c>
      <c r="AB49" s="190">
        <v>12.13466</v>
      </c>
      <c r="AC49" s="190">
        <v>16.070899999999998</v>
      </c>
      <c r="AD49" s="190">
        <v>21.472249999999999</v>
      </c>
      <c r="AE49" s="190">
        <v>19.997520000000002</v>
      </c>
      <c r="AF49" s="190">
        <v>35.786089999999994</v>
      </c>
      <c r="AG49" s="190">
        <v>28.035019999999999</v>
      </c>
      <c r="AH49" s="190">
        <v>16.97213</v>
      </c>
      <c r="AI49" s="190"/>
      <c r="AJ49" s="190"/>
      <c r="AK49" s="190"/>
      <c r="AL49" s="190"/>
      <c r="AM49" s="190"/>
    </row>
    <row r="50" spans="1:1005" ht="15" x14ac:dyDescent="0.25">
      <c r="A50" s="304">
        <f>YampaRiverInflow.TotalOutflow!A50</f>
        <v>45992</v>
      </c>
      <c r="B50" s="280">
        <v>19.66</v>
      </c>
      <c r="C50" s="270">
        <v>19.66</v>
      </c>
      <c r="D50" s="285">
        <v>19.66</v>
      </c>
      <c r="E50" s="190">
        <v>42.93092</v>
      </c>
      <c r="F50" s="190">
        <v>16.8964</v>
      </c>
      <c r="G50" s="190">
        <v>5.2648799999999998</v>
      </c>
      <c r="H50" s="190">
        <v>14.9133</v>
      </c>
      <c r="I50" s="190">
        <v>20.716919999999998</v>
      </c>
      <c r="J50" s="190">
        <v>34.09957</v>
      </c>
      <c r="K50" s="190">
        <v>30.479970000000002</v>
      </c>
      <c r="L50" s="190">
        <v>17.71199</v>
      </c>
      <c r="M50" s="190">
        <v>14.28424</v>
      </c>
      <c r="N50" s="190">
        <v>19.058679999999999</v>
      </c>
      <c r="O50" s="190">
        <v>32.092640000000003</v>
      </c>
      <c r="P50" s="190">
        <v>31.069230000000001</v>
      </c>
      <c r="Q50" s="190">
        <v>-1.1337300000000001</v>
      </c>
      <c r="R50" s="190">
        <v>19.942029999999999</v>
      </c>
      <c r="S50" s="190">
        <v>24.682869999999998</v>
      </c>
      <c r="T50" s="190">
        <v>26.541930000000001</v>
      </c>
      <c r="U50" s="190">
        <v>32.755090000000003</v>
      </c>
      <c r="V50" s="190">
        <v>27.805679999999999</v>
      </c>
      <c r="W50" s="190">
        <v>21.076700000000002</v>
      </c>
      <c r="X50" s="190">
        <v>7.0595299999999996</v>
      </c>
      <c r="Y50" s="190">
        <v>18.49559</v>
      </c>
      <c r="Z50" s="190">
        <v>21.64105</v>
      </c>
      <c r="AA50" s="190">
        <v>26.011500000000002</v>
      </c>
      <c r="AB50" s="190">
        <v>17.06305</v>
      </c>
      <c r="AC50" s="190">
        <v>26.540560000000003</v>
      </c>
      <c r="AD50" s="190">
        <v>19.891179999999999</v>
      </c>
      <c r="AE50" s="190">
        <v>8.7936929999999993</v>
      </c>
      <c r="AF50" s="190">
        <v>28.205020000000001</v>
      </c>
      <c r="AG50" s="190">
        <v>40.244050000000001</v>
      </c>
      <c r="AH50" s="190">
        <v>27.56195</v>
      </c>
      <c r="AI50" s="190"/>
      <c r="AJ50" s="190"/>
      <c r="AK50" s="190"/>
      <c r="AL50" s="190"/>
      <c r="AM50" s="190"/>
    </row>
    <row r="51" spans="1:1005" ht="15" x14ac:dyDescent="0.25">
      <c r="A51" s="304">
        <f>YampaRiverInflow.TotalOutflow!A51</f>
        <v>46023</v>
      </c>
      <c r="B51" s="280">
        <v>16.596</v>
      </c>
      <c r="C51" s="270">
        <v>16.596</v>
      </c>
      <c r="D51" s="285">
        <v>16.596</v>
      </c>
      <c r="E51" s="190">
        <v>30.74776</v>
      </c>
      <c r="F51" s="190">
        <v>9.8134800000000002</v>
      </c>
      <c r="G51" s="190">
        <v>-4.5364899999999997</v>
      </c>
      <c r="H51" s="190">
        <v>13.92507</v>
      </c>
      <c r="I51" s="190">
        <v>62.106730000000006</v>
      </c>
      <c r="J51" s="190">
        <v>30.139110000000002</v>
      </c>
      <c r="K51" s="190">
        <v>34.121430000000004</v>
      </c>
      <c r="L51" s="190">
        <v>0.29199999999999998</v>
      </c>
      <c r="M51" s="190">
        <v>8.3659300000000005</v>
      </c>
      <c r="N51" s="190">
        <v>7.2980700000000001</v>
      </c>
      <c r="O51" s="190">
        <v>137.14750000000001</v>
      </c>
      <c r="P51" s="190">
        <v>5.1085200000000004</v>
      </c>
      <c r="Q51" s="190">
        <v>9.6737900000000003</v>
      </c>
      <c r="R51" s="190">
        <v>13.99601</v>
      </c>
      <c r="S51" s="190">
        <v>3.7156899999999999</v>
      </c>
      <c r="T51" s="190">
        <v>41.649769999999997</v>
      </c>
      <c r="U51" s="190">
        <v>7.6267299999999993</v>
      </c>
      <c r="V51" s="190">
        <v>11.469899999999999</v>
      </c>
      <c r="W51" s="190">
        <v>17.2136</v>
      </c>
      <c r="X51" s="190">
        <v>12.56814</v>
      </c>
      <c r="Y51" s="190">
        <v>17.381460000000001</v>
      </c>
      <c r="Z51" s="190">
        <v>26.231240000000003</v>
      </c>
      <c r="AA51" s="190">
        <v>33.2042</v>
      </c>
      <c r="AB51" s="190">
        <v>2.9696009999999999</v>
      </c>
      <c r="AC51" s="190">
        <v>19.397919999999999</v>
      </c>
      <c r="AD51" s="190">
        <v>1.1771969999999998</v>
      </c>
      <c r="AE51" s="190">
        <v>30.506990000000002</v>
      </c>
      <c r="AF51" s="190">
        <v>18.1145</v>
      </c>
      <c r="AG51" s="190">
        <v>101.17739999999999</v>
      </c>
      <c r="AH51" s="190">
        <v>19.38391</v>
      </c>
      <c r="AI51" s="190"/>
      <c r="AJ51" s="190"/>
      <c r="AK51" s="190"/>
      <c r="AL51" s="190"/>
      <c r="AM51" s="190"/>
    </row>
    <row r="52" spans="1:1005" ht="15" x14ac:dyDescent="0.25">
      <c r="A52" s="304">
        <f>YampaRiverInflow.TotalOutflow!A52</f>
        <v>46054</v>
      </c>
      <c r="B52" s="280">
        <v>7.22</v>
      </c>
      <c r="C52" s="270">
        <v>7.22</v>
      </c>
      <c r="D52" s="285">
        <v>7.22</v>
      </c>
      <c r="E52" s="190">
        <v>85.662350000000004</v>
      </c>
      <c r="F52" s="190">
        <v>11.232760000000001</v>
      </c>
      <c r="G52" s="190">
        <v>13.169319999999999</v>
      </c>
      <c r="H52" s="190">
        <v>35.386319999999998</v>
      </c>
      <c r="I52" s="190">
        <v>17.077069999999999</v>
      </c>
      <c r="J52" s="190">
        <v>13.379719999999999</v>
      </c>
      <c r="K52" s="190">
        <v>16.086819999999999</v>
      </c>
      <c r="L52" s="190">
        <v>-0.86568000000000001</v>
      </c>
      <c r="M52" s="190">
        <v>23.462679999999999</v>
      </c>
      <c r="N52" s="190">
        <v>14.080209999999999</v>
      </c>
      <c r="O52" s="190">
        <v>174.5822</v>
      </c>
      <c r="P52" s="190">
        <v>11.06955</v>
      </c>
      <c r="Q52" s="190">
        <v>-5.6684799999999997</v>
      </c>
      <c r="R52" s="190">
        <v>3.0183800000000001</v>
      </c>
      <c r="S52" s="190">
        <v>14.69007</v>
      </c>
      <c r="T52" s="190">
        <v>8.8202999999999996</v>
      </c>
      <c r="U52" s="190">
        <v>14.744759999999999</v>
      </c>
      <c r="V52" s="190">
        <v>10.63569</v>
      </c>
      <c r="W52" s="190">
        <v>3.61049</v>
      </c>
      <c r="X52" s="190">
        <v>19.49475</v>
      </c>
      <c r="Y52" s="190">
        <v>9.0798199999999998</v>
      </c>
      <c r="Z52" s="190">
        <v>9.4230560000000008</v>
      </c>
      <c r="AA52" s="190">
        <v>14.433450000000001</v>
      </c>
      <c r="AB52" s="190">
        <v>2.5804749999999999</v>
      </c>
      <c r="AC52" s="190">
        <v>12.939129999999999</v>
      </c>
      <c r="AD52" s="190">
        <v>-3.2752500000000002</v>
      </c>
      <c r="AE52" s="190">
        <v>44.287480000000002</v>
      </c>
      <c r="AF52" s="190">
        <v>29.243689999999997</v>
      </c>
      <c r="AG52" s="190">
        <v>221.90360000000001</v>
      </c>
      <c r="AH52" s="190">
        <v>10.26454</v>
      </c>
      <c r="AI52" s="190"/>
      <c r="AJ52" s="190"/>
      <c r="AK52" s="190"/>
      <c r="AL52" s="190"/>
      <c r="AM52" s="190"/>
    </row>
    <row r="53" spans="1:1005" ht="15" x14ac:dyDescent="0.25">
      <c r="A53" s="304">
        <f>YampaRiverInflow.TotalOutflow!A53</f>
        <v>46082</v>
      </c>
      <c r="B53" s="280">
        <v>7.2060000000000004</v>
      </c>
      <c r="C53" s="270">
        <v>7.2060000000000004</v>
      </c>
      <c r="D53" s="285">
        <v>7.2060000000000004</v>
      </c>
      <c r="E53" s="190">
        <v>99.089590000000001</v>
      </c>
      <c r="F53" s="190">
        <v>0.26749000000000001</v>
      </c>
      <c r="G53" s="190">
        <v>21.557400000000001</v>
      </c>
      <c r="H53" s="190">
        <v>29.812529999999999</v>
      </c>
      <c r="I53" s="190">
        <v>17.33398</v>
      </c>
      <c r="J53" s="190">
        <v>4.5499399999999994</v>
      </c>
      <c r="K53" s="190">
        <v>29.456400000000002</v>
      </c>
      <c r="L53" s="190">
        <v>7.59199</v>
      </c>
      <c r="M53" s="190">
        <v>0.58572999999999997</v>
      </c>
      <c r="N53" s="190">
        <v>5.9264799999999997</v>
      </c>
      <c r="O53" s="190">
        <v>168.7243</v>
      </c>
      <c r="P53" s="190">
        <v>24.415849999999999</v>
      </c>
      <c r="Q53" s="190">
        <v>16.08663</v>
      </c>
      <c r="R53" s="190">
        <v>3.1996100000000003</v>
      </c>
      <c r="S53" s="190">
        <v>10.91578</v>
      </c>
      <c r="T53" s="190">
        <v>55.120930000000001</v>
      </c>
      <c r="U53" s="190">
        <v>5.3349099999999998</v>
      </c>
      <c r="V53" s="190">
        <v>8.3023799999999994</v>
      </c>
      <c r="W53" s="190">
        <v>7.6192200000000003</v>
      </c>
      <c r="X53" s="190">
        <v>-3.1343100000000002</v>
      </c>
      <c r="Y53" s="190">
        <v>2.8256300000000003</v>
      </c>
      <c r="Z53" s="190">
        <v>17.701610000000002</v>
      </c>
      <c r="AA53" s="190">
        <v>10.766690000000001</v>
      </c>
      <c r="AB53" s="190">
        <v>-2.6526999999999998</v>
      </c>
      <c r="AC53" s="190">
        <v>-4.7138400000000003</v>
      </c>
      <c r="AD53" s="190">
        <v>14.927820000000001</v>
      </c>
      <c r="AE53" s="190">
        <v>37.971170000000001</v>
      </c>
      <c r="AF53" s="190">
        <v>61.31456</v>
      </c>
      <c r="AG53" s="190">
        <v>316.43129999999996</v>
      </c>
      <c r="AH53" s="190">
        <v>30.523220000000002</v>
      </c>
      <c r="AI53" s="190"/>
      <c r="AJ53" s="190"/>
      <c r="AK53" s="190"/>
      <c r="AL53" s="190"/>
      <c r="AM53" s="190"/>
    </row>
    <row r="54" spans="1:1005" ht="15" x14ac:dyDescent="0.25">
      <c r="A54" s="304">
        <f>YampaRiverInflow.TotalOutflow!A54</f>
        <v>46113</v>
      </c>
      <c r="B54" s="280">
        <v>11.436999999999999</v>
      </c>
      <c r="C54" s="270">
        <v>11.436999999999999</v>
      </c>
      <c r="D54" s="285">
        <v>11.436999999999999</v>
      </c>
      <c r="E54" s="190">
        <v>16.01717</v>
      </c>
      <c r="F54" s="190">
        <v>14.181340000000001</v>
      </c>
      <c r="G54" s="190">
        <v>10.90859</v>
      </c>
      <c r="H54" s="190">
        <v>31.157610000000002</v>
      </c>
      <c r="I54" s="190">
        <v>9.207790000000001</v>
      </c>
      <c r="J54" s="190">
        <v>5.0401600000000002</v>
      </c>
      <c r="K54" s="190">
        <v>53.373489999999997</v>
      </c>
      <c r="L54" s="190">
        <v>10.18976</v>
      </c>
      <c r="M54" s="190">
        <v>22.325830000000003</v>
      </c>
      <c r="N54" s="190">
        <v>12.528739999999999</v>
      </c>
      <c r="O54" s="190">
        <v>16.69754</v>
      </c>
      <c r="P54" s="190">
        <v>14.457510000000001</v>
      </c>
      <c r="Q54" s="190">
        <v>15.693350000000001</v>
      </c>
      <c r="R54" s="190">
        <v>12.19009</v>
      </c>
      <c r="S54" s="190">
        <v>15.191180000000001</v>
      </c>
      <c r="T54" s="190">
        <v>34.110879999999995</v>
      </c>
      <c r="U54" s="190">
        <v>18.928849999999997</v>
      </c>
      <c r="V54" s="190">
        <v>23.699870000000001</v>
      </c>
      <c r="W54" s="190">
        <v>14.320200000000002</v>
      </c>
      <c r="X54" s="190">
        <v>23.981200000000001</v>
      </c>
      <c r="Y54" s="190">
        <v>12.70073</v>
      </c>
      <c r="Z54" s="190">
        <v>17.83746</v>
      </c>
      <c r="AA54" s="190">
        <v>12.692639999999999</v>
      </c>
      <c r="AB54" s="190">
        <v>-8.0273199999999996</v>
      </c>
      <c r="AC54" s="190">
        <v>5.617337</v>
      </c>
      <c r="AD54" s="190">
        <v>29.066040000000001</v>
      </c>
      <c r="AE54" s="190">
        <v>68.50724000000001</v>
      </c>
      <c r="AF54" s="190">
        <v>34.07152</v>
      </c>
      <c r="AG54" s="190">
        <v>40.68047</v>
      </c>
      <c r="AH54" s="190">
        <v>13.75267</v>
      </c>
      <c r="AI54" s="190"/>
      <c r="AJ54" s="190"/>
      <c r="AK54" s="190"/>
      <c r="AL54" s="190"/>
      <c r="AM54" s="190"/>
    </row>
    <row r="55" spans="1:1005" ht="15" x14ac:dyDescent="0.25">
      <c r="A55" s="304">
        <f>YampaRiverInflow.TotalOutflow!A55</f>
        <v>46143</v>
      </c>
      <c r="B55" s="280">
        <v>9.4809999999999999</v>
      </c>
      <c r="C55" s="270">
        <v>9.4809999999999999</v>
      </c>
      <c r="D55" s="285">
        <v>9.4809999999999999</v>
      </c>
      <c r="E55" s="190">
        <v>31.464639999999999</v>
      </c>
      <c r="F55" s="190">
        <v>16.225469999999998</v>
      </c>
      <c r="G55" s="190">
        <v>15.98751</v>
      </c>
      <c r="H55" s="190">
        <v>22.762439999999998</v>
      </c>
      <c r="I55" s="190">
        <v>16.884130000000003</v>
      </c>
      <c r="J55" s="190">
        <v>8.0372000000000003</v>
      </c>
      <c r="K55" s="190">
        <v>0.76658000000000004</v>
      </c>
      <c r="L55" s="190">
        <v>15.05968</v>
      </c>
      <c r="M55" s="190">
        <v>18.966650000000001</v>
      </c>
      <c r="N55" s="190">
        <v>6.8135300000000001</v>
      </c>
      <c r="O55" s="190">
        <v>10.48025</v>
      </c>
      <c r="P55" s="190">
        <v>-4.4347899999999996</v>
      </c>
      <c r="Q55" s="190">
        <v>13.546040000000001</v>
      </c>
      <c r="R55" s="190">
        <v>14.374000000000001</v>
      </c>
      <c r="S55" s="190">
        <v>20.312279999999998</v>
      </c>
      <c r="T55" s="190">
        <v>24.09412</v>
      </c>
      <c r="U55" s="190">
        <v>17.2925</v>
      </c>
      <c r="V55" s="190">
        <v>26.04485</v>
      </c>
      <c r="W55" s="190">
        <v>20.55932</v>
      </c>
      <c r="X55" s="190">
        <v>-2.9233899999999999</v>
      </c>
      <c r="Y55" s="190">
        <v>20.669799999999999</v>
      </c>
      <c r="Z55" s="190">
        <v>13.049940000000001</v>
      </c>
      <c r="AA55" s="190">
        <v>22.04082</v>
      </c>
      <c r="AB55" s="190">
        <v>10.49208</v>
      </c>
      <c r="AC55" s="190">
        <v>8.221705</v>
      </c>
      <c r="AD55" s="190">
        <v>-6.3989399999999996</v>
      </c>
      <c r="AE55" s="190">
        <v>35.158190000000005</v>
      </c>
      <c r="AF55" s="190">
        <v>30.619150000000001</v>
      </c>
      <c r="AG55" s="190">
        <v>51.445999999999998</v>
      </c>
      <c r="AH55" s="190">
        <v>147.4316</v>
      </c>
      <c r="AI55" s="190"/>
      <c r="AJ55" s="190"/>
      <c r="AK55" s="190"/>
      <c r="AL55" s="190"/>
      <c r="AM55" s="190"/>
    </row>
    <row r="56" spans="1:1005" ht="15" x14ac:dyDescent="0.25">
      <c r="A56" s="304">
        <f>YampaRiverInflow.TotalOutflow!A56</f>
        <v>46174</v>
      </c>
      <c r="B56" s="280">
        <v>6.1550000000000002</v>
      </c>
      <c r="C56" s="270">
        <v>6.1550000000000002</v>
      </c>
      <c r="D56" s="285">
        <v>6.1550000000000002</v>
      </c>
      <c r="E56" s="190">
        <v>25.634610000000002</v>
      </c>
      <c r="F56" s="190">
        <v>16.579849999999997</v>
      </c>
      <c r="G56" s="190">
        <v>17.054269999999999</v>
      </c>
      <c r="H56" s="190">
        <v>19.0702</v>
      </c>
      <c r="I56" s="190">
        <v>13.2582</v>
      </c>
      <c r="J56" s="190">
        <v>52.685879999999997</v>
      </c>
      <c r="K56" s="190">
        <v>31.23612</v>
      </c>
      <c r="L56" s="190">
        <v>9.42577</v>
      </c>
      <c r="M56" s="190">
        <v>11.861139999999999</v>
      </c>
      <c r="N56" s="190">
        <v>3.2528800000000002</v>
      </c>
      <c r="O56" s="190">
        <v>10.676410000000001</v>
      </c>
      <c r="P56" s="190">
        <v>-12.562700000000001</v>
      </c>
      <c r="Q56" s="190">
        <v>10.9498</v>
      </c>
      <c r="R56" s="190">
        <v>4.9075899999999999</v>
      </c>
      <c r="S56" s="190">
        <v>20.479099999999999</v>
      </c>
      <c r="T56" s="190">
        <v>23.339099999999998</v>
      </c>
      <c r="U56" s="190">
        <v>14.779639999999999</v>
      </c>
      <c r="V56" s="190">
        <v>10.374750000000001</v>
      </c>
      <c r="W56" s="190">
        <v>15.253579999999999</v>
      </c>
      <c r="X56" s="190">
        <v>10.87237</v>
      </c>
      <c r="Y56" s="190">
        <v>19.39621</v>
      </c>
      <c r="Z56" s="190">
        <v>18.288060000000002</v>
      </c>
      <c r="AA56" s="190">
        <v>0.1727841</v>
      </c>
      <c r="AB56" s="190">
        <v>6.1307309999999999</v>
      </c>
      <c r="AC56" s="190">
        <v>10.9467</v>
      </c>
      <c r="AD56" s="190">
        <v>-4.7618999999999998</v>
      </c>
      <c r="AE56" s="190">
        <v>38.329680000000003</v>
      </c>
      <c r="AF56" s="190">
        <v>17.90776</v>
      </c>
      <c r="AG56" s="190">
        <v>23.242540000000002</v>
      </c>
      <c r="AH56" s="190">
        <v>149.01420000000002</v>
      </c>
      <c r="AI56" s="190"/>
      <c r="AJ56" s="190"/>
      <c r="AK56" s="190"/>
      <c r="AL56" s="190"/>
      <c r="AM56" s="190"/>
    </row>
    <row r="57" spans="1:1005" ht="15" x14ac:dyDescent="0.25">
      <c r="A57" s="304">
        <f>YampaRiverInflow.TotalOutflow!A57</f>
        <v>46204</v>
      </c>
      <c r="B57" s="280">
        <v>15.343</v>
      </c>
      <c r="C57" s="270">
        <v>15.343</v>
      </c>
      <c r="D57" s="285">
        <v>15.343</v>
      </c>
      <c r="E57" s="190">
        <v>38.31944</v>
      </c>
      <c r="F57" s="190">
        <v>19.69941</v>
      </c>
      <c r="G57" s="190">
        <v>17.99015</v>
      </c>
      <c r="H57" s="190">
        <v>13.171860000000001</v>
      </c>
      <c r="I57" s="190">
        <v>40.615339999999996</v>
      </c>
      <c r="J57" s="190">
        <v>26.544730000000001</v>
      </c>
      <c r="K57" s="190">
        <v>25.423359999999999</v>
      </c>
      <c r="L57" s="190">
        <v>13.888549999999999</v>
      </c>
      <c r="M57" s="190">
        <v>15.145760000000001</v>
      </c>
      <c r="N57" s="190">
        <v>6.6023500000000004</v>
      </c>
      <c r="O57" s="190">
        <v>10.07929</v>
      </c>
      <c r="P57" s="190">
        <v>4.5085600000000001</v>
      </c>
      <c r="Q57" s="190">
        <v>26.234180000000002</v>
      </c>
      <c r="R57" s="190">
        <v>12.146379999999999</v>
      </c>
      <c r="S57" s="190">
        <v>17.390999999999998</v>
      </c>
      <c r="T57" s="190">
        <v>17.51343</v>
      </c>
      <c r="U57" s="190">
        <v>34.483599999999996</v>
      </c>
      <c r="V57" s="190">
        <v>45.963620000000006</v>
      </c>
      <c r="W57" s="190">
        <v>28.082819999999998</v>
      </c>
      <c r="X57" s="190">
        <v>19.215400000000002</v>
      </c>
      <c r="Y57" s="190">
        <v>17.710519999999999</v>
      </c>
      <c r="Z57" s="190">
        <v>20.118539999999999</v>
      </c>
      <c r="AA57" s="190">
        <v>18.059009999999997</v>
      </c>
      <c r="AB57" s="190">
        <v>20.378209999999999</v>
      </c>
      <c r="AC57" s="190">
        <v>15.53816</v>
      </c>
      <c r="AD57" s="190">
        <v>2.6186829999999999</v>
      </c>
      <c r="AE57" s="190">
        <v>37.980930000000001</v>
      </c>
      <c r="AF57" s="190">
        <v>46.885179999999998</v>
      </c>
      <c r="AG57" s="190">
        <v>38.639189999999999</v>
      </c>
      <c r="AH57" s="190">
        <v>161.9752</v>
      </c>
      <c r="AI57" s="190"/>
      <c r="AJ57" s="190"/>
      <c r="AK57" s="190"/>
      <c r="AL57" s="190"/>
      <c r="AM57" s="190"/>
    </row>
    <row r="58" spans="1:1005" ht="15" x14ac:dyDescent="0.25">
      <c r="A58" s="304">
        <f>YampaRiverInflow.TotalOutflow!A58</f>
        <v>46235</v>
      </c>
      <c r="B58" s="280">
        <v>14.505000000000001</v>
      </c>
      <c r="C58" s="270">
        <v>14.505000000000001</v>
      </c>
      <c r="D58" s="285">
        <v>14.505000000000001</v>
      </c>
      <c r="E58" s="190">
        <v>28.86665</v>
      </c>
      <c r="F58" s="190">
        <v>22.441749999999999</v>
      </c>
      <c r="G58" s="190">
        <v>26.15324</v>
      </c>
      <c r="H58" s="190">
        <v>32.817900000000002</v>
      </c>
      <c r="I58" s="190">
        <v>21.52835</v>
      </c>
      <c r="J58" s="190">
        <v>35.833640000000003</v>
      </c>
      <c r="K58" s="190">
        <v>31.181180000000001</v>
      </c>
      <c r="L58" s="190">
        <v>15.6302</v>
      </c>
      <c r="M58" s="190">
        <v>23.108509999999999</v>
      </c>
      <c r="N58" s="190">
        <v>11.401249999999999</v>
      </c>
      <c r="O58" s="190">
        <v>31.261939999999999</v>
      </c>
      <c r="P58" s="190">
        <v>3.6801999999999997</v>
      </c>
      <c r="Q58" s="190">
        <v>14.693910000000001</v>
      </c>
      <c r="R58" s="190">
        <v>25.271129999999999</v>
      </c>
      <c r="S58" s="190">
        <v>24.69454</v>
      </c>
      <c r="T58" s="190">
        <v>21.273709999999998</v>
      </c>
      <c r="U58" s="190">
        <v>24.753779999999999</v>
      </c>
      <c r="V58" s="190">
        <v>25.619619999999998</v>
      </c>
      <c r="W58" s="190">
        <v>36.973279999999995</v>
      </c>
      <c r="X58" s="190">
        <v>26.050840000000001</v>
      </c>
      <c r="Y58" s="190">
        <v>15.60383</v>
      </c>
      <c r="Z58" s="190">
        <v>22.495830000000002</v>
      </c>
      <c r="AA58" s="190">
        <v>11.813360000000001</v>
      </c>
      <c r="AB58" s="190">
        <v>21.487629999999999</v>
      </c>
      <c r="AC58" s="190">
        <v>15.17426</v>
      </c>
      <c r="AD58" s="190">
        <v>1.5523019999999998</v>
      </c>
      <c r="AE58" s="190">
        <v>45.93045</v>
      </c>
      <c r="AF58" s="190">
        <v>51.271099999999997</v>
      </c>
      <c r="AG58" s="190">
        <v>50.55104</v>
      </c>
      <c r="AH58" s="190">
        <v>39.051919999999996</v>
      </c>
      <c r="AI58" s="190"/>
      <c r="AJ58" s="190"/>
      <c r="AK58" s="190"/>
      <c r="AL58" s="190"/>
      <c r="AM58" s="190"/>
    </row>
    <row r="59" spans="1:1005" ht="15" x14ac:dyDescent="0.25">
      <c r="A59" s="304">
        <f>YampaRiverInflow.TotalOutflow!A59</f>
        <v>46266</v>
      </c>
      <c r="B59" s="280">
        <v>13.571</v>
      </c>
      <c r="C59" s="270">
        <v>13.571</v>
      </c>
      <c r="D59" s="285">
        <v>13.571</v>
      </c>
      <c r="E59" s="190">
        <v>31.235990000000001</v>
      </c>
      <c r="F59" s="190">
        <v>22.33502</v>
      </c>
      <c r="G59" s="190">
        <v>48.394019999999998</v>
      </c>
      <c r="H59" s="190">
        <v>28.478590000000001</v>
      </c>
      <c r="I59" s="190">
        <v>11.490879999999999</v>
      </c>
      <c r="J59" s="190">
        <v>18.042580000000001</v>
      </c>
      <c r="K59" s="190">
        <v>23.867799999999999</v>
      </c>
      <c r="L59" s="190">
        <v>14.97372</v>
      </c>
      <c r="M59" s="190">
        <v>17.04288</v>
      </c>
      <c r="N59" s="190">
        <v>23.401450000000001</v>
      </c>
      <c r="O59" s="190">
        <v>6.1058300000000001</v>
      </c>
      <c r="P59" s="190">
        <v>5.0821000000000005</v>
      </c>
      <c r="Q59" s="190">
        <v>18.601369999999999</v>
      </c>
      <c r="R59" s="190">
        <v>14.47564</v>
      </c>
      <c r="S59" s="190">
        <v>21.351419999999997</v>
      </c>
      <c r="T59" s="190">
        <v>17.48638</v>
      </c>
      <c r="U59" s="190">
        <v>30.457650000000001</v>
      </c>
      <c r="V59" s="190">
        <v>31.318210000000001</v>
      </c>
      <c r="W59" s="190">
        <v>23.158259999999999</v>
      </c>
      <c r="X59" s="190">
        <v>13.249139999999999</v>
      </c>
      <c r="Y59" s="190">
        <v>19.108810000000002</v>
      </c>
      <c r="Z59" s="190">
        <v>13.42262</v>
      </c>
      <c r="AA59" s="190">
        <v>16.063879999999997</v>
      </c>
      <c r="AB59" s="190">
        <v>9.2318680000000004</v>
      </c>
      <c r="AC59" s="190">
        <v>25.419049999999999</v>
      </c>
      <c r="AD59" s="190">
        <v>3.7183029999999997</v>
      </c>
      <c r="AE59" s="190">
        <v>44.919650000000004</v>
      </c>
      <c r="AF59" s="190">
        <v>38.738219999999998</v>
      </c>
      <c r="AG59" s="190">
        <v>36.226120000000002</v>
      </c>
      <c r="AH59" s="190">
        <v>28.125509999999998</v>
      </c>
      <c r="AI59" s="190"/>
      <c r="AJ59" s="190"/>
      <c r="AK59" s="190"/>
      <c r="AL59" s="190"/>
      <c r="AM59" s="190"/>
    </row>
    <row r="60" spans="1:1005" ht="15" x14ac:dyDescent="0.25">
      <c r="A60" s="304">
        <f>YampaRiverInflow.TotalOutflow!A60</f>
        <v>46296</v>
      </c>
      <c r="B60" s="280">
        <v>21.253</v>
      </c>
      <c r="C60" s="270">
        <v>21.253</v>
      </c>
      <c r="D60" s="285">
        <v>21.253</v>
      </c>
      <c r="E60" s="190">
        <v>22.088529999999999</v>
      </c>
      <c r="F60" s="190">
        <v>19.114159999999998</v>
      </c>
      <c r="G60" s="190">
        <v>8.2817099999999986</v>
      </c>
      <c r="H60" s="190">
        <v>40.549999999999997</v>
      </c>
      <c r="I60" s="190">
        <v>-13.924200000000001</v>
      </c>
      <c r="J60" s="190">
        <v>25.10202</v>
      </c>
      <c r="K60" s="190">
        <v>12.98898</v>
      </c>
      <c r="L60" s="190">
        <v>27.75198</v>
      </c>
      <c r="M60" s="190">
        <v>9.3924799999999991</v>
      </c>
      <c r="N60" s="190">
        <v>43.769359999999999</v>
      </c>
      <c r="O60" s="190">
        <v>22.534610000000001</v>
      </c>
      <c r="P60" s="190">
        <v>16.070049999999998</v>
      </c>
      <c r="Q60" s="190">
        <v>21.862349999999999</v>
      </c>
      <c r="R60" s="190">
        <v>21.155540000000002</v>
      </c>
      <c r="S60" s="190">
        <v>17.678609999999999</v>
      </c>
      <c r="T60" s="190">
        <v>24.983849999999997</v>
      </c>
      <c r="U60" s="190">
        <v>30.878040000000002</v>
      </c>
      <c r="V60" s="190">
        <v>34.297699999999999</v>
      </c>
      <c r="W60" s="190">
        <v>18.70016</v>
      </c>
      <c r="X60" s="190">
        <v>16.06213</v>
      </c>
      <c r="Y60" s="190">
        <v>34.16733</v>
      </c>
      <c r="Z60" s="190">
        <v>35.623899999999999</v>
      </c>
      <c r="AA60" s="190">
        <v>8.9423110000000001</v>
      </c>
      <c r="AB60" s="190">
        <v>22.663040000000002</v>
      </c>
      <c r="AC60" s="190">
        <v>18.12434</v>
      </c>
      <c r="AD60" s="190">
        <v>20.913310000000003</v>
      </c>
      <c r="AE60" s="190">
        <v>34.431249999999999</v>
      </c>
      <c r="AF60" s="190">
        <v>38.233789999999999</v>
      </c>
      <c r="AG60" s="190">
        <v>25.995049999999999</v>
      </c>
      <c r="AH60" s="190">
        <v>33.972290000000001</v>
      </c>
      <c r="AI60" s="190"/>
      <c r="AJ60" s="190"/>
      <c r="AK60" s="190"/>
      <c r="AL60" s="190"/>
      <c r="AM60" s="190"/>
    </row>
    <row r="61" spans="1:1005" ht="15" x14ac:dyDescent="0.25">
      <c r="A61" s="304">
        <f>YampaRiverInflow.TotalOutflow!A61</f>
        <v>46327</v>
      </c>
      <c r="B61" s="280">
        <v>18.076000000000001</v>
      </c>
      <c r="C61" s="270">
        <v>18.076000000000001</v>
      </c>
      <c r="D61" s="285">
        <v>18.076000000000001</v>
      </c>
      <c r="E61" s="190">
        <v>27.994340000000001</v>
      </c>
      <c r="F61" s="190">
        <v>18.408459999999998</v>
      </c>
      <c r="G61" s="190">
        <v>27.646930000000001</v>
      </c>
      <c r="H61" s="190">
        <v>13.904860000000001</v>
      </c>
      <c r="I61" s="190">
        <v>20.08203</v>
      </c>
      <c r="J61" s="190">
        <v>-4.2350600000000007</v>
      </c>
      <c r="K61" s="190">
        <v>5.5237799999999995</v>
      </c>
      <c r="L61" s="190">
        <v>13.936260000000001</v>
      </c>
      <c r="M61" s="190">
        <v>18.488499999999998</v>
      </c>
      <c r="N61" s="190">
        <v>53.005609999999997</v>
      </c>
      <c r="O61" s="190">
        <v>26.384319999999999</v>
      </c>
      <c r="P61" s="190">
        <v>7.4658100000000003</v>
      </c>
      <c r="Q61" s="190">
        <v>17.107009999999999</v>
      </c>
      <c r="R61" s="190">
        <v>28.95552</v>
      </c>
      <c r="S61" s="190">
        <v>31.72842</v>
      </c>
      <c r="T61" s="190">
        <v>37.927500000000002</v>
      </c>
      <c r="U61" s="190">
        <v>37.545540000000003</v>
      </c>
      <c r="V61" s="190">
        <v>26.962349999999997</v>
      </c>
      <c r="W61" s="190">
        <v>24.636060000000001</v>
      </c>
      <c r="X61" s="190">
        <v>9.1373110000000004</v>
      </c>
      <c r="Y61" s="190">
        <v>11.013590000000001</v>
      </c>
      <c r="Z61" s="190">
        <v>20.70234</v>
      </c>
      <c r="AA61" s="190">
        <v>12.13466</v>
      </c>
      <c r="AB61" s="190">
        <v>16.070899999999998</v>
      </c>
      <c r="AC61" s="190">
        <v>21.472249999999999</v>
      </c>
      <c r="AD61" s="190">
        <v>19.997520000000002</v>
      </c>
      <c r="AE61" s="190">
        <v>35.786089999999994</v>
      </c>
      <c r="AF61" s="190">
        <v>28.035019999999999</v>
      </c>
      <c r="AG61" s="190">
        <v>16.97213</v>
      </c>
      <c r="AH61" s="190">
        <v>32.303910000000002</v>
      </c>
      <c r="AI61" s="190"/>
      <c r="AJ61" s="190"/>
      <c r="AK61" s="190"/>
      <c r="AL61" s="190"/>
      <c r="AM61" s="190"/>
    </row>
    <row r="62" spans="1:1005" ht="15" x14ac:dyDescent="0.25">
      <c r="A62" s="304">
        <f>YampaRiverInflow.TotalOutflow!A62</f>
        <v>46357</v>
      </c>
      <c r="B62" s="280">
        <v>19.66</v>
      </c>
      <c r="C62" s="270">
        <v>19.66</v>
      </c>
      <c r="D62" s="285">
        <v>19.66</v>
      </c>
      <c r="E62" s="190">
        <v>16.8964</v>
      </c>
      <c r="F62" s="190">
        <v>5.2648799999999998</v>
      </c>
      <c r="G62" s="190">
        <v>14.9133</v>
      </c>
      <c r="H62" s="190">
        <v>20.716919999999998</v>
      </c>
      <c r="I62" s="190">
        <v>34.09957</v>
      </c>
      <c r="J62" s="190">
        <v>30.479970000000002</v>
      </c>
      <c r="K62" s="190">
        <v>17.71199</v>
      </c>
      <c r="L62" s="190">
        <v>14.28424</v>
      </c>
      <c r="M62" s="190">
        <v>19.058679999999999</v>
      </c>
      <c r="N62" s="190">
        <v>32.092640000000003</v>
      </c>
      <c r="O62" s="190">
        <v>31.069230000000001</v>
      </c>
      <c r="P62" s="190">
        <v>-1.1337300000000001</v>
      </c>
      <c r="Q62" s="190">
        <v>19.942029999999999</v>
      </c>
      <c r="R62" s="190">
        <v>24.682869999999998</v>
      </c>
      <c r="S62" s="190">
        <v>26.541930000000001</v>
      </c>
      <c r="T62" s="190">
        <v>32.755090000000003</v>
      </c>
      <c r="U62" s="190">
        <v>27.805679999999999</v>
      </c>
      <c r="V62" s="190">
        <v>21.076700000000002</v>
      </c>
      <c r="W62" s="190">
        <v>7.0595299999999996</v>
      </c>
      <c r="X62" s="190">
        <v>18.49559</v>
      </c>
      <c r="Y62" s="190">
        <v>21.64105</v>
      </c>
      <c r="Z62" s="190">
        <v>26.011500000000002</v>
      </c>
      <c r="AA62" s="190">
        <v>17.06305</v>
      </c>
      <c r="AB62" s="190">
        <v>26.540560000000003</v>
      </c>
      <c r="AC62" s="190">
        <v>19.891179999999999</v>
      </c>
      <c r="AD62" s="190">
        <v>8.7936929999999993</v>
      </c>
      <c r="AE62" s="190">
        <v>28.205020000000001</v>
      </c>
      <c r="AF62" s="190">
        <v>40.244050000000001</v>
      </c>
      <c r="AG62" s="190">
        <v>27.56195</v>
      </c>
      <c r="AH62" s="190">
        <v>42.93092</v>
      </c>
      <c r="AI62" s="190"/>
      <c r="AJ62" s="190"/>
      <c r="AK62" s="190"/>
      <c r="AL62" s="190"/>
      <c r="AM62" s="190"/>
    </row>
    <row r="63" spans="1:1005" ht="15" x14ac:dyDescent="0.25">
      <c r="A63" s="304">
        <f>YampaRiverInflow.TotalOutflow!A63</f>
        <v>46388</v>
      </c>
      <c r="B63" s="280">
        <v>16.596</v>
      </c>
      <c r="C63" s="270">
        <v>16.596</v>
      </c>
      <c r="D63" s="285">
        <v>16.596</v>
      </c>
      <c r="E63" s="190">
        <v>9.8134800000000002</v>
      </c>
      <c r="F63" s="190">
        <v>-4.5364899999999997</v>
      </c>
      <c r="G63" s="190">
        <v>13.92507</v>
      </c>
      <c r="H63" s="190">
        <v>62.106730000000006</v>
      </c>
      <c r="I63" s="190">
        <v>30.139110000000002</v>
      </c>
      <c r="J63" s="190">
        <v>34.121430000000004</v>
      </c>
      <c r="K63" s="190">
        <v>0.29199999999999998</v>
      </c>
      <c r="L63" s="190">
        <v>8.3659300000000005</v>
      </c>
      <c r="M63" s="190">
        <v>7.2980700000000001</v>
      </c>
      <c r="N63" s="190">
        <v>137.14750000000001</v>
      </c>
      <c r="O63" s="190">
        <v>5.1085200000000004</v>
      </c>
      <c r="P63" s="190">
        <v>9.6737900000000003</v>
      </c>
      <c r="Q63" s="190">
        <v>13.99601</v>
      </c>
      <c r="R63" s="190">
        <v>3.7156899999999999</v>
      </c>
      <c r="S63" s="190">
        <v>41.649769999999997</v>
      </c>
      <c r="T63" s="190">
        <v>7.6267299999999993</v>
      </c>
      <c r="U63" s="190">
        <v>11.469899999999999</v>
      </c>
      <c r="V63" s="190">
        <v>17.2136</v>
      </c>
      <c r="W63" s="190">
        <v>12.56814</v>
      </c>
      <c r="X63" s="190">
        <v>17.381460000000001</v>
      </c>
      <c r="Y63" s="190">
        <v>26.231240000000003</v>
      </c>
      <c r="Z63" s="190">
        <v>33.2042</v>
      </c>
      <c r="AA63" s="190">
        <v>2.9696009999999999</v>
      </c>
      <c r="AB63" s="190">
        <v>19.397919999999999</v>
      </c>
      <c r="AC63" s="190">
        <v>1.1771969999999998</v>
      </c>
      <c r="AD63" s="190">
        <v>30.506990000000002</v>
      </c>
      <c r="AE63" s="190">
        <v>18.1145</v>
      </c>
      <c r="AF63" s="190">
        <v>101.17739999999999</v>
      </c>
      <c r="AG63" s="190">
        <v>19.38391</v>
      </c>
      <c r="AH63" s="190">
        <v>30.74776</v>
      </c>
      <c r="AI63" s="190"/>
      <c r="AJ63" s="190"/>
      <c r="AK63" s="190"/>
      <c r="AL63" s="190"/>
      <c r="AM63" s="190"/>
    </row>
    <row r="64" spans="1:1005" ht="15" x14ac:dyDescent="0.25">
      <c r="A64" s="304">
        <f>YampaRiverInflow.TotalOutflow!A64</f>
        <v>46419</v>
      </c>
      <c r="B64" s="280">
        <v>7.22</v>
      </c>
      <c r="C64" s="270">
        <v>7.22</v>
      </c>
      <c r="D64" s="285">
        <v>7.22</v>
      </c>
      <c r="E64" s="190">
        <v>11.232760000000001</v>
      </c>
      <c r="F64" s="190">
        <v>13.169319999999999</v>
      </c>
      <c r="G64" s="190">
        <v>35.386319999999998</v>
      </c>
      <c r="H64" s="190">
        <v>17.077069999999999</v>
      </c>
      <c r="I64" s="190">
        <v>13.379719999999999</v>
      </c>
      <c r="J64" s="190">
        <v>16.086819999999999</v>
      </c>
      <c r="K64" s="190">
        <v>-0.86568000000000001</v>
      </c>
      <c r="L64" s="190">
        <v>23.462679999999999</v>
      </c>
      <c r="M64" s="190">
        <v>14.080209999999999</v>
      </c>
      <c r="N64" s="190">
        <v>174.5822</v>
      </c>
      <c r="O64" s="190">
        <v>11.06955</v>
      </c>
      <c r="P64" s="190">
        <v>-5.6684799999999997</v>
      </c>
      <c r="Q64" s="190">
        <v>3.0183800000000001</v>
      </c>
      <c r="R64" s="190">
        <v>14.69007</v>
      </c>
      <c r="S64" s="190">
        <v>8.8202999999999996</v>
      </c>
      <c r="T64" s="190">
        <v>14.744759999999999</v>
      </c>
      <c r="U64" s="190">
        <v>10.63569</v>
      </c>
      <c r="V64" s="190">
        <v>3.61049</v>
      </c>
      <c r="W64" s="190">
        <v>19.49475</v>
      </c>
      <c r="X64" s="190">
        <v>9.0798199999999998</v>
      </c>
      <c r="Y64" s="190">
        <v>9.4230560000000008</v>
      </c>
      <c r="Z64" s="190">
        <v>14.433450000000001</v>
      </c>
      <c r="AA64" s="190">
        <v>2.5804749999999999</v>
      </c>
      <c r="AB64" s="190">
        <v>12.939129999999999</v>
      </c>
      <c r="AC64" s="190">
        <v>-3.2752500000000002</v>
      </c>
      <c r="AD64" s="190">
        <v>44.287480000000002</v>
      </c>
      <c r="AE64" s="190">
        <v>29.243689999999997</v>
      </c>
      <c r="AF64" s="190">
        <v>221.90360000000001</v>
      </c>
      <c r="AG64" s="190">
        <v>10.26454</v>
      </c>
      <c r="AH64" s="190">
        <v>85.662350000000004</v>
      </c>
      <c r="AI64" s="190"/>
      <c r="AJ64" s="190"/>
      <c r="AK64" s="190"/>
      <c r="AL64" s="190"/>
      <c r="AM64" s="190"/>
      <c r="ALQ64" s="172" t="e">
        <v>#N/A</v>
      </c>
    </row>
    <row r="65" spans="1:1005" ht="15" x14ac:dyDescent="0.25">
      <c r="A65" s="304">
        <f>YampaRiverInflow.TotalOutflow!A65</f>
        <v>46447</v>
      </c>
      <c r="B65" s="280">
        <v>7.2060000000000004</v>
      </c>
      <c r="C65" s="270">
        <v>7.2060000000000004</v>
      </c>
      <c r="D65" s="285">
        <v>7.2060000000000004</v>
      </c>
      <c r="E65" s="190">
        <v>0.26749000000000001</v>
      </c>
      <c r="F65" s="190">
        <v>21.557400000000001</v>
      </c>
      <c r="G65" s="190">
        <v>29.812529999999999</v>
      </c>
      <c r="H65" s="190">
        <v>17.33398</v>
      </c>
      <c r="I65" s="190">
        <v>4.5499399999999994</v>
      </c>
      <c r="J65" s="190">
        <v>29.456400000000002</v>
      </c>
      <c r="K65" s="190">
        <v>7.59199</v>
      </c>
      <c r="L65" s="190">
        <v>0.58572999999999997</v>
      </c>
      <c r="M65" s="190">
        <v>5.9264799999999997</v>
      </c>
      <c r="N65" s="190">
        <v>168.7243</v>
      </c>
      <c r="O65" s="190">
        <v>24.415849999999999</v>
      </c>
      <c r="P65" s="190">
        <v>16.08663</v>
      </c>
      <c r="Q65" s="190">
        <v>3.1996100000000003</v>
      </c>
      <c r="R65" s="190">
        <v>10.91578</v>
      </c>
      <c r="S65" s="190">
        <v>55.120930000000001</v>
      </c>
      <c r="T65" s="190">
        <v>5.3349099999999998</v>
      </c>
      <c r="U65" s="190">
        <v>8.3023799999999994</v>
      </c>
      <c r="V65" s="190">
        <v>7.6192200000000003</v>
      </c>
      <c r="W65" s="190">
        <v>-3.1343100000000002</v>
      </c>
      <c r="X65" s="190">
        <v>2.8256300000000003</v>
      </c>
      <c r="Y65" s="190">
        <v>17.701610000000002</v>
      </c>
      <c r="Z65" s="190">
        <v>10.766690000000001</v>
      </c>
      <c r="AA65" s="190">
        <v>-2.6526999999999998</v>
      </c>
      <c r="AB65" s="190">
        <v>-4.7138400000000003</v>
      </c>
      <c r="AC65" s="190">
        <v>14.927820000000001</v>
      </c>
      <c r="AD65" s="190">
        <v>37.971170000000001</v>
      </c>
      <c r="AE65" s="190">
        <v>61.31456</v>
      </c>
      <c r="AF65" s="190">
        <v>316.43129999999996</v>
      </c>
      <c r="AG65" s="190">
        <v>30.523220000000002</v>
      </c>
      <c r="AH65" s="190">
        <v>99.089590000000001</v>
      </c>
      <c r="AI65" s="190"/>
      <c r="AJ65" s="190"/>
      <c r="AK65" s="190"/>
      <c r="AL65" s="190"/>
      <c r="AM65" s="190"/>
      <c r="ALQ65" s="172" t="e">
        <v>#N/A</v>
      </c>
    </row>
    <row r="66" spans="1:1005" ht="15" x14ac:dyDescent="0.25">
      <c r="A66" s="304">
        <f>YampaRiverInflow.TotalOutflow!A66</f>
        <v>46478</v>
      </c>
      <c r="B66" s="280">
        <v>11.436999999999999</v>
      </c>
      <c r="C66" s="270">
        <v>11.436999999999999</v>
      </c>
      <c r="D66" s="285">
        <v>11.436999999999999</v>
      </c>
      <c r="E66" s="190">
        <v>14.181340000000001</v>
      </c>
      <c r="F66" s="190">
        <v>10.90859</v>
      </c>
      <c r="G66" s="190">
        <v>31.157610000000002</v>
      </c>
      <c r="H66" s="190">
        <v>9.207790000000001</v>
      </c>
      <c r="I66" s="190">
        <v>5.0401600000000002</v>
      </c>
      <c r="J66" s="190">
        <v>53.373489999999997</v>
      </c>
      <c r="K66" s="190">
        <v>10.18976</v>
      </c>
      <c r="L66" s="190">
        <v>22.325830000000003</v>
      </c>
      <c r="M66" s="190">
        <v>12.528739999999999</v>
      </c>
      <c r="N66" s="190">
        <v>16.69754</v>
      </c>
      <c r="O66" s="190">
        <v>14.457510000000001</v>
      </c>
      <c r="P66" s="190">
        <v>15.693350000000001</v>
      </c>
      <c r="Q66" s="190">
        <v>12.19009</v>
      </c>
      <c r="R66" s="190">
        <v>15.191180000000001</v>
      </c>
      <c r="S66" s="190">
        <v>34.110879999999995</v>
      </c>
      <c r="T66" s="190">
        <v>18.928849999999997</v>
      </c>
      <c r="U66" s="190">
        <v>23.699870000000001</v>
      </c>
      <c r="V66" s="190">
        <v>14.320200000000002</v>
      </c>
      <c r="W66" s="190">
        <v>23.981200000000001</v>
      </c>
      <c r="X66" s="190">
        <v>12.70073</v>
      </c>
      <c r="Y66" s="190">
        <v>17.83746</v>
      </c>
      <c r="Z66" s="190">
        <v>12.692639999999999</v>
      </c>
      <c r="AA66" s="190">
        <v>-8.0273199999999996</v>
      </c>
      <c r="AB66" s="190">
        <v>5.617337</v>
      </c>
      <c r="AC66" s="190">
        <v>29.066040000000001</v>
      </c>
      <c r="AD66" s="190">
        <v>68.50724000000001</v>
      </c>
      <c r="AE66" s="190">
        <v>34.07152</v>
      </c>
      <c r="AF66" s="190">
        <v>40.68047</v>
      </c>
      <c r="AG66" s="190">
        <v>13.75267</v>
      </c>
      <c r="AH66" s="190">
        <v>16.01717</v>
      </c>
      <c r="AI66" s="190"/>
      <c r="AJ66" s="190"/>
      <c r="AK66" s="190"/>
      <c r="AL66" s="190"/>
      <c r="AM66" s="190"/>
      <c r="ALQ66" s="172" t="e">
        <v>#N/A</v>
      </c>
    </row>
    <row r="67" spans="1:1005" ht="15" x14ac:dyDescent="0.25">
      <c r="A67" s="304">
        <f>YampaRiverInflow.TotalOutflow!A67</f>
        <v>46508</v>
      </c>
      <c r="B67" s="280">
        <v>9.4809999999999999</v>
      </c>
      <c r="C67" s="270">
        <v>9.4809999999999999</v>
      </c>
      <c r="D67" s="285">
        <v>9.4809999999999999</v>
      </c>
      <c r="E67" s="190">
        <v>16.225469999999998</v>
      </c>
      <c r="F67" s="190">
        <v>15.98751</v>
      </c>
      <c r="G67" s="190">
        <v>22.762439999999998</v>
      </c>
      <c r="H67" s="190">
        <v>16.884130000000003</v>
      </c>
      <c r="I67" s="190">
        <v>8.0372000000000003</v>
      </c>
      <c r="J67" s="190">
        <v>0.76658000000000004</v>
      </c>
      <c r="K67" s="190">
        <v>15.05968</v>
      </c>
      <c r="L67" s="190">
        <v>18.966650000000001</v>
      </c>
      <c r="M67" s="190">
        <v>6.8135300000000001</v>
      </c>
      <c r="N67" s="190">
        <v>10.48025</v>
      </c>
      <c r="O67" s="190">
        <v>-4.4347899999999996</v>
      </c>
      <c r="P67" s="190">
        <v>13.546040000000001</v>
      </c>
      <c r="Q67" s="190">
        <v>14.374000000000001</v>
      </c>
      <c r="R67" s="190">
        <v>20.312279999999998</v>
      </c>
      <c r="S67" s="190">
        <v>24.09412</v>
      </c>
      <c r="T67" s="190">
        <v>17.2925</v>
      </c>
      <c r="U67" s="190">
        <v>26.04485</v>
      </c>
      <c r="V67" s="190">
        <v>20.55932</v>
      </c>
      <c r="W67" s="190">
        <v>-2.9233899999999999</v>
      </c>
      <c r="X67" s="190">
        <v>20.669799999999999</v>
      </c>
      <c r="Y67" s="190">
        <v>13.049940000000001</v>
      </c>
      <c r="Z67" s="190">
        <v>22.04082</v>
      </c>
      <c r="AA67" s="190">
        <v>10.49208</v>
      </c>
      <c r="AB67" s="190">
        <v>8.221705</v>
      </c>
      <c r="AC67" s="190">
        <v>-6.3989399999999996</v>
      </c>
      <c r="AD67" s="190">
        <v>35.158190000000005</v>
      </c>
      <c r="AE67" s="190">
        <v>30.619150000000001</v>
      </c>
      <c r="AF67" s="190">
        <v>51.445999999999998</v>
      </c>
      <c r="AG67" s="190">
        <v>147.4316</v>
      </c>
      <c r="AH67" s="190">
        <v>31.464639999999999</v>
      </c>
      <c r="AI67" s="190"/>
      <c r="AJ67" s="190"/>
      <c r="AK67" s="190"/>
      <c r="AL67" s="190"/>
      <c r="AM67" s="190"/>
      <c r="ALQ67" s="172" t="e">
        <v>#N/A</v>
      </c>
    </row>
    <row r="68" spans="1:1005" ht="15" x14ac:dyDescent="0.25">
      <c r="A68" s="304">
        <f>YampaRiverInflow.TotalOutflow!A68</f>
        <v>46539</v>
      </c>
      <c r="B68" s="280">
        <v>6.1550000000000002</v>
      </c>
      <c r="C68" s="270">
        <v>6.1550000000000002</v>
      </c>
      <c r="D68" s="285">
        <v>6.1550000000000002</v>
      </c>
      <c r="E68" s="190">
        <v>16.579849999999997</v>
      </c>
      <c r="F68" s="190">
        <v>17.054269999999999</v>
      </c>
      <c r="G68" s="190">
        <v>19.0702</v>
      </c>
      <c r="H68" s="190">
        <v>13.2582</v>
      </c>
      <c r="I68" s="190">
        <v>52.685879999999997</v>
      </c>
      <c r="J68" s="190">
        <v>31.23612</v>
      </c>
      <c r="K68" s="190">
        <v>9.42577</v>
      </c>
      <c r="L68" s="190">
        <v>11.861139999999999</v>
      </c>
      <c r="M68" s="190">
        <v>3.2528800000000002</v>
      </c>
      <c r="N68" s="190">
        <v>10.676410000000001</v>
      </c>
      <c r="O68" s="190">
        <v>-12.562700000000001</v>
      </c>
      <c r="P68" s="190">
        <v>10.9498</v>
      </c>
      <c r="Q68" s="190">
        <v>4.9075899999999999</v>
      </c>
      <c r="R68" s="190">
        <v>20.479099999999999</v>
      </c>
      <c r="S68" s="190">
        <v>23.339099999999998</v>
      </c>
      <c r="T68" s="190">
        <v>14.779639999999999</v>
      </c>
      <c r="U68" s="190">
        <v>10.374750000000001</v>
      </c>
      <c r="V68" s="190">
        <v>15.253579999999999</v>
      </c>
      <c r="W68" s="190">
        <v>10.87237</v>
      </c>
      <c r="X68" s="190">
        <v>19.39621</v>
      </c>
      <c r="Y68" s="190">
        <v>18.288060000000002</v>
      </c>
      <c r="Z68" s="190">
        <v>0.1727841</v>
      </c>
      <c r="AA68" s="190">
        <v>6.1307309999999999</v>
      </c>
      <c r="AB68" s="190">
        <v>10.9467</v>
      </c>
      <c r="AC68" s="190">
        <v>-4.7618999999999998</v>
      </c>
      <c r="AD68" s="190">
        <v>38.329680000000003</v>
      </c>
      <c r="AE68" s="190">
        <v>17.90776</v>
      </c>
      <c r="AF68" s="190">
        <v>23.242540000000002</v>
      </c>
      <c r="AG68" s="190">
        <v>149.01420000000002</v>
      </c>
      <c r="AH68" s="190">
        <v>25.634610000000002</v>
      </c>
      <c r="AI68" s="190"/>
      <c r="AJ68" s="190"/>
      <c r="AK68" s="190"/>
      <c r="AL68" s="190"/>
      <c r="AM68" s="190"/>
      <c r="ALQ68" s="172" t="e">
        <v>#N/A</v>
      </c>
    </row>
    <row r="69" spans="1:1005" ht="15" x14ac:dyDescent="0.25">
      <c r="A69" s="304">
        <f>YampaRiverInflow.TotalOutflow!A69</f>
        <v>46569</v>
      </c>
      <c r="B69" s="280">
        <v>15.343</v>
      </c>
      <c r="C69" s="270">
        <v>15.343</v>
      </c>
      <c r="D69" s="285">
        <v>15.343</v>
      </c>
      <c r="E69" s="190">
        <v>19.69941</v>
      </c>
      <c r="F69" s="190">
        <v>17.99015</v>
      </c>
      <c r="G69" s="190">
        <v>13.171860000000001</v>
      </c>
      <c r="H69" s="190">
        <v>40.615339999999996</v>
      </c>
      <c r="I69" s="190">
        <v>26.544730000000001</v>
      </c>
      <c r="J69" s="190">
        <v>25.423359999999999</v>
      </c>
      <c r="K69" s="190">
        <v>13.888549999999999</v>
      </c>
      <c r="L69" s="190">
        <v>15.145760000000001</v>
      </c>
      <c r="M69" s="190">
        <v>6.6023500000000004</v>
      </c>
      <c r="N69" s="190">
        <v>10.07929</v>
      </c>
      <c r="O69" s="190">
        <v>4.5085600000000001</v>
      </c>
      <c r="P69" s="190">
        <v>26.234180000000002</v>
      </c>
      <c r="Q69" s="190">
        <v>12.146379999999999</v>
      </c>
      <c r="R69" s="190">
        <v>17.390999999999998</v>
      </c>
      <c r="S69" s="190">
        <v>17.51343</v>
      </c>
      <c r="T69" s="190">
        <v>34.483599999999996</v>
      </c>
      <c r="U69" s="190">
        <v>45.963620000000006</v>
      </c>
      <c r="V69" s="190">
        <v>28.082819999999998</v>
      </c>
      <c r="W69" s="190">
        <v>19.215400000000002</v>
      </c>
      <c r="X69" s="190">
        <v>17.710519999999999</v>
      </c>
      <c r="Y69" s="190">
        <v>20.118539999999999</v>
      </c>
      <c r="Z69" s="190">
        <v>18.059009999999997</v>
      </c>
      <c r="AA69" s="190">
        <v>20.378209999999999</v>
      </c>
      <c r="AB69" s="190">
        <v>15.53816</v>
      </c>
      <c r="AC69" s="190">
        <v>2.6186829999999999</v>
      </c>
      <c r="AD69" s="190">
        <v>37.980930000000001</v>
      </c>
      <c r="AE69" s="190">
        <v>46.885179999999998</v>
      </c>
      <c r="AF69" s="190">
        <v>38.639189999999999</v>
      </c>
      <c r="AG69" s="190">
        <v>161.9752</v>
      </c>
      <c r="AH69" s="190">
        <v>38.31944</v>
      </c>
      <c r="AI69" s="190"/>
      <c r="AJ69" s="190"/>
      <c r="AK69" s="190"/>
      <c r="AL69" s="190"/>
      <c r="AM69" s="190"/>
      <c r="ALQ69" s="172" t="e">
        <v>#N/A</v>
      </c>
    </row>
    <row r="70" spans="1:1005" ht="15" x14ac:dyDescent="0.25">
      <c r="A70" s="304">
        <f>YampaRiverInflow.TotalOutflow!A70</f>
        <v>46600</v>
      </c>
      <c r="B70" s="280">
        <v>14.505000000000001</v>
      </c>
      <c r="C70" s="270">
        <v>14.505000000000001</v>
      </c>
      <c r="D70" s="285">
        <v>14.505000000000001</v>
      </c>
      <c r="E70" s="190">
        <v>22.441749999999999</v>
      </c>
      <c r="F70" s="190">
        <v>26.15324</v>
      </c>
      <c r="G70" s="190">
        <v>32.817900000000002</v>
      </c>
      <c r="H70" s="190">
        <v>21.52835</v>
      </c>
      <c r="I70" s="190">
        <v>35.833640000000003</v>
      </c>
      <c r="J70" s="190">
        <v>31.181180000000001</v>
      </c>
      <c r="K70" s="190">
        <v>15.6302</v>
      </c>
      <c r="L70" s="190">
        <v>23.108509999999999</v>
      </c>
      <c r="M70" s="190">
        <v>11.401249999999999</v>
      </c>
      <c r="N70" s="190">
        <v>31.261939999999999</v>
      </c>
      <c r="O70" s="190">
        <v>3.6801999999999997</v>
      </c>
      <c r="P70" s="190">
        <v>14.693910000000001</v>
      </c>
      <c r="Q70" s="190">
        <v>25.271129999999999</v>
      </c>
      <c r="R70" s="190">
        <v>24.69454</v>
      </c>
      <c r="S70" s="190">
        <v>21.273709999999998</v>
      </c>
      <c r="T70" s="190">
        <v>24.753779999999999</v>
      </c>
      <c r="U70" s="190">
        <v>25.619619999999998</v>
      </c>
      <c r="V70" s="190">
        <v>36.973279999999995</v>
      </c>
      <c r="W70" s="190">
        <v>26.050840000000001</v>
      </c>
      <c r="X70" s="190">
        <v>15.60383</v>
      </c>
      <c r="Y70" s="190">
        <v>22.495830000000002</v>
      </c>
      <c r="Z70" s="190">
        <v>11.813360000000001</v>
      </c>
      <c r="AA70" s="190">
        <v>21.487629999999999</v>
      </c>
      <c r="AB70" s="190">
        <v>15.17426</v>
      </c>
      <c r="AC70" s="190">
        <v>1.5523019999999998</v>
      </c>
      <c r="AD70" s="190">
        <v>45.93045</v>
      </c>
      <c r="AE70" s="190">
        <v>51.271099999999997</v>
      </c>
      <c r="AF70" s="190">
        <v>50.55104</v>
      </c>
      <c r="AG70" s="190">
        <v>39.051919999999996</v>
      </c>
      <c r="AH70" s="190">
        <v>28.86665</v>
      </c>
      <c r="AI70" s="190"/>
      <c r="AJ70" s="190"/>
      <c r="AK70" s="190"/>
      <c r="AL70" s="190"/>
      <c r="AM70" s="190"/>
      <c r="ALQ70" s="172" t="e">
        <v>#N/A</v>
      </c>
    </row>
    <row r="71" spans="1:1005" ht="15" x14ac:dyDescent="0.25">
      <c r="A71" s="304">
        <f>YampaRiverInflow.TotalOutflow!A71</f>
        <v>46631</v>
      </c>
      <c r="B71" s="280">
        <v>13.571</v>
      </c>
      <c r="C71" s="270">
        <v>13.571</v>
      </c>
      <c r="D71" s="285">
        <v>13.571</v>
      </c>
      <c r="E71" s="190">
        <v>22.33502</v>
      </c>
      <c r="F71" s="190">
        <v>48.394019999999998</v>
      </c>
      <c r="G71" s="190">
        <v>28.478590000000001</v>
      </c>
      <c r="H71" s="190">
        <v>11.490879999999999</v>
      </c>
      <c r="I71" s="190">
        <v>18.042580000000001</v>
      </c>
      <c r="J71" s="190">
        <v>23.867799999999999</v>
      </c>
      <c r="K71" s="190">
        <v>14.97372</v>
      </c>
      <c r="L71" s="190">
        <v>17.04288</v>
      </c>
      <c r="M71" s="190">
        <v>23.401450000000001</v>
      </c>
      <c r="N71" s="190">
        <v>6.1058300000000001</v>
      </c>
      <c r="O71" s="190">
        <v>5.0821000000000005</v>
      </c>
      <c r="P71" s="190">
        <v>18.601369999999999</v>
      </c>
      <c r="Q71" s="190">
        <v>14.47564</v>
      </c>
      <c r="R71" s="190">
        <v>21.351419999999997</v>
      </c>
      <c r="S71" s="190">
        <v>17.48638</v>
      </c>
      <c r="T71" s="190">
        <v>30.457650000000001</v>
      </c>
      <c r="U71" s="190">
        <v>31.318210000000001</v>
      </c>
      <c r="V71" s="190">
        <v>23.158259999999999</v>
      </c>
      <c r="W71" s="190">
        <v>13.249139999999999</v>
      </c>
      <c r="X71" s="190">
        <v>19.108810000000002</v>
      </c>
      <c r="Y71" s="190">
        <v>13.42262</v>
      </c>
      <c r="Z71" s="190">
        <v>16.063879999999997</v>
      </c>
      <c r="AA71" s="190">
        <v>9.2318680000000004</v>
      </c>
      <c r="AB71" s="190">
        <v>25.419049999999999</v>
      </c>
      <c r="AC71" s="190">
        <v>3.7183029999999997</v>
      </c>
      <c r="AD71" s="190">
        <v>44.919650000000004</v>
      </c>
      <c r="AE71" s="190">
        <v>38.738219999999998</v>
      </c>
      <c r="AF71" s="190">
        <v>36.226120000000002</v>
      </c>
      <c r="AG71" s="190">
        <v>28.125509999999998</v>
      </c>
      <c r="AH71" s="190">
        <v>31.235990000000001</v>
      </c>
      <c r="AI71" s="190"/>
      <c r="AJ71" s="190"/>
      <c r="AK71" s="190"/>
      <c r="AL71" s="190"/>
      <c r="AM71" s="190"/>
      <c r="ALQ71" s="172" t="e">
        <v>#N/A</v>
      </c>
    </row>
    <row r="72" spans="1:1005" ht="12.75" customHeight="1" x14ac:dyDescent="0.25">
      <c r="A72" s="304"/>
      <c r="B72" s="279"/>
      <c r="C72" s="269"/>
      <c r="D72" s="296"/>
      <c r="AI72" s="190"/>
      <c r="AJ72" s="190"/>
      <c r="AK72" s="190"/>
      <c r="AL72" s="190"/>
      <c r="AM72" s="190"/>
      <c r="ALQ72" s="172" t="e">
        <v>#N/A</v>
      </c>
    </row>
    <row r="73" spans="1:1005" ht="12.75" customHeight="1" x14ac:dyDescent="0.25">
      <c r="A73" s="304"/>
      <c r="B73" s="279"/>
      <c r="C73" s="269"/>
      <c r="D73" s="296"/>
      <c r="E73" s="190"/>
      <c r="AI73" s="190"/>
      <c r="AJ73" s="190"/>
      <c r="AK73" s="190"/>
      <c r="AL73" s="190"/>
      <c r="AM73" s="190"/>
    </row>
    <row r="74" spans="1:1005" ht="12.75" customHeight="1" x14ac:dyDescent="0.25">
      <c r="A74" s="304"/>
      <c r="B74" s="279"/>
      <c r="C74" s="269"/>
      <c r="D74" s="296"/>
      <c r="AI74" s="190"/>
      <c r="AJ74" s="190"/>
      <c r="AK74" s="190"/>
      <c r="AL74" s="190"/>
      <c r="AM74" s="190"/>
    </row>
    <row r="75" spans="1:1005" ht="12.75" customHeight="1" x14ac:dyDescent="0.25">
      <c r="A75" s="304"/>
      <c r="B75" s="279"/>
      <c r="C75" s="269"/>
      <c r="D75" s="296"/>
      <c r="AI75" s="190"/>
      <c r="AJ75" s="190"/>
      <c r="AK75" s="190"/>
      <c r="AL75" s="190"/>
      <c r="AM75" s="190"/>
    </row>
    <row r="76" spans="1:1005" ht="12.75" customHeight="1" x14ac:dyDescent="0.25">
      <c r="A76" s="304"/>
      <c r="B76" s="279"/>
      <c r="C76" s="269"/>
      <c r="D76" s="296"/>
      <c r="AI76" s="190"/>
      <c r="AJ76" s="190"/>
      <c r="AK76" s="190"/>
      <c r="AL76" s="190"/>
      <c r="AM76" s="190"/>
    </row>
    <row r="77" spans="1:1005" ht="12.75" customHeight="1" x14ac:dyDescent="0.25">
      <c r="A77" s="304"/>
      <c r="B77" s="279"/>
      <c r="C77" s="269"/>
      <c r="D77" s="296"/>
      <c r="AI77" s="190"/>
      <c r="AJ77" s="190"/>
      <c r="AK77" s="190"/>
      <c r="AL77" s="190"/>
      <c r="AM77" s="190"/>
    </row>
    <row r="78" spans="1:1005" ht="12.75" customHeight="1" x14ac:dyDescent="0.25">
      <c r="A78" s="304"/>
      <c r="B78" s="279"/>
      <c r="C78" s="269"/>
      <c r="D78" s="296"/>
      <c r="AI78" s="190"/>
      <c r="AJ78" s="190"/>
      <c r="AK78" s="190"/>
      <c r="AL78" s="190"/>
      <c r="AM78" s="190"/>
    </row>
    <row r="79" spans="1:1005" ht="12.75" customHeight="1" x14ac:dyDescent="0.25">
      <c r="A79" s="304"/>
      <c r="B79" s="279"/>
      <c r="C79" s="269"/>
      <c r="D79" s="296"/>
      <c r="AI79" s="190"/>
      <c r="AJ79" s="190"/>
      <c r="AK79" s="190"/>
      <c r="AL79" s="190"/>
      <c r="AM79" s="190"/>
    </row>
    <row r="80" spans="1:1005" ht="12.75" customHeight="1" x14ac:dyDescent="0.25">
      <c r="A80" s="304"/>
      <c r="B80" s="279"/>
      <c r="C80" s="269"/>
      <c r="D80" s="296"/>
      <c r="AI80" s="190"/>
      <c r="AJ80" s="190"/>
      <c r="AK80" s="190"/>
      <c r="AL80" s="190"/>
      <c r="AM80" s="190"/>
    </row>
    <row r="81" spans="1:39" ht="12.75" customHeight="1" x14ac:dyDescent="0.25">
      <c r="A81" s="304"/>
      <c r="B81" s="279"/>
      <c r="C81" s="269"/>
      <c r="D81" s="296"/>
      <c r="AI81" s="190"/>
      <c r="AJ81" s="190"/>
      <c r="AK81" s="190"/>
      <c r="AL81" s="190"/>
      <c r="AM81" s="190"/>
    </row>
    <row r="82" spans="1:39" ht="12.75" customHeight="1" x14ac:dyDescent="0.25">
      <c r="A82" s="304"/>
      <c r="B82" s="279"/>
      <c r="C82" s="269"/>
      <c r="D82" s="296"/>
      <c r="AI82" s="190"/>
      <c r="AJ82" s="190"/>
      <c r="AK82" s="190"/>
      <c r="AL82" s="190"/>
      <c r="AM82" s="190"/>
    </row>
    <row r="83" spans="1:39" ht="12.75" customHeight="1" x14ac:dyDescent="0.25">
      <c r="A83" s="304"/>
      <c r="B83" s="279"/>
      <c r="C83" s="269"/>
      <c r="D83" s="296"/>
      <c r="AI83" s="190"/>
      <c r="AJ83" s="190"/>
      <c r="AK83" s="190"/>
      <c r="AL83" s="190"/>
      <c r="AM83" s="190"/>
    </row>
    <row r="84" spans="1:39" ht="12.75" customHeight="1" x14ac:dyDescent="0.25">
      <c r="A84" s="304"/>
      <c r="B84" s="279"/>
      <c r="C84" s="269"/>
      <c r="D84" s="296"/>
      <c r="AI84" s="190"/>
      <c r="AJ84" s="190"/>
      <c r="AK84" s="190"/>
      <c r="AL84" s="190"/>
      <c r="AM84" s="190"/>
    </row>
    <row r="85" spans="1:39" ht="12.75" customHeight="1" x14ac:dyDescent="0.25">
      <c r="AI85" s="190"/>
      <c r="AJ85" s="190"/>
      <c r="AK85" s="190"/>
      <c r="AL85" s="190"/>
      <c r="AM85" s="190"/>
    </row>
    <row r="86" spans="1:39" ht="12.75" customHeight="1" x14ac:dyDescent="0.25">
      <c r="AI86" s="190"/>
      <c r="AJ86" s="190"/>
      <c r="AK86" s="190"/>
      <c r="AL86" s="190"/>
      <c r="AM86" s="190"/>
    </row>
    <row r="87" spans="1:39" ht="12.75" customHeight="1" x14ac:dyDescent="0.25">
      <c r="AI87" s="190"/>
      <c r="AJ87" s="190"/>
      <c r="AK87" s="190"/>
      <c r="AL87" s="190"/>
      <c r="AM87" s="190"/>
    </row>
    <row r="88" spans="1:39" ht="12.75" customHeight="1" x14ac:dyDescent="0.25">
      <c r="AI88" s="190"/>
      <c r="AJ88" s="190"/>
      <c r="AK88" s="190"/>
      <c r="AL88" s="190"/>
      <c r="AM88" s="190"/>
    </row>
    <row r="89" spans="1:39" ht="12.75" customHeight="1" x14ac:dyDescent="0.25">
      <c r="AI89" s="190"/>
      <c r="AJ89" s="190"/>
      <c r="AK89" s="190"/>
      <c r="AL89" s="190"/>
      <c r="AM89" s="190"/>
    </row>
    <row r="90" spans="1:39" ht="12.75" customHeight="1" x14ac:dyDescent="0.25">
      <c r="AI90" s="190"/>
      <c r="AJ90" s="190"/>
      <c r="AK90" s="190"/>
      <c r="AL90" s="190"/>
      <c r="AM90" s="190"/>
    </row>
    <row r="91" spans="1:39" ht="12.75" customHeight="1" x14ac:dyDescent="0.25">
      <c r="AI91" s="190"/>
      <c r="AJ91" s="190"/>
      <c r="AK91" s="190"/>
      <c r="AL91" s="190"/>
      <c r="AM91" s="190"/>
    </row>
    <row r="92" spans="1:39" ht="12.75" customHeight="1" x14ac:dyDescent="0.25">
      <c r="AI92" s="190"/>
      <c r="AJ92" s="190"/>
      <c r="AK92" s="190"/>
      <c r="AL92" s="190"/>
      <c r="AM92" s="190"/>
    </row>
    <row r="93" spans="1:39" ht="12.75" customHeight="1" x14ac:dyDescent="0.25">
      <c r="AI93" s="190"/>
      <c r="AJ93" s="190"/>
      <c r="AK93" s="190"/>
      <c r="AL93" s="190"/>
      <c r="AM93" s="190"/>
    </row>
    <row r="94" spans="1:39" ht="12.75" customHeight="1" x14ac:dyDescent="0.25">
      <c r="AI94" s="190"/>
      <c r="AJ94" s="190"/>
      <c r="AK94" s="190"/>
      <c r="AL94" s="190"/>
      <c r="AM94" s="190"/>
    </row>
    <row r="95" spans="1:39" ht="12.75" customHeight="1" x14ac:dyDescent="0.25">
      <c r="AI95" s="190"/>
      <c r="AJ95" s="190"/>
      <c r="AK95" s="190"/>
      <c r="AL95" s="190"/>
      <c r="AM95" s="190"/>
    </row>
    <row r="96" spans="1:39" ht="12.75" customHeight="1" x14ac:dyDescent="0.25">
      <c r="AI96" s="190"/>
      <c r="AJ96" s="190"/>
      <c r="AK96" s="190"/>
      <c r="AL96" s="190"/>
      <c r="AM96" s="190"/>
    </row>
    <row r="97" spans="35:39" ht="12.75" customHeight="1" x14ac:dyDescent="0.25">
      <c r="AI97" s="190"/>
      <c r="AJ97" s="190"/>
      <c r="AK97" s="190"/>
      <c r="AL97" s="190"/>
      <c r="AM97" s="190"/>
    </row>
    <row r="98" spans="35:39" ht="12.75" customHeight="1" x14ac:dyDescent="0.25">
      <c r="AI98" s="190"/>
      <c r="AJ98" s="190"/>
      <c r="AK98" s="190"/>
      <c r="AL98" s="190"/>
      <c r="AM98" s="190"/>
    </row>
    <row r="99" spans="35:39" ht="12.75" customHeight="1" x14ac:dyDescent="0.25">
      <c r="AI99" s="190"/>
      <c r="AJ99" s="190"/>
      <c r="AK99" s="190"/>
      <c r="AL99" s="190"/>
      <c r="AM99" s="190"/>
    </row>
    <row r="100" spans="35:39" ht="12.75" customHeight="1" x14ac:dyDescent="0.25">
      <c r="AI100" s="190"/>
      <c r="AJ100" s="190"/>
      <c r="AK100" s="190"/>
      <c r="AL100" s="190"/>
      <c r="AM100" s="190"/>
    </row>
    <row r="101" spans="35:39" ht="12.75" customHeight="1" x14ac:dyDescent="0.25">
      <c r="AI101" s="190"/>
      <c r="AJ101" s="190"/>
      <c r="AK101" s="190"/>
      <c r="AL101" s="190"/>
      <c r="AM101" s="190"/>
    </row>
    <row r="102" spans="35:39" ht="12.75" customHeight="1" x14ac:dyDescent="0.25">
      <c r="AI102" s="190"/>
      <c r="AJ102" s="190"/>
      <c r="AK102" s="190"/>
      <c r="AL102" s="190"/>
      <c r="AM102" s="190"/>
    </row>
    <row r="103" spans="35:39" ht="12.75" customHeight="1" x14ac:dyDescent="0.25">
      <c r="AI103" s="190"/>
      <c r="AJ103" s="190"/>
      <c r="AK103" s="190"/>
      <c r="AL103" s="190"/>
      <c r="AM103" s="190"/>
    </row>
    <row r="104" spans="35:39" ht="12.75" customHeight="1" x14ac:dyDescent="0.25">
      <c r="AI104" s="190"/>
      <c r="AJ104" s="190"/>
      <c r="AK104" s="190"/>
      <c r="AL104" s="190"/>
      <c r="AM104" s="190"/>
    </row>
    <row r="105" spans="35:39" ht="12.75" customHeight="1" x14ac:dyDescent="0.25">
      <c r="AI105" s="190"/>
      <c r="AJ105" s="190"/>
      <c r="AK105" s="190"/>
      <c r="AL105" s="190"/>
      <c r="AM105" s="190"/>
    </row>
    <row r="106" spans="35:39" ht="12.75" customHeight="1" x14ac:dyDescent="0.25">
      <c r="AI106" s="190"/>
      <c r="AJ106" s="190"/>
      <c r="AK106" s="190"/>
      <c r="AL106" s="190"/>
      <c r="AM106" s="190"/>
    </row>
    <row r="107" spans="35:39" ht="12.75" customHeight="1" x14ac:dyDescent="0.25">
      <c r="AI107" s="190"/>
      <c r="AJ107" s="190"/>
      <c r="AK107" s="190"/>
      <c r="AL107" s="190"/>
      <c r="AM107" s="190"/>
    </row>
    <row r="108" spans="35:39" ht="12.75" customHeight="1" x14ac:dyDescent="0.25">
      <c r="AI108" s="190"/>
      <c r="AJ108" s="190"/>
      <c r="AK108" s="190"/>
      <c r="AL108" s="190"/>
      <c r="AM108" s="190"/>
    </row>
    <row r="109" spans="35:39" ht="12.75" customHeight="1" x14ac:dyDescent="0.25">
      <c r="AI109" s="190"/>
      <c r="AJ109" s="190"/>
      <c r="AK109" s="190"/>
      <c r="AL109" s="190"/>
      <c r="AM109" s="190"/>
    </row>
    <row r="110" spans="35:39" ht="12.75" customHeight="1" x14ac:dyDescent="0.25">
      <c r="AI110" s="190"/>
      <c r="AJ110" s="190"/>
      <c r="AK110" s="190"/>
      <c r="AL110" s="190"/>
      <c r="AM110" s="190"/>
    </row>
    <row r="111" spans="35:39" ht="12.75" customHeight="1" x14ac:dyDescent="0.25">
      <c r="AI111" s="190"/>
      <c r="AJ111" s="190"/>
      <c r="AK111" s="190"/>
      <c r="AL111" s="190"/>
      <c r="AM111" s="190"/>
    </row>
    <row r="112" spans="35:39" ht="12.75" customHeight="1" x14ac:dyDescent="0.25">
      <c r="AI112" s="190"/>
      <c r="AJ112" s="190"/>
      <c r="AK112" s="190"/>
      <c r="AL112" s="190"/>
      <c r="AM112" s="190"/>
    </row>
    <row r="113" spans="35:39" ht="12.75" customHeight="1" x14ac:dyDescent="0.25">
      <c r="AI113" s="190"/>
      <c r="AJ113" s="190"/>
      <c r="AK113" s="190"/>
      <c r="AL113" s="190"/>
      <c r="AM113" s="190"/>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workbookViewId="0">
      <selection activeCell="C34" sqref="C34"/>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31" t="s">
        <v>20</v>
      </c>
      <c r="C1" s="331"/>
      <c r="D1" s="331"/>
      <c r="F1" s="331" t="s">
        <v>21</v>
      </c>
      <c r="G1" s="331"/>
      <c r="I1" s="331" t="s">
        <v>24</v>
      </c>
      <c r="J1" s="331"/>
      <c r="K1" s="331"/>
      <c r="L1" s="331"/>
      <c r="N1" s="331" t="s">
        <v>40</v>
      </c>
      <c r="O1" s="331"/>
      <c r="P1" s="13"/>
      <c r="R1" s="333" t="s">
        <v>120</v>
      </c>
      <c r="S1" s="333"/>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13" t="s">
        <v>121</v>
      </c>
      <c r="S2" s="113" t="s">
        <v>122</v>
      </c>
      <c r="X2">
        <v>3</v>
      </c>
      <c r="Y2" t="s">
        <v>4</v>
      </c>
    </row>
    <row r="3" spans="2:55" ht="15.75" thickBot="1" x14ac:dyDescent="0.3">
      <c r="B3" s="8">
        <v>1</v>
      </c>
      <c r="C3" s="4" t="s">
        <v>3</v>
      </c>
      <c r="D3" s="4" t="s">
        <v>12</v>
      </c>
      <c r="F3" s="12" t="s">
        <v>45</v>
      </c>
      <c r="G3" s="6" t="s">
        <v>45</v>
      </c>
      <c r="I3" s="7">
        <v>1</v>
      </c>
      <c r="J3" s="6" t="s">
        <v>28</v>
      </c>
      <c r="K3" s="6">
        <v>2009</v>
      </c>
      <c r="L3" s="6"/>
      <c r="N3" s="9" t="s">
        <v>43</v>
      </c>
      <c r="O3" s="9" t="s">
        <v>41</v>
      </c>
      <c r="P3" s="9" t="s">
        <v>187</v>
      </c>
      <c r="R3" s="114">
        <v>50</v>
      </c>
      <c r="S3" s="115">
        <v>100</v>
      </c>
      <c r="X3">
        <v>4</v>
      </c>
      <c r="Y3" t="s">
        <v>5</v>
      </c>
    </row>
    <row r="4" spans="2:55" ht="15" x14ac:dyDescent="0.25">
      <c r="B4" s="8">
        <v>2</v>
      </c>
      <c r="C4" s="4" t="s">
        <v>4</v>
      </c>
      <c r="D4" s="4" t="s">
        <v>13</v>
      </c>
      <c r="F4" s="12" t="s">
        <v>46</v>
      </c>
      <c r="G4" s="6" t="s">
        <v>46</v>
      </c>
      <c r="I4" s="7">
        <v>2</v>
      </c>
      <c r="J4" s="6" t="s">
        <v>29</v>
      </c>
      <c r="K4" s="6">
        <v>2010</v>
      </c>
      <c r="L4" s="6">
        <v>60</v>
      </c>
      <c r="N4" s="4" t="s">
        <v>3</v>
      </c>
      <c r="O4" s="96" t="s">
        <v>194</v>
      </c>
      <c r="P4" s="96">
        <v>2</v>
      </c>
      <c r="R4" s="333" t="s">
        <v>148</v>
      </c>
      <c r="S4" s="333"/>
      <c r="X4">
        <v>5</v>
      </c>
      <c r="Y4" t="s">
        <v>6</v>
      </c>
      <c r="AZ4">
        <v>2</v>
      </c>
    </row>
    <row r="5" spans="2:55" ht="15.75" thickBot="1" x14ac:dyDescent="0.3">
      <c r="B5" s="8">
        <v>3</v>
      </c>
      <c r="C5" s="4" t="s">
        <v>5</v>
      </c>
      <c r="D5" s="4" t="s">
        <v>22</v>
      </c>
      <c r="F5" s="12" t="s">
        <v>47</v>
      </c>
      <c r="G5" s="6" t="s">
        <v>47</v>
      </c>
      <c r="I5" s="7">
        <v>3</v>
      </c>
      <c r="J5" s="6" t="s">
        <v>30</v>
      </c>
      <c r="K5" s="6">
        <v>2011</v>
      </c>
      <c r="L5" s="6">
        <v>61</v>
      </c>
      <c r="N5" s="4" t="s">
        <v>4</v>
      </c>
      <c r="O5" s="96" t="s">
        <v>195</v>
      </c>
      <c r="P5" s="96">
        <v>3</v>
      </c>
      <c r="R5" s="127" t="s">
        <v>121</v>
      </c>
      <c r="S5" s="127" t="s">
        <v>122</v>
      </c>
      <c r="X5">
        <v>6</v>
      </c>
      <c r="Y5" t="s">
        <v>7</v>
      </c>
      <c r="AD5" s="332" t="s">
        <v>49</v>
      </c>
      <c r="AE5" s="332"/>
      <c r="AF5" s="332"/>
      <c r="AG5" s="332"/>
      <c r="AH5" s="332"/>
      <c r="AI5" s="332"/>
      <c r="AK5" s="330" t="s">
        <v>59</v>
      </c>
      <c r="AL5" s="330"/>
      <c r="AO5" s="330" t="s">
        <v>155</v>
      </c>
      <c r="AP5" s="330"/>
      <c r="AX5" s="330" t="s">
        <v>98</v>
      </c>
      <c r="AY5" s="330"/>
      <c r="AZ5" s="330"/>
      <c r="BB5" t="s">
        <v>188</v>
      </c>
      <c r="BC5" t="s">
        <v>189</v>
      </c>
    </row>
    <row r="6" spans="2:55" ht="15.75" thickBot="1" x14ac:dyDescent="0.3">
      <c r="B6" s="8">
        <v>4</v>
      </c>
      <c r="C6" s="4" t="s">
        <v>6</v>
      </c>
      <c r="D6" s="4" t="s">
        <v>14</v>
      </c>
      <c r="F6" s="7">
        <v>1</v>
      </c>
      <c r="G6" s="96">
        <v>1991</v>
      </c>
      <c r="I6" s="7">
        <v>4</v>
      </c>
      <c r="J6" s="6" t="s">
        <v>31</v>
      </c>
      <c r="K6" s="6">
        <v>2012</v>
      </c>
      <c r="L6" s="6">
        <v>62</v>
      </c>
      <c r="N6" s="4" t="s">
        <v>5</v>
      </c>
      <c r="O6" s="96" t="s">
        <v>196</v>
      </c>
      <c r="P6" s="96">
        <v>4</v>
      </c>
      <c r="R6" s="128">
        <v>30</v>
      </c>
      <c r="S6" s="129">
        <f>Comparison!$C$3</f>
        <v>68</v>
      </c>
      <c r="X6">
        <v>7</v>
      </c>
      <c r="Y6" t="s">
        <v>9</v>
      </c>
      <c r="AD6" s="39"/>
      <c r="AE6" s="40"/>
      <c r="AF6" s="40" t="s">
        <v>50</v>
      </c>
      <c r="AG6" s="40" t="s">
        <v>51</v>
      </c>
      <c r="AH6" s="40" t="s">
        <v>52</v>
      </c>
      <c r="AI6" s="41" t="s">
        <v>53</v>
      </c>
      <c r="AK6" s="329" t="s">
        <v>60</v>
      </c>
      <c r="AL6" s="329"/>
      <c r="AO6" s="329" t="s">
        <v>156</v>
      </c>
      <c r="AP6" s="329"/>
      <c r="AX6" s="95">
        <v>1</v>
      </c>
      <c r="AY6" s="95" t="s">
        <v>28</v>
      </c>
      <c r="AZ6" s="95">
        <f>IF($AZ$4=1,24,60)</f>
        <v>60</v>
      </c>
      <c r="BB6">
        <v>24</v>
      </c>
      <c r="BC6">
        <v>60</v>
      </c>
    </row>
    <row r="7" spans="2:55" ht="15" x14ac:dyDescent="0.25">
      <c r="B7" s="8">
        <v>5</v>
      </c>
      <c r="C7" s="4" t="s">
        <v>7</v>
      </c>
      <c r="D7" s="4" t="s">
        <v>15</v>
      </c>
      <c r="F7" s="7">
        <v>2</v>
      </c>
      <c r="G7" s="96">
        <v>1992</v>
      </c>
      <c r="I7" s="7">
        <v>5</v>
      </c>
      <c r="J7" s="6" t="s">
        <v>32</v>
      </c>
      <c r="K7" s="6">
        <v>2013</v>
      </c>
      <c r="L7" s="6">
        <v>63</v>
      </c>
      <c r="N7" s="4" t="s">
        <v>6</v>
      </c>
      <c r="O7" s="96" t="s">
        <v>197</v>
      </c>
      <c r="P7" s="96">
        <v>5</v>
      </c>
      <c r="X7">
        <v>8</v>
      </c>
      <c r="Y7" t="s">
        <v>10</v>
      </c>
      <c r="AD7" s="42">
        <v>1991</v>
      </c>
      <c r="AE7" s="62"/>
      <c r="AF7" s="43">
        <v>179</v>
      </c>
      <c r="AG7" s="43">
        <v>254</v>
      </c>
      <c r="AH7" s="43">
        <v>122</v>
      </c>
      <c r="AI7" s="44">
        <v>1</v>
      </c>
      <c r="AK7" s="329" t="s">
        <v>61</v>
      </c>
      <c r="AL7" s="329"/>
      <c r="AO7" s="329" t="s">
        <v>157</v>
      </c>
      <c r="AP7" s="329"/>
      <c r="AX7" s="95">
        <v>2</v>
      </c>
      <c r="AY7" s="95" t="s">
        <v>29</v>
      </c>
      <c r="AZ7" s="95">
        <f>IF($AZ$4=1,32,68)</f>
        <v>68</v>
      </c>
      <c r="BB7">
        <v>32</v>
      </c>
      <c r="BC7">
        <v>68</v>
      </c>
    </row>
    <row r="8" spans="2:55" ht="15" x14ac:dyDescent="0.25">
      <c r="B8" s="8">
        <v>6</v>
      </c>
      <c r="C8" s="4" t="s">
        <v>9</v>
      </c>
      <c r="D8" s="4" t="s">
        <v>23</v>
      </c>
      <c r="F8" s="7">
        <v>3</v>
      </c>
      <c r="G8" s="96">
        <v>1993</v>
      </c>
      <c r="I8" s="7">
        <v>6</v>
      </c>
      <c r="J8" s="6" t="s">
        <v>33</v>
      </c>
      <c r="K8" s="6">
        <v>2014</v>
      </c>
      <c r="L8" s="6">
        <v>64</v>
      </c>
      <c r="N8" s="4" t="s">
        <v>7</v>
      </c>
      <c r="O8" s="96" t="s">
        <v>198</v>
      </c>
      <c r="P8" s="96">
        <v>6</v>
      </c>
      <c r="X8">
        <v>9</v>
      </c>
      <c r="Y8" t="s">
        <v>11</v>
      </c>
      <c r="AD8" s="42">
        <v>1992</v>
      </c>
      <c r="AE8" s="63"/>
      <c r="AF8" s="43">
        <v>137</v>
      </c>
      <c r="AG8" s="43">
        <v>231</v>
      </c>
      <c r="AH8" s="43">
        <v>137</v>
      </c>
      <c r="AI8" s="44">
        <v>2</v>
      </c>
      <c r="AK8" s="329" t="s">
        <v>62</v>
      </c>
      <c r="AL8" s="329"/>
      <c r="AO8" s="329" t="s">
        <v>158</v>
      </c>
      <c r="AP8" s="329"/>
      <c r="AX8" s="95">
        <v>3</v>
      </c>
      <c r="AY8" s="95" t="s">
        <v>30</v>
      </c>
      <c r="AZ8" s="95">
        <f>IF($AZ$4=1,31,67)</f>
        <v>67</v>
      </c>
      <c r="BB8">
        <v>31</v>
      </c>
      <c r="BC8">
        <v>67</v>
      </c>
    </row>
    <row r="9" spans="2:55" ht="15" x14ac:dyDescent="0.25">
      <c r="B9" s="8">
        <v>7</v>
      </c>
      <c r="C9" s="4" t="s">
        <v>10</v>
      </c>
      <c r="D9" s="4" t="s">
        <v>17</v>
      </c>
      <c r="F9" s="7">
        <v>4</v>
      </c>
      <c r="G9" s="96">
        <v>1994</v>
      </c>
      <c r="I9" s="7">
        <v>7</v>
      </c>
      <c r="J9" s="6" t="s">
        <v>34</v>
      </c>
      <c r="K9" s="6">
        <v>2015</v>
      </c>
      <c r="L9" s="6">
        <v>65</v>
      </c>
      <c r="N9" s="4" t="s">
        <v>9</v>
      </c>
      <c r="O9" s="96" t="s">
        <v>199</v>
      </c>
      <c r="P9" s="96">
        <v>7</v>
      </c>
      <c r="X9">
        <v>10</v>
      </c>
      <c r="Y9" t="s">
        <v>8</v>
      </c>
      <c r="AD9" s="42">
        <v>1993</v>
      </c>
      <c r="AE9" s="64"/>
      <c r="AF9" s="43">
        <v>224</v>
      </c>
      <c r="AG9" s="43">
        <v>252</v>
      </c>
      <c r="AH9" s="43">
        <v>216</v>
      </c>
      <c r="AI9" s="44">
        <v>3</v>
      </c>
      <c r="AO9" s="329" t="s">
        <v>178</v>
      </c>
      <c r="AP9" s="329"/>
      <c r="AX9" s="95">
        <v>4</v>
      </c>
      <c r="AY9" s="95" t="s">
        <v>31</v>
      </c>
      <c r="AZ9" s="95">
        <f>IF($AZ$4=1,30,66)</f>
        <v>66</v>
      </c>
      <c r="BB9">
        <v>30</v>
      </c>
      <c r="BC9" s="137">
        <v>66</v>
      </c>
    </row>
    <row r="10" spans="2:55" ht="15" x14ac:dyDescent="0.25">
      <c r="B10" s="8">
        <v>8</v>
      </c>
      <c r="C10" s="4" t="s">
        <v>11</v>
      </c>
      <c r="D10" s="4" t="s">
        <v>18</v>
      </c>
      <c r="F10" s="7">
        <v>5</v>
      </c>
      <c r="G10" s="96">
        <v>1995</v>
      </c>
      <c r="I10" s="7">
        <v>8</v>
      </c>
      <c r="J10" s="6" t="s">
        <v>35</v>
      </c>
      <c r="K10" s="6">
        <v>2016</v>
      </c>
      <c r="L10" s="6">
        <v>66</v>
      </c>
      <c r="N10" s="4" t="s">
        <v>10</v>
      </c>
      <c r="O10" s="96" t="s">
        <v>200</v>
      </c>
      <c r="P10" s="96">
        <v>8</v>
      </c>
      <c r="X10">
        <v>11</v>
      </c>
      <c r="Y10" t="s">
        <v>96</v>
      </c>
      <c r="AD10" s="42">
        <v>1994</v>
      </c>
      <c r="AE10" s="45"/>
      <c r="AF10" s="43">
        <v>137</v>
      </c>
      <c r="AG10" s="43">
        <v>189</v>
      </c>
      <c r="AH10" s="43">
        <v>138</v>
      </c>
      <c r="AI10" s="44">
        <v>8</v>
      </c>
      <c r="AO10" s="329" t="s">
        <v>159</v>
      </c>
      <c r="AP10" s="329"/>
      <c r="AX10" s="95">
        <v>5</v>
      </c>
      <c r="AY10" s="95" t="s">
        <v>32</v>
      </c>
      <c r="AZ10" s="95">
        <f>IF($AZ$4=1,29,65)</f>
        <v>65</v>
      </c>
      <c r="BB10">
        <v>29</v>
      </c>
      <c r="BC10" s="137">
        <v>65</v>
      </c>
    </row>
    <row r="11" spans="2:55" ht="15" x14ac:dyDescent="0.25">
      <c r="B11" s="8">
        <v>9</v>
      </c>
      <c r="C11" s="4" t="s">
        <v>8</v>
      </c>
      <c r="D11" s="4" t="s">
        <v>16</v>
      </c>
      <c r="F11" s="7">
        <v>6</v>
      </c>
      <c r="G11" s="96">
        <v>1996</v>
      </c>
      <c r="I11" s="7">
        <v>9</v>
      </c>
      <c r="J11" s="6" t="s">
        <v>36</v>
      </c>
      <c r="K11" s="6">
        <v>2017</v>
      </c>
      <c r="L11" s="6">
        <v>67</v>
      </c>
      <c r="N11" s="4" t="s">
        <v>11</v>
      </c>
      <c r="O11" s="96" t="s">
        <v>201</v>
      </c>
      <c r="P11" s="96">
        <v>9</v>
      </c>
      <c r="X11">
        <v>12</v>
      </c>
      <c r="Y11" t="s">
        <v>103</v>
      </c>
      <c r="AD11" s="42">
        <v>1995</v>
      </c>
      <c r="AE11" s="46"/>
      <c r="AF11" s="43">
        <v>96</v>
      </c>
      <c r="AG11" s="43">
        <v>200</v>
      </c>
      <c r="AH11" s="43">
        <v>98</v>
      </c>
      <c r="AI11" s="44">
        <v>1</v>
      </c>
      <c r="AO11" s="329" t="s">
        <v>160</v>
      </c>
      <c r="AP11" s="329"/>
      <c r="AX11" s="95">
        <v>6</v>
      </c>
      <c r="AY11" s="95" t="s">
        <v>33</v>
      </c>
      <c r="AZ11" s="137">
        <f>IF($AZ$4=1,28,64)</f>
        <v>64</v>
      </c>
      <c r="BB11">
        <v>28</v>
      </c>
      <c r="BC11" s="137">
        <v>64</v>
      </c>
    </row>
    <row r="12" spans="2:55" ht="15" x14ac:dyDescent="0.25">
      <c r="B12" s="8">
        <v>10</v>
      </c>
      <c r="C12" s="4" t="s">
        <v>96</v>
      </c>
      <c r="D12" s="4" t="s">
        <v>97</v>
      </c>
      <c r="F12" s="7">
        <v>7</v>
      </c>
      <c r="G12" s="96">
        <v>1997</v>
      </c>
      <c r="I12" s="7">
        <v>10</v>
      </c>
      <c r="J12" s="6" t="s">
        <v>37</v>
      </c>
      <c r="K12" s="6">
        <v>2018</v>
      </c>
      <c r="L12" s="6">
        <v>68</v>
      </c>
      <c r="N12" s="4" t="s">
        <v>8</v>
      </c>
      <c r="O12" s="96" t="s">
        <v>202</v>
      </c>
      <c r="P12" s="96">
        <v>10</v>
      </c>
      <c r="X12">
        <v>13</v>
      </c>
      <c r="Y12" t="s">
        <v>183</v>
      </c>
      <c r="AD12" s="42">
        <v>1996</v>
      </c>
      <c r="AE12" s="47"/>
      <c r="AF12" s="43">
        <v>69</v>
      </c>
      <c r="AG12" s="43">
        <v>223</v>
      </c>
      <c r="AH12" s="43">
        <v>131</v>
      </c>
      <c r="AI12" s="44">
        <v>2</v>
      </c>
      <c r="AO12" s="329" t="s">
        <v>161</v>
      </c>
      <c r="AP12" s="329"/>
      <c r="AX12" s="95">
        <v>7</v>
      </c>
      <c r="AY12" s="95" t="s">
        <v>34</v>
      </c>
      <c r="AZ12" s="95">
        <f>IF($AZ$4=1,27,63)</f>
        <v>63</v>
      </c>
      <c r="BB12">
        <v>27</v>
      </c>
      <c r="BC12" s="137">
        <v>63</v>
      </c>
    </row>
    <row r="13" spans="2:55" ht="15" x14ac:dyDescent="0.25">
      <c r="B13" s="8">
        <v>11</v>
      </c>
      <c r="C13" s="96" t="s">
        <v>103</v>
      </c>
      <c r="D13" s="96" t="s">
        <v>104</v>
      </c>
      <c r="F13" s="7">
        <v>8</v>
      </c>
      <c r="G13" s="96">
        <v>1998</v>
      </c>
      <c r="I13" s="7">
        <v>11</v>
      </c>
      <c r="J13" s="6" t="s">
        <v>38</v>
      </c>
      <c r="K13" s="6">
        <v>2019</v>
      </c>
      <c r="L13" s="6">
        <v>33</v>
      </c>
      <c r="N13" s="4" t="s">
        <v>96</v>
      </c>
      <c r="O13" s="96" t="s">
        <v>203</v>
      </c>
      <c r="P13" s="96">
        <v>11</v>
      </c>
      <c r="X13">
        <v>14</v>
      </c>
      <c r="Y13" t="s">
        <v>101</v>
      </c>
      <c r="AD13" s="42">
        <v>1997</v>
      </c>
      <c r="AE13" s="65"/>
      <c r="AF13" s="43">
        <v>203</v>
      </c>
      <c r="AG13" s="43">
        <v>250</v>
      </c>
      <c r="AH13" s="43">
        <v>190</v>
      </c>
      <c r="AI13" s="44">
        <v>3</v>
      </c>
      <c r="AO13" s="329" t="s">
        <v>162</v>
      </c>
      <c r="AP13" s="329"/>
      <c r="AX13" s="95">
        <v>8</v>
      </c>
      <c r="AY13" s="95" t="s">
        <v>35</v>
      </c>
      <c r="AZ13" s="95">
        <f>IF($AZ$4=1,26,62)</f>
        <v>62</v>
      </c>
      <c r="BB13">
        <v>26</v>
      </c>
      <c r="BC13" s="137">
        <v>62</v>
      </c>
    </row>
    <row r="14" spans="2:55" ht="15" x14ac:dyDescent="0.25">
      <c r="B14" s="8">
        <v>12</v>
      </c>
      <c r="C14" s="96" t="s">
        <v>183</v>
      </c>
      <c r="D14" s="96" t="s">
        <v>125</v>
      </c>
      <c r="F14" s="7">
        <v>9</v>
      </c>
      <c r="G14" s="96">
        <v>1999</v>
      </c>
      <c r="I14" s="7">
        <v>12</v>
      </c>
      <c r="J14" s="6" t="s">
        <v>39</v>
      </c>
      <c r="K14" s="6">
        <v>2020</v>
      </c>
      <c r="L14" s="6">
        <v>34</v>
      </c>
      <c r="N14" s="4" t="s">
        <v>103</v>
      </c>
      <c r="O14" s="96" t="s">
        <v>204</v>
      </c>
      <c r="P14" s="96">
        <v>12</v>
      </c>
      <c r="X14">
        <v>15</v>
      </c>
      <c r="Y14" t="s">
        <v>102</v>
      </c>
      <c r="AD14" s="42">
        <v>1998</v>
      </c>
      <c r="AE14" s="66"/>
      <c r="AF14" s="43">
        <v>127</v>
      </c>
      <c r="AG14" s="43">
        <v>238</v>
      </c>
      <c r="AH14" s="43">
        <v>118</v>
      </c>
      <c r="AI14" s="44">
        <v>8</v>
      </c>
      <c r="AO14" s="329" t="s">
        <v>163</v>
      </c>
      <c r="AP14" s="329"/>
      <c r="AX14" s="95">
        <v>9</v>
      </c>
      <c r="AY14" s="95" t="s">
        <v>36</v>
      </c>
      <c r="AZ14" s="95">
        <f>IF($AZ$4=1,25,61)</f>
        <v>61</v>
      </c>
      <c r="BB14">
        <v>25</v>
      </c>
      <c r="BC14" s="137">
        <v>61</v>
      </c>
    </row>
    <row r="15" spans="2:55" ht="15" x14ac:dyDescent="0.25">
      <c r="B15" s="8">
        <v>13</v>
      </c>
      <c r="C15" s="4" t="s">
        <v>101</v>
      </c>
      <c r="D15" s="4" t="s">
        <v>99</v>
      </c>
      <c r="F15" s="7">
        <v>10</v>
      </c>
      <c r="G15" s="96">
        <v>2000</v>
      </c>
      <c r="I15" s="7">
        <v>13</v>
      </c>
      <c r="J15" s="6"/>
      <c r="K15" s="6">
        <v>2021</v>
      </c>
      <c r="L15" s="6">
        <v>35</v>
      </c>
      <c r="N15" s="4" t="s">
        <v>183</v>
      </c>
      <c r="O15" s="96" t="s">
        <v>205</v>
      </c>
      <c r="P15" s="96">
        <v>13</v>
      </c>
      <c r="X15">
        <v>16</v>
      </c>
      <c r="Y15" t="s">
        <v>123</v>
      </c>
      <c r="AD15" s="42">
        <v>1999</v>
      </c>
      <c r="AE15" s="67"/>
      <c r="AF15" s="43">
        <v>217</v>
      </c>
      <c r="AG15" s="43">
        <v>255</v>
      </c>
      <c r="AH15" s="43">
        <v>217</v>
      </c>
      <c r="AI15" s="44">
        <v>1</v>
      </c>
      <c r="AO15" s="329" t="s">
        <v>168</v>
      </c>
      <c r="AP15" s="329"/>
      <c r="AX15" s="95">
        <v>10</v>
      </c>
      <c r="AY15" s="95" t="s">
        <v>37</v>
      </c>
      <c r="AZ15" s="95">
        <f>IF($AZ$4=1,24,60)</f>
        <v>60</v>
      </c>
      <c r="BB15">
        <v>24</v>
      </c>
      <c r="BC15" s="137">
        <v>60</v>
      </c>
    </row>
    <row r="16" spans="2:55" ht="15" x14ac:dyDescent="0.25">
      <c r="B16" s="8">
        <v>14</v>
      </c>
      <c r="C16" s="96" t="s">
        <v>102</v>
      </c>
      <c r="D16" s="96" t="s">
        <v>100</v>
      </c>
      <c r="F16" s="7">
        <v>11</v>
      </c>
      <c r="G16" s="96">
        <v>2001</v>
      </c>
      <c r="I16" s="7">
        <v>14</v>
      </c>
      <c r="J16" s="6"/>
      <c r="K16" s="6">
        <v>2022</v>
      </c>
      <c r="L16" s="6">
        <v>36</v>
      </c>
      <c r="N16" s="4" t="s">
        <v>101</v>
      </c>
      <c r="O16" s="4" t="s">
        <v>99</v>
      </c>
      <c r="P16" s="96">
        <v>14</v>
      </c>
      <c r="X16">
        <v>17</v>
      </c>
      <c r="Y16" t="s">
        <v>179</v>
      </c>
      <c r="AD16" s="42">
        <v>2000</v>
      </c>
      <c r="AE16" s="48"/>
      <c r="AF16" s="43">
        <v>198</v>
      </c>
      <c r="AG16" s="43">
        <v>190</v>
      </c>
      <c r="AH16" s="43">
        <v>254</v>
      </c>
      <c r="AI16" s="44">
        <v>2</v>
      </c>
      <c r="AO16" s="329" t="s">
        <v>165</v>
      </c>
      <c r="AP16" s="329"/>
      <c r="AX16" s="95">
        <v>11</v>
      </c>
      <c r="AY16" s="95" t="s">
        <v>38</v>
      </c>
      <c r="AZ16" s="95">
        <f>IF($AZ$4=1,24,60)</f>
        <v>60</v>
      </c>
      <c r="BB16">
        <v>24</v>
      </c>
      <c r="BC16" s="137">
        <v>60</v>
      </c>
    </row>
    <row r="17" spans="2:55" ht="15" x14ac:dyDescent="0.25">
      <c r="B17" s="8">
        <v>15</v>
      </c>
      <c r="C17" s="5" t="s">
        <v>123</v>
      </c>
      <c r="D17" s="96" t="s">
        <v>124</v>
      </c>
      <c r="F17" s="7">
        <v>12</v>
      </c>
      <c r="G17" s="96">
        <v>2002</v>
      </c>
      <c r="I17" s="7">
        <v>15</v>
      </c>
      <c r="J17" s="6"/>
      <c r="K17" s="6">
        <v>2023</v>
      </c>
      <c r="L17" s="6">
        <v>37</v>
      </c>
      <c r="N17" s="4" t="s">
        <v>102</v>
      </c>
      <c r="O17" s="4" t="s">
        <v>100</v>
      </c>
      <c r="P17" s="96">
        <v>15</v>
      </c>
      <c r="X17">
        <v>18</v>
      </c>
      <c r="Y17" t="s">
        <v>185</v>
      </c>
      <c r="AD17" s="42">
        <v>2001</v>
      </c>
      <c r="AE17" s="49"/>
      <c r="AF17" s="43">
        <v>117</v>
      </c>
      <c r="AG17" s="43">
        <v>99</v>
      </c>
      <c r="AH17" s="43">
        <v>253</v>
      </c>
      <c r="AI17" s="44">
        <v>3</v>
      </c>
      <c r="AO17" s="329" t="s">
        <v>167</v>
      </c>
      <c r="AP17" s="329"/>
      <c r="AX17" s="95">
        <v>12</v>
      </c>
      <c r="AY17" s="95" t="s">
        <v>39</v>
      </c>
      <c r="AZ17" s="95">
        <f>IF($AZ$4=1,24,60)</f>
        <v>60</v>
      </c>
      <c r="BB17">
        <v>24</v>
      </c>
      <c r="BC17" s="137">
        <v>60</v>
      </c>
    </row>
    <row r="18" spans="2:55" ht="15" x14ac:dyDescent="0.25">
      <c r="B18" s="118">
        <v>16</v>
      </c>
      <c r="C18" s="96" t="s">
        <v>179</v>
      </c>
      <c r="D18" s="96" t="s">
        <v>174</v>
      </c>
      <c r="F18" s="7">
        <v>13</v>
      </c>
      <c r="G18" s="96">
        <v>2003</v>
      </c>
      <c r="I18" s="7">
        <v>16</v>
      </c>
      <c r="J18" s="6"/>
      <c r="K18" s="6">
        <v>2024</v>
      </c>
      <c r="L18" s="6">
        <v>38</v>
      </c>
      <c r="N18" s="4" t="s">
        <v>123</v>
      </c>
      <c r="O18" s="4" t="s">
        <v>124</v>
      </c>
      <c r="P18" s="96">
        <v>16</v>
      </c>
      <c r="X18">
        <v>19</v>
      </c>
      <c r="Y18" t="s">
        <v>180</v>
      </c>
      <c r="AD18" s="42">
        <v>2002</v>
      </c>
      <c r="AE18" s="68"/>
      <c r="AF18" s="43">
        <v>203</v>
      </c>
      <c r="AG18" s="43">
        <v>247</v>
      </c>
      <c r="AH18" s="43">
        <v>253</v>
      </c>
      <c r="AI18" s="44">
        <v>8</v>
      </c>
      <c r="AO18" s="329" t="s">
        <v>166</v>
      </c>
      <c r="AP18" s="329"/>
    </row>
    <row r="19" spans="2:55" ht="15" x14ac:dyDescent="0.25">
      <c r="B19" s="131">
        <v>17</v>
      </c>
      <c r="C19" s="96" t="s">
        <v>185</v>
      </c>
      <c r="D19" s="96" t="s">
        <v>175</v>
      </c>
      <c r="F19" s="7">
        <v>14</v>
      </c>
      <c r="G19" s="96">
        <v>2004</v>
      </c>
      <c r="I19" s="7">
        <v>17</v>
      </c>
      <c r="J19" s="6"/>
      <c r="K19" s="6">
        <v>2025</v>
      </c>
      <c r="L19" s="6">
        <v>39</v>
      </c>
      <c r="N19" s="96" t="s">
        <v>179</v>
      </c>
      <c r="O19" s="96" t="s">
        <v>174</v>
      </c>
      <c r="P19" s="96">
        <v>17</v>
      </c>
      <c r="X19">
        <v>20</v>
      </c>
      <c r="Y19" t="s">
        <v>186</v>
      </c>
      <c r="AD19" s="42">
        <v>2003</v>
      </c>
      <c r="AE19" s="69"/>
      <c r="AF19" s="43">
        <v>178</v>
      </c>
      <c r="AG19" s="43">
        <v>168</v>
      </c>
      <c r="AH19" s="43">
        <v>254</v>
      </c>
      <c r="AI19" s="44">
        <v>1</v>
      </c>
      <c r="AO19" s="329" t="s">
        <v>169</v>
      </c>
      <c r="AP19" s="329"/>
    </row>
    <row r="20" spans="2:55" ht="15" x14ac:dyDescent="0.25">
      <c r="B20" s="131">
        <v>18</v>
      </c>
      <c r="C20" s="96" t="s">
        <v>180</v>
      </c>
      <c r="D20" s="96" t="s">
        <v>176</v>
      </c>
      <c r="F20" s="7">
        <v>15</v>
      </c>
      <c r="G20" s="96">
        <v>2005</v>
      </c>
      <c r="I20" s="7">
        <v>18</v>
      </c>
      <c r="J20" s="6"/>
      <c r="K20" s="6">
        <v>2026</v>
      </c>
      <c r="L20" s="6">
        <v>40</v>
      </c>
      <c r="N20" s="96" t="s">
        <v>185</v>
      </c>
      <c r="O20" s="96" t="s">
        <v>175</v>
      </c>
      <c r="P20" s="96">
        <v>18</v>
      </c>
      <c r="X20">
        <v>24</v>
      </c>
      <c r="Y20" t="s">
        <v>162</v>
      </c>
      <c r="AD20" s="42">
        <v>2004</v>
      </c>
      <c r="AE20" s="70"/>
      <c r="AF20" s="43">
        <v>146</v>
      </c>
      <c r="AG20" s="43">
        <v>131</v>
      </c>
      <c r="AH20" s="43">
        <v>253</v>
      </c>
      <c r="AI20" s="44">
        <v>2</v>
      </c>
      <c r="AO20" s="329"/>
      <c r="AP20" s="329"/>
    </row>
    <row r="21" spans="2:55" ht="15" x14ac:dyDescent="0.25">
      <c r="B21" s="131">
        <v>19</v>
      </c>
      <c r="C21" s="96" t="s">
        <v>186</v>
      </c>
      <c r="D21" s="96" t="s">
        <v>177</v>
      </c>
      <c r="F21" s="7">
        <v>16</v>
      </c>
      <c r="G21" s="96">
        <v>2006</v>
      </c>
      <c r="I21" s="7">
        <v>19</v>
      </c>
      <c r="J21" s="6"/>
      <c r="K21" s="6">
        <v>2027</v>
      </c>
      <c r="L21" s="6">
        <v>41</v>
      </c>
      <c r="N21" s="96" t="s">
        <v>180</v>
      </c>
      <c r="O21" s="96" t="s">
        <v>176</v>
      </c>
      <c r="P21" s="96">
        <v>19</v>
      </c>
      <c r="AD21" s="42">
        <v>2005</v>
      </c>
      <c r="AE21" s="50"/>
      <c r="AF21" s="43">
        <v>194</v>
      </c>
      <c r="AG21" s="43">
        <v>217</v>
      </c>
      <c r="AH21" s="43">
        <v>228</v>
      </c>
      <c r="AI21" s="44">
        <v>3</v>
      </c>
    </row>
    <row r="22" spans="2:55" ht="15" x14ac:dyDescent="0.25">
      <c r="F22" s="7">
        <v>17</v>
      </c>
      <c r="G22" s="96">
        <v>2007</v>
      </c>
      <c r="I22" s="7">
        <v>20</v>
      </c>
      <c r="J22" s="6"/>
      <c r="K22" s="6">
        <v>2028</v>
      </c>
      <c r="L22" s="6">
        <v>42</v>
      </c>
      <c r="N22" s="96" t="s">
        <v>186</v>
      </c>
      <c r="O22" s="96" t="s">
        <v>177</v>
      </c>
      <c r="P22" s="96">
        <v>20</v>
      </c>
      <c r="AD22" s="42">
        <v>2006</v>
      </c>
      <c r="AE22" s="51"/>
      <c r="AF22" s="43">
        <v>127</v>
      </c>
      <c r="AG22" s="43">
        <v>177</v>
      </c>
      <c r="AH22" s="43">
        <v>199</v>
      </c>
      <c r="AI22" s="44">
        <v>8</v>
      </c>
    </row>
    <row r="23" spans="2:55" ht="15" x14ac:dyDescent="0.25">
      <c r="F23" s="7">
        <v>18</v>
      </c>
      <c r="G23" s="96">
        <v>2008</v>
      </c>
      <c r="I23" s="7">
        <v>21</v>
      </c>
      <c r="J23" s="6"/>
      <c r="K23" s="6">
        <v>2029</v>
      </c>
      <c r="L23" s="6">
        <v>43</v>
      </c>
      <c r="N23" s="4" t="s">
        <v>162</v>
      </c>
      <c r="O23" s="4" t="s">
        <v>164</v>
      </c>
      <c r="P23" s="96">
        <v>24</v>
      </c>
      <c r="AD23" s="42">
        <v>2007</v>
      </c>
      <c r="AE23" s="52"/>
      <c r="AF23" s="43">
        <v>68</v>
      </c>
      <c r="AG23" s="43">
        <v>130</v>
      </c>
      <c r="AH23" s="43">
        <v>158</v>
      </c>
      <c r="AI23" s="44">
        <v>1</v>
      </c>
    </row>
    <row r="24" spans="2:55" ht="15" x14ac:dyDescent="0.25">
      <c r="F24" s="7">
        <v>19</v>
      </c>
      <c r="G24" s="96">
        <v>2009</v>
      </c>
      <c r="I24" s="7">
        <v>22</v>
      </c>
      <c r="J24" s="6"/>
      <c r="K24" s="6">
        <v>2030</v>
      </c>
      <c r="L24" s="6">
        <v>44</v>
      </c>
      <c r="N24" s="4" t="s">
        <v>192</v>
      </c>
      <c r="O24" s="4" t="s">
        <v>191</v>
      </c>
      <c r="P24" s="96">
        <v>25</v>
      </c>
      <c r="AD24" s="42">
        <v>2008</v>
      </c>
      <c r="AE24" s="71"/>
      <c r="AF24" s="43">
        <v>151</v>
      </c>
      <c r="AG24" s="43">
        <v>191</v>
      </c>
      <c r="AH24" s="43">
        <v>209</v>
      </c>
      <c r="AI24" s="44">
        <v>2</v>
      </c>
    </row>
    <row r="25" spans="2:55" ht="15" x14ac:dyDescent="0.25">
      <c r="F25" s="7">
        <v>20</v>
      </c>
      <c r="G25" s="96">
        <v>2010</v>
      </c>
      <c r="I25" s="7">
        <v>23</v>
      </c>
      <c r="J25" s="6"/>
      <c r="K25" s="6"/>
      <c r="L25" s="6">
        <v>45</v>
      </c>
      <c r="AD25" s="42">
        <v>2009</v>
      </c>
      <c r="AE25" s="53"/>
      <c r="AF25" s="43">
        <v>76</v>
      </c>
      <c r="AG25" s="43">
        <v>70</v>
      </c>
      <c r="AH25" s="43">
        <v>160</v>
      </c>
      <c r="AI25" s="44">
        <v>3</v>
      </c>
    </row>
    <row r="26" spans="2:55" ht="15" x14ac:dyDescent="0.25">
      <c r="F26" s="7">
        <v>21</v>
      </c>
      <c r="G26" s="96">
        <v>2011</v>
      </c>
      <c r="I26" s="7">
        <v>24</v>
      </c>
      <c r="J26" s="6"/>
      <c r="K26" s="6"/>
      <c r="L26" s="6">
        <v>46</v>
      </c>
      <c r="AD26" s="42">
        <v>2010</v>
      </c>
      <c r="AE26" s="72"/>
      <c r="AF26" s="43">
        <v>232</v>
      </c>
      <c r="AG26" s="43">
        <v>190</v>
      </c>
      <c r="AH26" s="43">
        <v>232</v>
      </c>
      <c r="AI26" s="44">
        <v>8</v>
      </c>
    </row>
    <row r="27" spans="2:55" ht="15" x14ac:dyDescent="0.25">
      <c r="F27" s="7">
        <v>22</v>
      </c>
      <c r="G27" s="96">
        <v>2012</v>
      </c>
      <c r="I27" s="7">
        <v>25</v>
      </c>
      <c r="J27" s="6"/>
      <c r="K27" s="6"/>
      <c r="L27" s="6">
        <v>47</v>
      </c>
      <c r="AD27" s="42">
        <v>2011</v>
      </c>
      <c r="AE27" s="54"/>
      <c r="AF27" s="43">
        <v>210</v>
      </c>
      <c r="AG27" s="43">
        <v>132</v>
      </c>
      <c r="AH27" s="43">
        <v>210</v>
      </c>
      <c r="AI27" s="44">
        <v>1</v>
      </c>
    </row>
    <row r="28" spans="2:55" ht="15" x14ac:dyDescent="0.25">
      <c r="F28" s="7">
        <v>23</v>
      </c>
      <c r="G28" s="96">
        <v>2013</v>
      </c>
      <c r="I28" s="7">
        <v>26</v>
      </c>
      <c r="J28" s="6"/>
      <c r="K28" s="6"/>
      <c r="L28" s="6">
        <v>48</v>
      </c>
      <c r="AD28" s="42">
        <v>2012</v>
      </c>
      <c r="AE28" s="55"/>
      <c r="AF28" s="43">
        <v>229</v>
      </c>
      <c r="AG28" s="43">
        <v>105</v>
      </c>
      <c r="AH28" s="43">
        <v>210</v>
      </c>
      <c r="AI28" s="44">
        <v>2</v>
      </c>
    </row>
    <row r="29" spans="2:55" ht="15" x14ac:dyDescent="0.25">
      <c r="F29" s="7">
        <v>24</v>
      </c>
      <c r="G29" s="96">
        <v>2014</v>
      </c>
      <c r="I29" s="7">
        <v>27</v>
      </c>
      <c r="J29" s="6"/>
      <c r="K29" s="6"/>
      <c r="L29" s="6">
        <v>49</v>
      </c>
      <c r="AD29" s="42">
        <v>2013</v>
      </c>
      <c r="AE29" s="73"/>
      <c r="AF29" s="43">
        <v>245</v>
      </c>
      <c r="AG29" s="43">
        <v>199</v>
      </c>
      <c r="AH29" s="43">
        <v>238</v>
      </c>
      <c r="AI29" s="44">
        <v>3</v>
      </c>
    </row>
    <row r="30" spans="2:55" ht="15" x14ac:dyDescent="0.25">
      <c r="F30" s="7">
        <v>25</v>
      </c>
      <c r="G30" s="96">
        <v>2015</v>
      </c>
      <c r="I30" s="7">
        <v>28</v>
      </c>
      <c r="J30" s="6"/>
      <c r="K30" s="6"/>
      <c r="L30" s="6">
        <v>50</v>
      </c>
      <c r="AD30" s="42">
        <v>2014</v>
      </c>
      <c r="AE30" s="56"/>
      <c r="AF30" s="43">
        <v>243</v>
      </c>
      <c r="AG30" s="43">
        <v>103</v>
      </c>
      <c r="AH30" s="43">
        <v>133</v>
      </c>
      <c r="AI30" s="44">
        <v>8</v>
      </c>
    </row>
    <row r="31" spans="2:55" ht="15" x14ac:dyDescent="0.25">
      <c r="F31" s="7">
        <v>26</v>
      </c>
      <c r="G31" s="96">
        <v>2016</v>
      </c>
      <c r="I31" s="7">
        <v>29</v>
      </c>
      <c r="J31" s="6"/>
      <c r="K31" s="6"/>
      <c r="L31" s="6">
        <v>51</v>
      </c>
      <c r="AD31" s="42">
        <v>2015</v>
      </c>
      <c r="AE31" s="74"/>
      <c r="AF31" s="43">
        <v>246</v>
      </c>
      <c r="AG31" s="43">
        <v>134</v>
      </c>
      <c r="AH31" s="43">
        <v>158</v>
      </c>
      <c r="AI31" s="44">
        <v>1</v>
      </c>
    </row>
    <row r="32" spans="2:55" ht="15" x14ac:dyDescent="0.25">
      <c r="F32" s="7">
        <v>27</v>
      </c>
      <c r="G32" s="96">
        <v>2017</v>
      </c>
      <c r="I32" s="7">
        <v>30</v>
      </c>
      <c r="J32" s="5"/>
      <c r="K32" s="5"/>
      <c r="L32" s="6">
        <v>52</v>
      </c>
      <c r="AD32" s="42">
        <v>2016</v>
      </c>
      <c r="AE32" s="56"/>
      <c r="AF32" s="43">
        <v>243</v>
      </c>
      <c r="AG32" s="43">
        <v>103</v>
      </c>
      <c r="AH32" s="43">
        <v>133</v>
      </c>
      <c r="AI32" s="44">
        <v>2</v>
      </c>
    </row>
    <row r="33" spans="6:35" ht="15" x14ac:dyDescent="0.25">
      <c r="F33" s="7">
        <v>28</v>
      </c>
      <c r="G33" s="96">
        <v>2018</v>
      </c>
      <c r="I33" s="7">
        <v>31</v>
      </c>
      <c r="J33" s="5"/>
      <c r="K33" s="5"/>
      <c r="L33" s="6">
        <v>53</v>
      </c>
      <c r="AD33" s="42">
        <v>2017</v>
      </c>
      <c r="AE33" s="77"/>
      <c r="AF33" s="43">
        <v>241</v>
      </c>
      <c r="AG33" s="43">
        <v>133</v>
      </c>
      <c r="AH33" s="43">
        <v>115</v>
      </c>
      <c r="AI33" s="44">
        <v>3</v>
      </c>
    </row>
    <row r="34" spans="6:35" ht="15" x14ac:dyDescent="0.25">
      <c r="F34" s="7">
        <v>29</v>
      </c>
      <c r="G34" s="96">
        <v>2019</v>
      </c>
      <c r="I34" s="7">
        <v>32</v>
      </c>
      <c r="J34" s="5"/>
      <c r="K34" s="5"/>
      <c r="L34" s="6">
        <v>54</v>
      </c>
      <c r="AD34" s="42">
        <v>2018</v>
      </c>
      <c r="AE34" s="78"/>
      <c r="AF34" s="43">
        <v>251</v>
      </c>
      <c r="AG34" s="43">
        <v>182</v>
      </c>
      <c r="AH34" s="43">
        <v>125</v>
      </c>
      <c r="AI34" s="44">
        <v>8</v>
      </c>
    </row>
    <row r="35" spans="6:35" ht="15" x14ac:dyDescent="0.25">
      <c r="F35" s="7">
        <v>30</v>
      </c>
      <c r="G35" s="96">
        <v>2020</v>
      </c>
      <c r="I35" s="7">
        <v>33</v>
      </c>
      <c r="J35" s="5"/>
      <c r="K35" s="5"/>
      <c r="L35" s="6">
        <v>55</v>
      </c>
      <c r="AD35" s="42">
        <v>2019</v>
      </c>
      <c r="AE35" s="75"/>
      <c r="AF35" s="43">
        <v>255</v>
      </c>
      <c r="AG35" s="43">
        <v>225</v>
      </c>
      <c r="AH35" s="43">
        <v>225</v>
      </c>
      <c r="AI35" s="44">
        <v>1</v>
      </c>
    </row>
    <row r="36" spans="6:35" ht="15" x14ac:dyDescent="0.25">
      <c r="F36" s="7">
        <v>31</v>
      </c>
      <c r="G36" s="96"/>
      <c r="I36" s="7">
        <v>34</v>
      </c>
      <c r="J36" s="5"/>
      <c r="K36" s="5"/>
      <c r="L36" s="6">
        <v>56</v>
      </c>
      <c r="AD36" s="42">
        <v>2020</v>
      </c>
      <c r="AE36" s="76"/>
      <c r="AF36" s="43">
        <v>254</v>
      </c>
      <c r="AG36" s="43">
        <v>197</v>
      </c>
      <c r="AH36" s="43">
        <v>140</v>
      </c>
      <c r="AI36" s="44">
        <v>2</v>
      </c>
    </row>
    <row r="37" spans="6:35" ht="15" x14ac:dyDescent="0.25">
      <c r="F37" s="7">
        <v>32</v>
      </c>
      <c r="G37" s="96"/>
      <c r="I37" s="7">
        <v>35</v>
      </c>
      <c r="J37" s="5"/>
      <c r="K37" s="5"/>
      <c r="L37" s="6">
        <v>57</v>
      </c>
      <c r="AD37" s="42" t="s">
        <v>45</v>
      </c>
      <c r="AE37" s="57"/>
      <c r="AF37" s="43">
        <v>0</v>
      </c>
      <c r="AG37" s="43">
        <v>0</v>
      </c>
      <c r="AH37" s="43">
        <v>0</v>
      </c>
      <c r="AI37" s="44">
        <v>-4142</v>
      </c>
    </row>
    <row r="38" spans="6:35" ht="15" x14ac:dyDescent="0.25">
      <c r="F38" s="7">
        <v>33</v>
      </c>
      <c r="G38" s="96"/>
      <c r="I38" s="7">
        <v>36</v>
      </c>
      <c r="J38" s="5"/>
      <c r="K38" s="5"/>
      <c r="L38" s="6">
        <v>58</v>
      </c>
      <c r="AD38" s="42" t="s">
        <v>46</v>
      </c>
      <c r="AE38" s="57"/>
      <c r="AF38" s="43">
        <v>0</v>
      </c>
      <c r="AG38" s="43">
        <v>0</v>
      </c>
      <c r="AH38" s="43">
        <v>0</v>
      </c>
      <c r="AI38" s="44">
        <v>-4142</v>
      </c>
    </row>
    <row r="39" spans="6:35" ht="15.75" thickBot="1" x14ac:dyDescent="0.3">
      <c r="F39" s="7">
        <v>34</v>
      </c>
      <c r="G39" s="96"/>
      <c r="I39" s="7">
        <v>37</v>
      </c>
      <c r="J39" s="5"/>
      <c r="K39" s="5"/>
      <c r="L39" s="6">
        <v>59</v>
      </c>
      <c r="AD39" s="58" t="s">
        <v>47</v>
      </c>
      <c r="AE39" s="59"/>
      <c r="AF39" s="60">
        <v>0</v>
      </c>
      <c r="AG39" s="60">
        <v>0</v>
      </c>
      <c r="AH39" s="60">
        <v>0</v>
      </c>
      <c r="AI39" s="61">
        <v>-4142</v>
      </c>
    </row>
    <row r="40" spans="6:35" ht="15" x14ac:dyDescent="0.25">
      <c r="F40" s="7">
        <v>35</v>
      </c>
      <c r="G40" s="96"/>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38"/>
      <c r="E60" s="38"/>
      <c r="F60" s="38"/>
      <c r="G60" s="38"/>
      <c r="H60" s="38"/>
      <c r="I60" s="38"/>
      <c r="J60" s="38"/>
      <c r="K60" s="38"/>
      <c r="L60" s="38"/>
      <c r="M60" s="38"/>
      <c r="N60" s="38"/>
      <c r="O60" s="38"/>
      <c r="P60" s="38"/>
      <c r="Q60" s="38"/>
      <c r="R60" s="38"/>
      <c r="S60" s="38"/>
      <c r="T60" s="38"/>
      <c r="U60" s="38"/>
      <c r="V60" s="38"/>
      <c r="W60" s="38"/>
      <c r="X60" s="38"/>
      <c r="Y60" s="38"/>
      <c r="Z60" s="38"/>
      <c r="AA60" s="38"/>
      <c r="AB60" s="38"/>
      <c r="AC60" s="38"/>
      <c r="AD60" s="38"/>
      <c r="AE60" s="38"/>
      <c r="AF60" s="38"/>
      <c r="AG60" s="38"/>
      <c r="AH60" s="38"/>
      <c r="AI60" s="38"/>
      <c r="AJ60" s="38"/>
      <c r="AK60" s="38"/>
      <c r="AL60" s="38"/>
    </row>
    <row r="61" spans="1:38" ht="12.75" customHeight="1" x14ac:dyDescent="0.25">
      <c r="A61" s="137"/>
    </row>
    <row r="62" spans="1:38" ht="12.75" customHeight="1" x14ac:dyDescent="0.25">
      <c r="A62" s="137"/>
    </row>
    <row r="63" spans="1:38" ht="12.75" customHeight="1" x14ac:dyDescent="0.25">
      <c r="A63" s="137"/>
    </row>
    <row r="64" spans="1:38" ht="12.75" customHeight="1" x14ac:dyDescent="0.25">
      <c r="A64" s="137"/>
    </row>
    <row r="65" spans="1:1" ht="12.75" customHeight="1" x14ac:dyDescent="0.25">
      <c r="A65" s="137"/>
    </row>
    <row r="66" spans="1:1" ht="12.75" customHeight="1" x14ac:dyDescent="0.25">
      <c r="A66" s="137"/>
    </row>
    <row r="67" spans="1:1" ht="12.75" customHeight="1" x14ac:dyDescent="0.25">
      <c r="A67" s="137"/>
    </row>
    <row r="68" spans="1:1" ht="12.75" customHeight="1" x14ac:dyDescent="0.25">
      <c r="A68" s="137"/>
    </row>
    <row r="69" spans="1:1" ht="12.75" customHeight="1" x14ac:dyDescent="0.25">
      <c r="A69" s="137"/>
    </row>
    <row r="70" spans="1:1" ht="12.75" customHeight="1" x14ac:dyDescent="0.25">
      <c r="A70" s="137"/>
    </row>
    <row r="71" spans="1:1" ht="12.75" customHeight="1" x14ac:dyDescent="0.25">
      <c r="A71" s="137"/>
    </row>
    <row r="72" spans="1:1" ht="12.75" customHeight="1" x14ac:dyDescent="0.25">
      <c r="A72" s="137"/>
    </row>
    <row r="73" spans="1:1" ht="12.75" customHeight="1" x14ac:dyDescent="0.25">
      <c r="A73" s="137"/>
    </row>
    <row r="74" spans="1:1" ht="12.75" customHeight="1" x14ac:dyDescent="0.25">
      <c r="A74" s="137"/>
    </row>
    <row r="75" spans="1:1" ht="12.75" customHeight="1" x14ac:dyDescent="0.25">
      <c r="A75" s="137"/>
    </row>
    <row r="76" spans="1:1" ht="12.75" customHeight="1" x14ac:dyDescent="0.25">
      <c r="A76" s="137"/>
    </row>
    <row r="77" spans="1:1" ht="12.75" customHeight="1" x14ac:dyDescent="0.25">
      <c r="A77" s="137"/>
    </row>
    <row r="78" spans="1:1" ht="12.75" customHeight="1" x14ac:dyDescent="0.25">
      <c r="A78" s="137"/>
    </row>
    <row r="79" spans="1:1" ht="12.75" customHeight="1" x14ac:dyDescent="0.25">
      <c r="A79" s="137"/>
    </row>
    <row r="80" spans="1:1" ht="12.75" customHeight="1" x14ac:dyDescent="0.25">
      <c r="A80" s="137"/>
    </row>
  </sheetData>
  <mergeCells count="28">
    <mergeCell ref="AO11:AP11"/>
    <mergeCell ref="AO12:AP12"/>
    <mergeCell ref="AO13:AP13"/>
    <mergeCell ref="AO16:AP16"/>
    <mergeCell ref="B1:D1"/>
    <mergeCell ref="F1:G1"/>
    <mergeCell ref="I1:L1"/>
    <mergeCell ref="N1:O1"/>
    <mergeCell ref="AD5:AI5"/>
    <mergeCell ref="R1:S1"/>
    <mergeCell ref="R4:S4"/>
    <mergeCell ref="AO14:AP14"/>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workbookViewId="0">
      <selection activeCell="R19" sqref="R19"/>
    </sheetView>
  </sheetViews>
  <sheetFormatPr defaultColWidth="18.7109375" defaultRowHeight="12.75" customHeight="1" x14ac:dyDescent="0.25"/>
  <cols>
    <col min="1" max="1" width="8.7109375" style="257" bestFit="1" customWidth="1"/>
    <col min="2" max="2" width="8" style="1" bestFit="1" customWidth="1"/>
    <col min="3" max="3" width="7" style="1" bestFit="1" customWidth="1"/>
    <col min="4" max="6" width="8" style="1" bestFit="1" customWidth="1"/>
    <col min="7" max="7" width="7" style="1" bestFit="1" customWidth="1"/>
    <col min="8" max="10" width="8" style="1" bestFit="1" customWidth="1"/>
    <col min="11" max="11" width="7" style="1" bestFit="1" customWidth="1"/>
    <col min="12" max="31" width="8" style="1" bestFit="1" customWidth="1"/>
    <col min="32" max="36" width="8" bestFit="1" customWidth="1"/>
  </cols>
  <sheetData>
    <row r="1" spans="2:31" ht="15" x14ac:dyDescent="0.25"/>
    <row r="2" spans="2:31" ht="15" x14ac:dyDescent="0.25"/>
    <row r="3" spans="2:31" ht="15" x14ac:dyDescent="0.25"/>
    <row r="4" spans="2:31" ht="15" x14ac:dyDescent="0.25">
      <c r="R4" s="246"/>
    </row>
    <row r="5" spans="2:31" ht="15" x14ac:dyDescent="0.25">
      <c r="C5" s="247"/>
      <c r="K5" s="247"/>
      <c r="O5" s="247"/>
      <c r="S5" s="247"/>
      <c r="W5" s="247"/>
      <c r="AA5" s="247"/>
    </row>
    <row r="6" spans="2:31" ht="15" x14ac:dyDescent="0.25">
      <c r="C6" s="247"/>
      <c r="G6" s="247"/>
      <c r="K6" s="247"/>
      <c r="O6" s="247"/>
      <c r="S6" s="247"/>
      <c r="W6" s="247"/>
    </row>
    <row r="7" spans="2:31" ht="15" x14ac:dyDescent="0.25">
      <c r="C7" s="247"/>
      <c r="G7" s="247"/>
      <c r="K7" s="247"/>
      <c r="O7" s="247"/>
      <c r="S7" s="247"/>
      <c r="W7" s="247"/>
      <c r="AA7" s="247"/>
    </row>
    <row r="8" spans="2:31" ht="15" x14ac:dyDescent="0.25">
      <c r="C8" s="247"/>
      <c r="G8" s="247"/>
      <c r="K8" s="247"/>
      <c r="O8" s="247"/>
      <c r="S8" s="247"/>
      <c r="W8" s="247"/>
      <c r="AA8" s="247"/>
    </row>
    <row r="9" spans="2:31" ht="15" x14ac:dyDescent="0.25">
      <c r="C9" s="247"/>
      <c r="G9" s="247"/>
      <c r="K9" s="247"/>
      <c r="M9" s="247"/>
      <c r="O9" s="247"/>
      <c r="T9" s="247"/>
      <c r="W9" s="247"/>
      <c r="AA9" s="247"/>
    </row>
    <row r="10" spans="2:31" ht="15" x14ac:dyDescent="0.25">
      <c r="B10" s="247"/>
      <c r="C10" s="247"/>
      <c r="E10" s="247"/>
      <c r="F10" s="247"/>
      <c r="G10" s="247"/>
      <c r="H10" s="247"/>
      <c r="J10" s="247"/>
      <c r="L10" s="247"/>
      <c r="N10" s="247"/>
      <c r="P10" s="247"/>
      <c r="R10" s="247"/>
      <c r="S10" s="247"/>
      <c r="T10" s="247"/>
      <c r="U10" s="247"/>
      <c r="V10" s="247"/>
      <c r="Y10" s="247"/>
      <c r="Z10" s="247"/>
      <c r="AC10" s="247"/>
    </row>
    <row r="11" spans="2:31" ht="15" x14ac:dyDescent="0.25">
      <c r="B11" s="247"/>
      <c r="C11" s="247"/>
      <c r="D11" s="247"/>
      <c r="E11" s="247"/>
      <c r="F11" s="247"/>
      <c r="G11" s="247"/>
      <c r="I11" s="247"/>
      <c r="J11" s="247"/>
      <c r="K11" s="247"/>
      <c r="L11" s="247"/>
      <c r="M11" s="247"/>
      <c r="N11" s="247"/>
      <c r="O11" s="247"/>
      <c r="P11" s="247"/>
      <c r="Q11" s="247"/>
      <c r="S11" s="247"/>
      <c r="T11" s="247"/>
      <c r="U11" s="247"/>
      <c r="V11" s="247"/>
      <c r="W11" s="247"/>
      <c r="Y11" s="247"/>
      <c r="Z11" s="247"/>
      <c r="AA11" s="247"/>
      <c r="AB11" s="247"/>
      <c r="AE11" s="247"/>
    </row>
    <row r="12" spans="2:31" ht="15" x14ac:dyDescent="0.25">
      <c r="B12" s="247"/>
      <c r="C12" s="247"/>
      <c r="D12" s="247"/>
      <c r="E12" s="247"/>
      <c r="F12" s="247"/>
      <c r="G12" s="247"/>
      <c r="I12" s="247"/>
      <c r="J12" s="247"/>
      <c r="K12" s="247"/>
      <c r="L12" s="247"/>
      <c r="M12" s="247"/>
      <c r="N12" s="247"/>
      <c r="O12" s="247"/>
      <c r="Q12" s="247"/>
      <c r="R12" s="247"/>
      <c r="S12" s="247"/>
      <c r="T12" s="247"/>
      <c r="U12" s="247"/>
      <c r="V12" s="247"/>
      <c r="W12" s="247"/>
      <c r="X12" s="247"/>
      <c r="Y12" s="247"/>
      <c r="Z12" s="247"/>
      <c r="AA12" s="247"/>
      <c r="AB12" s="247"/>
    </row>
    <row r="13" spans="2:31" ht="15" x14ac:dyDescent="0.25">
      <c r="B13" s="247"/>
      <c r="C13" s="247"/>
      <c r="D13" s="247"/>
      <c r="E13" s="247"/>
      <c r="I13" s="247"/>
      <c r="J13" s="247"/>
      <c r="L13" s="247"/>
      <c r="M13" s="247"/>
      <c r="N13" s="247"/>
      <c r="O13" s="247"/>
      <c r="V13" s="247"/>
      <c r="W13" s="247"/>
      <c r="X13" s="247"/>
      <c r="Y13" s="247"/>
      <c r="Z13" s="247"/>
      <c r="AA13" s="247"/>
      <c r="AC13" s="247"/>
    </row>
    <row r="14" spans="2:31" ht="15" x14ac:dyDescent="0.25">
      <c r="B14" s="247"/>
      <c r="C14" s="247"/>
      <c r="E14" s="247"/>
      <c r="G14" s="247"/>
      <c r="J14" s="247"/>
      <c r="K14" s="247"/>
      <c r="M14" s="247"/>
      <c r="N14" s="247"/>
      <c r="O14" s="247"/>
      <c r="S14" s="247"/>
      <c r="W14" s="247"/>
      <c r="AA14" s="247"/>
    </row>
    <row r="15" spans="2:31" ht="15" x14ac:dyDescent="0.25">
      <c r="B15" s="247"/>
      <c r="C15" s="247"/>
      <c r="G15" s="247"/>
      <c r="K15" s="247"/>
      <c r="O15" s="247"/>
      <c r="S15" s="247"/>
      <c r="W15" s="247"/>
      <c r="AA15" s="247"/>
    </row>
    <row r="16" spans="2:31" ht="15" x14ac:dyDescent="0.25">
      <c r="C16" s="247"/>
      <c r="E16" s="247"/>
      <c r="G16" s="247"/>
      <c r="K16" s="247"/>
      <c r="O16" s="247"/>
      <c r="S16" s="247"/>
      <c r="X16" s="247"/>
      <c r="AB16" s="247"/>
    </row>
    <row r="17" spans="2:30" ht="15" x14ac:dyDescent="0.25">
      <c r="C17" s="247"/>
      <c r="G17" s="247"/>
      <c r="K17" s="247"/>
      <c r="O17" s="247"/>
      <c r="S17" s="247"/>
      <c r="W17" s="247"/>
      <c r="AA17" s="247"/>
    </row>
    <row r="18" spans="2:30" ht="15" x14ac:dyDescent="0.25">
      <c r="C18" s="247"/>
      <c r="G18" s="247"/>
      <c r="K18" s="247"/>
      <c r="O18" s="247"/>
      <c r="S18" s="247"/>
      <c r="W18" s="247"/>
      <c r="AA18" s="247"/>
    </row>
    <row r="19" spans="2:30" ht="15" x14ac:dyDescent="0.25">
      <c r="C19" s="247"/>
      <c r="G19" s="247"/>
      <c r="K19" s="247"/>
      <c r="O19" s="247"/>
      <c r="S19" s="247"/>
      <c r="W19" s="247"/>
      <c r="AA19" s="247"/>
    </row>
    <row r="20" spans="2:30" ht="15" x14ac:dyDescent="0.25">
      <c r="C20" s="247"/>
      <c r="G20" s="247"/>
      <c r="K20" s="247"/>
      <c r="O20" s="247"/>
      <c r="S20" s="247"/>
      <c r="W20" s="247"/>
      <c r="AA20" s="247"/>
    </row>
    <row r="21" spans="2:30" ht="15" x14ac:dyDescent="0.25">
      <c r="B21" s="247"/>
      <c r="C21" s="247"/>
      <c r="E21" s="247"/>
      <c r="G21" s="247"/>
      <c r="K21" s="247"/>
      <c r="L21" s="247"/>
      <c r="O21" s="247"/>
      <c r="Q21" s="247"/>
      <c r="R21" s="247"/>
      <c r="S21" s="247"/>
      <c r="W21" s="247"/>
      <c r="AA21" s="247"/>
    </row>
    <row r="22" spans="2:30" ht="15" x14ac:dyDescent="0.25">
      <c r="B22" s="247"/>
      <c r="C22" s="247"/>
      <c r="E22" s="247"/>
      <c r="F22" s="247"/>
      <c r="G22" s="247"/>
      <c r="I22" s="247"/>
      <c r="J22" s="247"/>
      <c r="K22" s="247"/>
      <c r="M22" s="247"/>
      <c r="N22" s="247"/>
      <c r="O22" s="247"/>
      <c r="Q22" s="247"/>
      <c r="R22" s="247"/>
      <c r="S22" s="247"/>
      <c r="T22" s="247"/>
      <c r="U22" s="247"/>
      <c r="V22" s="247"/>
      <c r="W22" s="247"/>
      <c r="X22" s="247"/>
      <c r="Y22" s="247"/>
      <c r="AA22" s="247"/>
      <c r="AC22" s="247"/>
      <c r="AD22" s="247"/>
    </row>
    <row r="23" spans="2:30" ht="15" x14ac:dyDescent="0.25">
      <c r="C23" s="247"/>
      <c r="D23" s="247"/>
      <c r="E23" s="247"/>
      <c r="F23" s="247"/>
      <c r="G23" s="247"/>
      <c r="I23" s="247"/>
      <c r="J23" s="247"/>
      <c r="K23" s="247"/>
      <c r="L23" s="247"/>
      <c r="M23" s="247"/>
      <c r="N23" s="247"/>
      <c r="O23" s="247"/>
      <c r="R23" s="247"/>
      <c r="S23" s="247"/>
      <c r="T23" s="247"/>
      <c r="U23" s="247"/>
      <c r="V23" s="247"/>
      <c r="W23" s="247"/>
      <c r="X23" s="247"/>
      <c r="Y23" s="247"/>
      <c r="Z23" s="247"/>
      <c r="AA23" s="247"/>
      <c r="AB23" s="247"/>
      <c r="AC23" s="247"/>
    </row>
    <row r="24" spans="2:30" ht="15" x14ac:dyDescent="0.25">
      <c r="B24" s="247"/>
      <c r="C24" s="247"/>
      <c r="D24" s="247"/>
      <c r="E24" s="247"/>
      <c r="F24" s="247"/>
      <c r="G24" s="247"/>
      <c r="J24" s="247"/>
      <c r="K24" s="247"/>
      <c r="M24" s="247"/>
      <c r="N24" s="247"/>
      <c r="O24" s="247"/>
      <c r="R24" s="247"/>
      <c r="S24" s="247"/>
      <c r="T24" s="247"/>
      <c r="U24" s="247"/>
      <c r="V24" s="247"/>
      <c r="W24" s="247"/>
      <c r="X24" s="247"/>
      <c r="Z24" s="247"/>
      <c r="AA24" s="247"/>
      <c r="AB24" s="247"/>
      <c r="AC24" s="247"/>
      <c r="AD24" s="247"/>
    </row>
    <row r="25" spans="2:30" ht="15" x14ac:dyDescent="0.25">
      <c r="B25" s="247"/>
      <c r="C25" s="247"/>
      <c r="D25" s="247"/>
      <c r="E25" s="247"/>
      <c r="I25" s="247"/>
      <c r="J25" s="247"/>
      <c r="K25" s="247"/>
      <c r="L25" s="247"/>
      <c r="M25" s="247"/>
      <c r="P25" s="247"/>
      <c r="Q25" s="247"/>
      <c r="R25" s="247"/>
      <c r="T25" s="247"/>
      <c r="U25" s="247"/>
      <c r="W25" s="247"/>
      <c r="Z25" s="247"/>
    </row>
    <row r="26" spans="2:30" ht="15" x14ac:dyDescent="0.25">
      <c r="C26" s="247"/>
      <c r="D26" s="247"/>
      <c r="H26" s="247"/>
      <c r="K26" s="247"/>
      <c r="L26" s="247"/>
      <c r="N26" s="247"/>
      <c r="P26" s="247"/>
      <c r="T26" s="247"/>
      <c r="U26" s="247"/>
      <c r="X26" s="247"/>
      <c r="Y26" s="247"/>
      <c r="AB26" s="247"/>
      <c r="AC26" s="247"/>
    </row>
    <row r="27" spans="2:30" ht="15" x14ac:dyDescent="0.25">
      <c r="C27" s="247"/>
      <c r="G27" s="247"/>
      <c r="K27" s="247"/>
      <c r="L27" s="247"/>
      <c r="O27" s="247"/>
      <c r="S27" s="247"/>
      <c r="W27" s="247"/>
      <c r="AA27" s="247"/>
    </row>
    <row r="28" spans="2:30" ht="15" x14ac:dyDescent="0.25">
      <c r="C28" s="247"/>
      <c r="G28" s="247"/>
      <c r="K28" s="247"/>
      <c r="O28" s="247"/>
      <c r="S28" s="247"/>
      <c r="X28" s="247"/>
      <c r="AB28" s="247"/>
    </row>
    <row r="29" spans="2:30" ht="15" x14ac:dyDescent="0.25">
      <c r="C29" s="247"/>
      <c r="G29" s="247"/>
      <c r="K29" s="247"/>
      <c r="O29" s="247"/>
      <c r="S29" s="247"/>
      <c r="W29" s="247"/>
      <c r="AA29" s="247"/>
    </row>
    <row r="30" spans="2:30" ht="15" x14ac:dyDescent="0.25">
      <c r="C30" s="247"/>
      <c r="G30" s="247"/>
      <c r="K30" s="247"/>
      <c r="O30" s="247"/>
      <c r="S30" s="247"/>
      <c r="W30" s="247"/>
      <c r="AA30" s="247"/>
    </row>
    <row r="31" spans="2:30" ht="15" x14ac:dyDescent="0.25">
      <c r="C31" s="247"/>
      <c r="G31" s="247"/>
      <c r="K31" s="247"/>
      <c r="O31" s="247"/>
      <c r="S31" s="247"/>
      <c r="W31" s="247"/>
      <c r="AA31" s="247"/>
    </row>
    <row r="32" spans="2:30" ht="15" x14ac:dyDescent="0.25">
      <c r="C32" s="247"/>
      <c r="G32" s="247"/>
      <c r="K32" s="247"/>
      <c r="O32" s="247"/>
      <c r="S32" s="247"/>
      <c r="W32" s="247"/>
      <c r="AA32" s="247"/>
    </row>
    <row r="33" spans="2:31" ht="15" x14ac:dyDescent="0.25">
      <c r="C33" s="247"/>
      <c r="G33" s="247"/>
      <c r="H33" s="247"/>
      <c r="K33" s="247"/>
      <c r="L33" s="247"/>
      <c r="P33" s="247"/>
      <c r="S33" s="247"/>
      <c r="T33" s="247"/>
      <c r="X33" s="247"/>
      <c r="AB33" s="247"/>
    </row>
    <row r="34" spans="2:31" ht="15" x14ac:dyDescent="0.25">
      <c r="C34" s="247"/>
      <c r="D34" s="247"/>
      <c r="F34" s="247"/>
      <c r="G34" s="247"/>
      <c r="I34" s="247"/>
      <c r="J34" s="247"/>
      <c r="K34" s="247"/>
      <c r="M34" s="247"/>
      <c r="N34" s="247"/>
      <c r="O34" s="247"/>
      <c r="S34" s="247"/>
      <c r="T34" s="247"/>
      <c r="U34" s="247"/>
      <c r="V34" s="247"/>
      <c r="W34" s="247"/>
      <c r="X34" s="247"/>
      <c r="Y34" s="247"/>
      <c r="Z34" s="247"/>
      <c r="AA34" s="247"/>
      <c r="AD34" s="247"/>
    </row>
    <row r="35" spans="2:31" ht="15" x14ac:dyDescent="0.25">
      <c r="C35" s="247"/>
      <c r="D35" s="247"/>
      <c r="E35" s="247"/>
      <c r="F35" s="247"/>
      <c r="G35" s="247"/>
      <c r="I35" s="247"/>
      <c r="J35" s="247"/>
      <c r="K35" s="247"/>
      <c r="L35" s="247"/>
      <c r="M35" s="247"/>
      <c r="N35" s="247"/>
      <c r="O35" s="247"/>
      <c r="Q35" s="247"/>
      <c r="R35" s="247"/>
      <c r="S35" s="247"/>
      <c r="T35" s="247"/>
      <c r="U35" s="247"/>
      <c r="V35" s="247"/>
      <c r="W35" s="247"/>
      <c r="Z35" s="247"/>
      <c r="AA35" s="247"/>
      <c r="AB35" s="247"/>
      <c r="AC35" s="247"/>
    </row>
    <row r="36" spans="2:31" ht="15" x14ac:dyDescent="0.25">
      <c r="C36" s="247"/>
      <c r="D36" s="247"/>
      <c r="E36" s="247"/>
      <c r="G36" s="247"/>
      <c r="H36" s="247"/>
      <c r="J36" s="247"/>
      <c r="K36" s="247"/>
      <c r="M36" s="247"/>
      <c r="N36" s="247"/>
      <c r="O36" s="247"/>
      <c r="Q36" s="247"/>
      <c r="R36" s="247"/>
      <c r="S36" s="247"/>
      <c r="T36" s="247"/>
      <c r="U36" s="247"/>
      <c r="V36" s="247"/>
      <c r="W36" s="247"/>
      <c r="Z36" s="247"/>
      <c r="AA36" s="247"/>
      <c r="AB36" s="247"/>
      <c r="AC36" s="247"/>
      <c r="AD36" s="247"/>
      <c r="AE36" s="247"/>
    </row>
    <row r="37" spans="2:31" ht="15" x14ac:dyDescent="0.25">
      <c r="C37" s="247"/>
      <c r="D37" s="247"/>
      <c r="E37" s="247"/>
      <c r="F37" s="247"/>
      <c r="I37" s="247"/>
      <c r="J37" s="247"/>
      <c r="K37" s="247"/>
      <c r="L37" s="247"/>
      <c r="M37" s="247"/>
      <c r="P37" s="247"/>
      <c r="Q37" s="247"/>
      <c r="R37" s="247"/>
      <c r="T37" s="247"/>
      <c r="U37" s="247"/>
      <c r="W37" s="247"/>
      <c r="Z37" s="247"/>
      <c r="AA37" s="247"/>
    </row>
    <row r="38" spans="2:31" ht="15" x14ac:dyDescent="0.25">
      <c r="B38" s="247"/>
      <c r="D38" s="247"/>
      <c r="H38" s="247"/>
      <c r="J38" s="247"/>
      <c r="K38" s="247"/>
      <c r="L38" s="247"/>
      <c r="P38" s="247"/>
      <c r="T38" s="247"/>
      <c r="V38" s="247"/>
      <c r="X38" s="247"/>
      <c r="Z38" s="247"/>
      <c r="AB38" s="247"/>
      <c r="AC38" s="247"/>
    </row>
    <row r="39" spans="2:31" ht="15" x14ac:dyDescent="0.25">
      <c r="C39" s="247"/>
      <c r="G39" s="247"/>
      <c r="K39" s="247"/>
      <c r="O39" s="247"/>
      <c r="S39" s="247"/>
      <c r="W39" s="247"/>
      <c r="AA39" s="247"/>
    </row>
    <row r="40" spans="2:31" ht="15" x14ac:dyDescent="0.25">
      <c r="C40" s="247"/>
      <c r="G40" s="247"/>
      <c r="K40" s="247"/>
      <c r="O40" s="247"/>
      <c r="R40" s="247"/>
      <c r="S40" s="247"/>
      <c r="T40" s="247"/>
      <c r="X40" s="247"/>
      <c r="AB40" s="247"/>
    </row>
    <row r="41" spans="2:31" ht="15" x14ac:dyDescent="0.25">
      <c r="C41" s="247"/>
      <c r="G41" s="247"/>
      <c r="K41" s="247"/>
      <c r="O41" s="247"/>
      <c r="S41" s="247"/>
      <c r="W41" s="247"/>
      <c r="AA41" s="247"/>
    </row>
    <row r="42" spans="2:31" ht="15" x14ac:dyDescent="0.25">
      <c r="C42" s="247"/>
      <c r="G42" s="247"/>
      <c r="K42" s="247"/>
      <c r="O42" s="247"/>
      <c r="S42" s="247"/>
      <c r="W42" s="247"/>
      <c r="AA42" s="247"/>
    </row>
    <row r="43" spans="2:31" ht="15" x14ac:dyDescent="0.25">
      <c r="C43" s="247"/>
      <c r="G43" s="247"/>
      <c r="O43" s="247"/>
      <c r="S43" s="247"/>
      <c r="W43" s="247"/>
      <c r="AA43" s="247"/>
    </row>
    <row r="44" spans="2:31" ht="15" x14ac:dyDescent="0.25">
      <c r="C44" s="247"/>
      <c r="G44" s="247"/>
      <c r="K44" s="247"/>
      <c r="O44" s="247"/>
      <c r="S44" s="247"/>
      <c r="W44" s="247"/>
      <c r="AA44" s="247"/>
    </row>
    <row r="45" spans="2:31" ht="15" x14ac:dyDescent="0.25">
      <c r="B45" s="247"/>
      <c r="C45" s="247"/>
      <c r="E45" s="247"/>
      <c r="G45" s="247"/>
      <c r="H45" s="247"/>
      <c r="K45" s="247"/>
      <c r="L45" s="247"/>
      <c r="P45" s="247"/>
      <c r="S45" s="247"/>
      <c r="T45" s="247"/>
      <c r="X45" s="247"/>
      <c r="AB45" s="247"/>
    </row>
    <row r="46" spans="2:31" ht="15" x14ac:dyDescent="0.25">
      <c r="B46" s="247"/>
      <c r="C46" s="247"/>
      <c r="D46" s="247"/>
      <c r="E46" s="247"/>
      <c r="F46" s="247"/>
      <c r="G46" s="247"/>
      <c r="H46" s="247"/>
      <c r="I46" s="247"/>
      <c r="J46" s="247"/>
      <c r="K46" s="247"/>
      <c r="N46" s="247"/>
      <c r="O46" s="247"/>
      <c r="P46" s="247"/>
      <c r="Q46" s="247"/>
      <c r="S46" s="247"/>
      <c r="T46" s="247"/>
      <c r="U46" s="247"/>
      <c r="V46" s="247"/>
      <c r="W46" s="247"/>
      <c r="Z46" s="247"/>
      <c r="AA46" s="247"/>
      <c r="AB46" s="247"/>
      <c r="AD46" s="247"/>
    </row>
    <row r="47" spans="2:31" ht="15" x14ac:dyDescent="0.25">
      <c r="B47" s="247"/>
      <c r="C47" s="247"/>
      <c r="D47" s="247"/>
      <c r="E47" s="247"/>
      <c r="F47" s="247"/>
      <c r="G47" s="247"/>
      <c r="I47" s="247"/>
      <c r="J47" s="247"/>
      <c r="K47" s="247"/>
      <c r="L47" s="247"/>
      <c r="M47" s="247"/>
      <c r="N47" s="247"/>
      <c r="O47" s="247"/>
      <c r="R47" s="247"/>
      <c r="S47" s="247"/>
      <c r="T47" s="247"/>
      <c r="U47" s="247"/>
      <c r="V47" s="247"/>
      <c r="W47" s="247"/>
      <c r="Y47" s="247"/>
      <c r="Z47" s="247"/>
      <c r="AA47" s="247"/>
      <c r="AB47" s="247"/>
      <c r="AC47" s="247"/>
    </row>
    <row r="48" spans="2:31" ht="15" x14ac:dyDescent="0.25">
      <c r="C48" s="247"/>
      <c r="D48" s="247"/>
      <c r="E48" s="247"/>
      <c r="F48" s="247"/>
      <c r="G48" s="247"/>
      <c r="H48" s="247"/>
      <c r="J48" s="247"/>
      <c r="K48" s="247"/>
      <c r="M48" s="247"/>
      <c r="N48" s="247"/>
      <c r="O48" s="247"/>
      <c r="Q48" s="247"/>
      <c r="R48" s="247"/>
      <c r="S48" s="247"/>
      <c r="T48" s="247"/>
      <c r="U48" s="247"/>
      <c r="V48" s="247"/>
      <c r="W48" s="247"/>
      <c r="Y48" s="247"/>
      <c r="Z48" s="247"/>
      <c r="AA48" s="247"/>
      <c r="AB48" s="247"/>
      <c r="AC48" s="247"/>
      <c r="AD48" s="247"/>
      <c r="AE48" s="247"/>
    </row>
    <row r="49" spans="2:31" ht="15" x14ac:dyDescent="0.25">
      <c r="B49" s="247"/>
      <c r="C49" s="247"/>
      <c r="D49" s="247"/>
      <c r="E49" s="247"/>
      <c r="F49" s="247"/>
      <c r="H49" s="247"/>
      <c r="I49" s="247"/>
      <c r="K49" s="247"/>
      <c r="L49" s="247"/>
      <c r="M49" s="247"/>
      <c r="P49" s="247"/>
      <c r="Q49" s="247"/>
      <c r="S49" s="247"/>
      <c r="T49" s="247"/>
      <c r="U49" s="247"/>
      <c r="X49" s="247"/>
      <c r="Y49" s="247"/>
      <c r="Z49" s="247"/>
      <c r="AA49" s="247"/>
      <c r="AD49" s="247"/>
    </row>
    <row r="50" spans="2:31" ht="15" x14ac:dyDescent="0.25">
      <c r="C50" s="247"/>
      <c r="G50" s="247"/>
      <c r="K50" s="247"/>
      <c r="L50" s="247"/>
      <c r="P50" s="247"/>
      <c r="T50" s="247"/>
      <c r="U50" s="247"/>
      <c r="X50" s="247"/>
      <c r="Z50" s="247"/>
      <c r="AB50" s="247"/>
    </row>
    <row r="51" spans="2:31" ht="15" x14ac:dyDescent="0.25">
      <c r="C51" s="247"/>
      <c r="G51" s="247"/>
      <c r="K51" s="247"/>
      <c r="O51" s="247"/>
      <c r="S51" s="247"/>
      <c r="W51" s="247"/>
      <c r="AA51" s="247"/>
    </row>
    <row r="52" spans="2:31" ht="15" x14ac:dyDescent="0.25">
      <c r="C52" s="247"/>
      <c r="G52" s="247"/>
      <c r="K52" s="247"/>
      <c r="O52" s="247"/>
      <c r="Q52" s="247"/>
      <c r="S52" s="247"/>
      <c r="T52" s="247"/>
      <c r="X52" s="247"/>
      <c r="AB52" s="247"/>
    </row>
    <row r="53" spans="2:31" ht="15" x14ac:dyDescent="0.25">
      <c r="C53" s="247"/>
      <c r="G53" s="247"/>
      <c r="K53" s="247"/>
      <c r="O53" s="247"/>
      <c r="S53" s="247"/>
      <c r="W53" s="247"/>
      <c r="AA53" s="247"/>
    </row>
    <row r="54" spans="2:31" ht="15" x14ac:dyDescent="0.25">
      <c r="C54" s="247"/>
      <c r="G54" s="247"/>
      <c r="K54" s="247"/>
      <c r="O54" s="247"/>
      <c r="S54" s="247"/>
      <c r="W54" s="247"/>
      <c r="AA54" s="247"/>
    </row>
    <row r="55" spans="2:31" ht="15" x14ac:dyDescent="0.25">
      <c r="C55" s="247"/>
      <c r="G55" s="247"/>
      <c r="K55" s="247"/>
      <c r="O55" s="247"/>
      <c r="S55" s="247"/>
      <c r="W55" s="247"/>
      <c r="AA55" s="247"/>
    </row>
    <row r="56" spans="2:31" ht="15" x14ac:dyDescent="0.25">
      <c r="B56" s="247"/>
      <c r="C56" s="247"/>
      <c r="G56" s="247"/>
      <c r="K56" s="247"/>
      <c r="O56" s="247"/>
      <c r="S56" s="247"/>
      <c r="W56" s="247"/>
      <c r="AA56" s="247"/>
    </row>
    <row r="57" spans="2:31" ht="15" x14ac:dyDescent="0.25">
      <c r="B57" s="247"/>
      <c r="C57" s="247"/>
      <c r="G57" s="247"/>
      <c r="H57" s="247"/>
      <c r="L57" s="247"/>
      <c r="P57" s="247"/>
      <c r="Q57" s="247"/>
      <c r="T57" s="247"/>
      <c r="U57" s="247"/>
      <c r="X57" s="247"/>
      <c r="AB57" s="247"/>
    </row>
    <row r="58" spans="2:31" ht="15" x14ac:dyDescent="0.25">
      <c r="B58" s="247"/>
      <c r="C58" s="247"/>
      <c r="D58" s="247"/>
      <c r="E58" s="247"/>
      <c r="F58" s="247"/>
      <c r="G58" s="247"/>
      <c r="I58" s="247"/>
      <c r="J58" s="247"/>
      <c r="K58" s="247"/>
      <c r="N58" s="247"/>
      <c r="O58" s="247"/>
      <c r="Q58" s="247"/>
      <c r="S58" s="247"/>
      <c r="T58" s="247"/>
      <c r="U58" s="247"/>
      <c r="V58" s="247"/>
      <c r="W58" s="247"/>
      <c r="X58" s="247"/>
      <c r="Z58" s="247"/>
      <c r="AA58" s="247"/>
      <c r="AB58" s="247"/>
      <c r="AD58" s="247"/>
    </row>
    <row r="59" spans="2:31" ht="15" x14ac:dyDescent="0.25">
      <c r="C59" s="247"/>
      <c r="D59" s="247"/>
      <c r="E59" s="247"/>
      <c r="F59" s="247"/>
      <c r="G59" s="247"/>
      <c r="I59" s="247"/>
      <c r="J59" s="247"/>
      <c r="K59" s="247"/>
      <c r="L59" s="247"/>
      <c r="M59" s="247"/>
      <c r="N59" s="247"/>
      <c r="O59" s="247"/>
      <c r="P59" s="247"/>
      <c r="R59" s="247"/>
      <c r="S59" s="247"/>
      <c r="T59" s="247"/>
      <c r="U59" s="247"/>
      <c r="V59" s="247"/>
      <c r="W59" s="247"/>
      <c r="Y59" s="247"/>
      <c r="Z59" s="247"/>
      <c r="AA59" s="247"/>
      <c r="AB59" s="247"/>
    </row>
    <row r="60" spans="2:31" ht="15" x14ac:dyDescent="0.25">
      <c r="C60" s="247"/>
      <c r="D60" s="247"/>
      <c r="E60" s="247"/>
      <c r="F60" s="247"/>
      <c r="G60" s="247"/>
      <c r="J60" s="247"/>
      <c r="K60" s="247"/>
      <c r="M60" s="247"/>
      <c r="N60" s="247"/>
      <c r="O60" s="247"/>
      <c r="P60" s="247"/>
      <c r="Q60" s="247"/>
      <c r="R60" s="247"/>
      <c r="S60" s="247"/>
      <c r="T60" s="247"/>
      <c r="U60" s="247"/>
      <c r="V60" s="247"/>
      <c r="W60" s="247"/>
      <c r="Y60" s="247"/>
      <c r="Z60" s="247"/>
      <c r="AA60" s="247"/>
      <c r="AB60" s="247"/>
      <c r="AC60" s="247"/>
      <c r="AD60" s="247"/>
      <c r="AE60" s="247"/>
    </row>
    <row r="61" spans="2:31" ht="15" x14ac:dyDescent="0.25">
      <c r="B61" s="247"/>
      <c r="C61" s="247"/>
      <c r="D61" s="247"/>
      <c r="E61" s="247"/>
      <c r="F61" s="247"/>
      <c r="G61" s="247"/>
      <c r="H61" s="247"/>
      <c r="I61" s="247"/>
      <c r="J61" s="247"/>
      <c r="K61" s="247"/>
      <c r="L61" s="247"/>
      <c r="O61" s="247"/>
      <c r="P61" s="247"/>
      <c r="S61" s="247"/>
      <c r="T61" s="247"/>
      <c r="U61" s="247"/>
      <c r="W61" s="247"/>
      <c r="X61" s="247"/>
      <c r="Y61" s="247"/>
      <c r="Z61" s="247"/>
      <c r="AA61" s="247"/>
      <c r="AD61" s="247"/>
    </row>
    <row r="62" spans="2:31" ht="15" x14ac:dyDescent="0.25">
      <c r="B62" s="247"/>
      <c r="C62" s="247"/>
      <c r="G62" s="247"/>
      <c r="J62" s="247"/>
      <c r="K62" s="247"/>
      <c r="O62" s="247"/>
      <c r="P62" s="247"/>
      <c r="S62" s="247"/>
      <c r="W62" s="247"/>
      <c r="X62" s="247"/>
      <c r="AA62" s="247"/>
      <c r="AB62" s="247"/>
    </row>
    <row r="63" spans="2:31" ht="15" x14ac:dyDescent="0.25">
      <c r="C63" s="247"/>
      <c r="G63" s="247"/>
      <c r="K63" s="247"/>
      <c r="O63" s="247"/>
      <c r="S63" s="247"/>
      <c r="W63" s="247"/>
      <c r="AA63" s="247"/>
    </row>
    <row r="64" spans="2:31" ht="15" x14ac:dyDescent="0.25">
      <c r="C64" s="247"/>
      <c r="G64" s="247"/>
      <c r="J64" s="247"/>
      <c r="K64" s="247"/>
      <c r="O64" s="247"/>
      <c r="T64" s="247"/>
      <c r="X64" s="247"/>
      <c r="AB64" s="247"/>
    </row>
    <row r="65" ht="15" x14ac:dyDescent="0.25"/>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topLeftCell="A25" workbookViewId="0">
      <selection activeCell="B85" sqref="B85:T116"/>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98" bestFit="1" customWidth="1"/>
    <col min="15" max="15" width="22.85546875" style="122" bestFit="1" customWidth="1"/>
    <col min="16" max="16" width="19.140625" style="122"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38" t="s">
        <v>54</v>
      </c>
      <c r="B3" s="101">
        <v>3178</v>
      </c>
    </row>
    <row r="4" spans="1:20" ht="15" x14ac:dyDescent="0.25">
      <c r="A4" s="38" t="s">
        <v>55</v>
      </c>
      <c r="B4">
        <v>3179</v>
      </c>
    </row>
    <row r="5" spans="1:20" ht="15" x14ac:dyDescent="0.25">
      <c r="A5" s="38" t="s">
        <v>56</v>
      </c>
      <c r="B5">
        <v>3177</v>
      </c>
    </row>
    <row r="6" spans="1:20" ht="15" x14ac:dyDescent="0.25"/>
    <row r="7" spans="1:20" ht="15" x14ac:dyDescent="0.25">
      <c r="A7" s="38" t="s">
        <v>57</v>
      </c>
      <c r="B7" s="36">
        <f>MIN(BlueMesaInflow.Unregulated!A4:'BlueMesaInflow.Unregulated'!A35)</f>
        <v>44593</v>
      </c>
    </row>
    <row r="8" spans="1:20" ht="15" x14ac:dyDescent="0.25">
      <c r="A8" s="38" t="s">
        <v>58</v>
      </c>
      <c r="B8" s="36">
        <f>MAX(BlueMesaInflow.Unregulated!A4:'BlueMesaInflow.Unregulated'!A35)</f>
        <v>45536</v>
      </c>
    </row>
    <row r="9" spans="1:20" ht="15" x14ac:dyDescent="0.25">
      <c r="B9">
        <v>1000</v>
      </c>
    </row>
    <row r="10" spans="1:20" ht="15" x14ac:dyDescent="0.25">
      <c r="B10" t="s">
        <v>193</v>
      </c>
      <c r="C10" s="137" t="s">
        <v>193</v>
      </c>
      <c r="D10" s="137" t="s">
        <v>193</v>
      </c>
      <c r="E10" s="137" t="s">
        <v>193</v>
      </c>
      <c r="F10" s="137" t="s">
        <v>193</v>
      </c>
      <c r="G10" s="137" t="s">
        <v>193</v>
      </c>
      <c r="H10" s="137" t="s">
        <v>193</v>
      </c>
      <c r="I10" s="137" t="s">
        <v>193</v>
      </c>
      <c r="J10" s="137" t="s">
        <v>193</v>
      </c>
      <c r="K10" s="137" t="s">
        <v>193</v>
      </c>
      <c r="L10" s="137" t="s">
        <v>193</v>
      </c>
      <c r="M10" s="137" t="s">
        <v>193</v>
      </c>
      <c r="N10" s="243" t="s">
        <v>206</v>
      </c>
      <c r="O10" s="243" t="s">
        <v>206</v>
      </c>
      <c r="P10" s="122" t="s">
        <v>193</v>
      </c>
      <c r="Q10" s="243" t="s">
        <v>206</v>
      </c>
      <c r="R10" s="243" t="s">
        <v>206</v>
      </c>
      <c r="S10" s="243" t="s">
        <v>206</v>
      </c>
      <c r="T10" s="243" t="s">
        <v>206</v>
      </c>
    </row>
    <row r="11" spans="1:20" ht="15" x14ac:dyDescent="0.25">
      <c r="A11" s="38" t="s">
        <v>45</v>
      </c>
      <c r="B11" s="243">
        <v>1852</v>
      </c>
      <c r="C11" s="243">
        <v>1854</v>
      </c>
      <c r="D11" s="243">
        <v>1838</v>
      </c>
      <c r="E11" s="243">
        <v>1856</v>
      </c>
      <c r="F11" s="243">
        <v>1855</v>
      </c>
      <c r="G11" s="243">
        <v>1853</v>
      </c>
      <c r="H11" s="243">
        <v>2388</v>
      </c>
      <c r="I11" s="243">
        <v>1834</v>
      </c>
      <c r="J11" s="243">
        <v>2255</v>
      </c>
      <c r="K11" s="243">
        <v>23054</v>
      </c>
      <c r="L11" s="243">
        <v>1591</v>
      </c>
      <c r="M11" s="243">
        <v>23409</v>
      </c>
      <c r="N11" s="243">
        <v>21327</v>
      </c>
      <c r="O11" s="243">
        <v>21323</v>
      </c>
      <c r="P11" s="243">
        <v>21884</v>
      </c>
      <c r="Q11" s="243">
        <v>23316</v>
      </c>
      <c r="R11" s="243">
        <v>2094</v>
      </c>
      <c r="S11" s="243">
        <v>23317</v>
      </c>
      <c r="T11" s="243">
        <v>2095</v>
      </c>
    </row>
    <row r="12" spans="1:20" ht="15" x14ac:dyDescent="0.25">
      <c r="A12" t="s">
        <v>118</v>
      </c>
      <c r="B12" s="38" t="s">
        <v>105</v>
      </c>
      <c r="C12" s="38" t="s">
        <v>106</v>
      </c>
      <c r="D12" s="38" t="s">
        <v>107</v>
      </c>
      <c r="E12" s="38" t="s">
        <v>108</v>
      </c>
      <c r="F12" s="38" t="s">
        <v>109</v>
      </c>
      <c r="G12" s="38" t="s">
        <v>110</v>
      </c>
      <c r="H12" s="38" t="s">
        <v>111</v>
      </c>
      <c r="I12" s="38" t="s">
        <v>112</v>
      </c>
      <c r="J12" s="38" t="s">
        <v>113</v>
      </c>
      <c r="K12" s="38" t="s">
        <v>114</v>
      </c>
      <c r="L12" s="98" t="s">
        <v>117</v>
      </c>
      <c r="M12" s="137" t="s">
        <v>184</v>
      </c>
      <c r="N12" s="38" t="s">
        <v>115</v>
      </c>
      <c r="O12" t="s">
        <v>116</v>
      </c>
      <c r="P12" s="122" t="s">
        <v>128</v>
      </c>
      <c r="Q12" s="137" t="s">
        <v>170</v>
      </c>
      <c r="R12" s="137" t="s">
        <v>171</v>
      </c>
      <c r="S12" s="137" t="s">
        <v>172</v>
      </c>
      <c r="T12" s="137" t="s">
        <v>173</v>
      </c>
    </row>
    <row r="13" spans="1:20" ht="15" x14ac:dyDescent="0.25">
      <c r="A13" s="242">
        <v>44593</v>
      </c>
      <c r="B13" s="139">
        <v>18</v>
      </c>
      <c r="C13" s="139">
        <v>23</v>
      </c>
      <c r="D13" s="139">
        <v>22</v>
      </c>
      <c r="E13" s="139">
        <v>240</v>
      </c>
      <c r="F13" s="139">
        <v>31</v>
      </c>
      <c r="G13" s="139">
        <v>20</v>
      </c>
      <c r="H13" s="139">
        <v>15</v>
      </c>
      <c r="I13" s="139">
        <v>3.2</v>
      </c>
      <c r="J13" s="139">
        <v>3</v>
      </c>
      <c r="K13" s="139">
        <v>20</v>
      </c>
      <c r="L13" s="139">
        <v>8</v>
      </c>
      <c r="M13" s="139">
        <v>22</v>
      </c>
      <c r="N13" s="139">
        <v>41.680999999999997</v>
      </c>
      <c r="O13" s="139">
        <v>27.247</v>
      </c>
      <c r="P13" s="139">
        <v>17.681999999999999</v>
      </c>
      <c r="Q13" s="139">
        <v>0.51300000000000001</v>
      </c>
      <c r="R13" s="139">
        <v>-9.2490000000000006</v>
      </c>
      <c r="S13" s="139">
        <v>-28.407</v>
      </c>
      <c r="T13" s="139">
        <v>7.22</v>
      </c>
    </row>
    <row r="14" spans="1:20" ht="15" x14ac:dyDescent="0.25">
      <c r="A14" s="242">
        <v>44621</v>
      </c>
      <c r="B14" s="139">
        <v>28</v>
      </c>
      <c r="C14" s="139">
        <v>36</v>
      </c>
      <c r="D14" s="139">
        <v>40</v>
      </c>
      <c r="E14" s="139">
        <v>350</v>
      </c>
      <c r="F14" s="139">
        <v>77</v>
      </c>
      <c r="G14" s="139">
        <v>31</v>
      </c>
      <c r="H14" s="139">
        <v>27</v>
      </c>
      <c r="I14" s="139">
        <v>3.5</v>
      </c>
      <c r="J14" s="139">
        <v>3.6</v>
      </c>
      <c r="K14" s="139">
        <v>55</v>
      </c>
      <c r="L14" s="139">
        <v>10</v>
      </c>
      <c r="M14" s="139">
        <v>22</v>
      </c>
      <c r="N14" s="139">
        <v>30.58</v>
      </c>
      <c r="O14" s="139">
        <v>19.989999999999998</v>
      </c>
      <c r="P14" s="139">
        <v>12.973000000000001</v>
      </c>
      <c r="Q14" s="139">
        <v>-2.3479999999999999</v>
      </c>
      <c r="R14" s="139">
        <v>-6.7569999999999997</v>
      </c>
      <c r="S14" s="139">
        <v>-39.97</v>
      </c>
      <c r="T14" s="139">
        <v>7.2060000000000004</v>
      </c>
    </row>
    <row r="15" spans="1:20" ht="15" x14ac:dyDescent="0.25">
      <c r="A15" s="242">
        <v>44652</v>
      </c>
      <c r="B15" s="139">
        <v>55.09</v>
      </c>
      <c r="C15" s="139">
        <v>67.150000000000006</v>
      </c>
      <c r="D15" s="139">
        <v>41.05</v>
      </c>
      <c r="E15" s="139">
        <v>509.62</v>
      </c>
      <c r="F15" s="139">
        <v>55.87</v>
      </c>
      <c r="G15" s="139">
        <v>61</v>
      </c>
      <c r="H15" s="139">
        <v>61</v>
      </c>
      <c r="I15" s="139">
        <v>7.97</v>
      </c>
      <c r="J15" s="139">
        <v>11</v>
      </c>
      <c r="K15" s="139">
        <v>149.22</v>
      </c>
      <c r="L15" s="139">
        <v>25</v>
      </c>
      <c r="M15" s="139">
        <v>72.81</v>
      </c>
      <c r="N15" s="139">
        <v>34.738999999999997</v>
      </c>
      <c r="O15" s="139">
        <v>22.709</v>
      </c>
      <c r="P15" s="139">
        <v>14.737</v>
      </c>
      <c r="Q15" s="139">
        <v>-10.968</v>
      </c>
      <c r="R15" s="139">
        <v>-7.8780000000000001</v>
      </c>
      <c r="S15" s="139">
        <v>-30.27</v>
      </c>
      <c r="T15" s="139">
        <v>11.436999999999999</v>
      </c>
    </row>
    <row r="16" spans="1:20" ht="15" x14ac:dyDescent="0.25">
      <c r="A16" s="242">
        <v>44682</v>
      </c>
      <c r="B16" s="139">
        <v>143</v>
      </c>
      <c r="C16" s="139">
        <v>169.5</v>
      </c>
      <c r="D16" s="139">
        <v>89.17</v>
      </c>
      <c r="E16" s="139">
        <v>1152.71</v>
      </c>
      <c r="F16" s="139">
        <v>121.03</v>
      </c>
      <c r="G16" s="139">
        <v>155.04</v>
      </c>
      <c r="H16" s="139">
        <v>133.06</v>
      </c>
      <c r="I16" s="139">
        <v>22.88</v>
      </c>
      <c r="J16" s="139">
        <v>43.71</v>
      </c>
      <c r="K16" s="139">
        <v>377.09</v>
      </c>
      <c r="L16" s="139">
        <v>81.8</v>
      </c>
      <c r="M16" s="139">
        <v>133.34</v>
      </c>
      <c r="N16" s="139">
        <v>17.22</v>
      </c>
      <c r="O16" s="139">
        <v>11.257</v>
      </c>
      <c r="P16" s="139">
        <v>7.3049999999999997</v>
      </c>
      <c r="Q16" s="139">
        <v>4.734</v>
      </c>
      <c r="R16" s="139">
        <v>-8.2189999999999994</v>
      </c>
      <c r="S16" s="139">
        <v>-33.654000000000003</v>
      </c>
      <c r="T16" s="139">
        <v>9.4809999999999999</v>
      </c>
    </row>
    <row r="17" spans="1:20" ht="15" x14ac:dyDescent="0.25">
      <c r="A17" s="242">
        <v>44713</v>
      </c>
      <c r="B17" s="139">
        <v>176.08</v>
      </c>
      <c r="C17" s="139">
        <v>197.54</v>
      </c>
      <c r="D17" s="139">
        <v>161.41999999999999</v>
      </c>
      <c r="E17" s="139">
        <v>1351.14</v>
      </c>
      <c r="F17" s="139">
        <v>194.02</v>
      </c>
      <c r="G17" s="139">
        <v>182.2</v>
      </c>
      <c r="H17" s="139">
        <v>98.98</v>
      </c>
      <c r="I17" s="139">
        <v>35.130000000000003</v>
      </c>
      <c r="J17" s="139">
        <v>39.61</v>
      </c>
      <c r="K17" s="139">
        <v>269.76</v>
      </c>
      <c r="L17" s="139">
        <v>87.4</v>
      </c>
      <c r="M17" s="139">
        <v>66.02</v>
      </c>
      <c r="N17" s="139">
        <v>10.042999999999999</v>
      </c>
      <c r="O17" s="139">
        <v>6.5659999999999998</v>
      </c>
      <c r="P17" s="139">
        <v>4.2610000000000001</v>
      </c>
      <c r="Q17" s="139">
        <v>-5.2859999999999996</v>
      </c>
      <c r="R17" s="139">
        <v>-13.089</v>
      </c>
      <c r="S17" s="139">
        <v>-48.058999999999997</v>
      </c>
      <c r="T17" s="139">
        <v>6.1550000000000002</v>
      </c>
    </row>
    <row r="18" spans="1:20" ht="15" x14ac:dyDescent="0.25">
      <c r="A18" s="242">
        <v>44743</v>
      </c>
      <c r="B18" s="139">
        <v>60.83</v>
      </c>
      <c r="C18" s="139">
        <v>65.81</v>
      </c>
      <c r="D18" s="139">
        <v>78.36</v>
      </c>
      <c r="E18" s="139">
        <v>386.53</v>
      </c>
      <c r="F18" s="139">
        <v>79.08</v>
      </c>
      <c r="G18" s="139">
        <v>61.75</v>
      </c>
      <c r="H18" s="139">
        <v>16.96</v>
      </c>
      <c r="I18" s="139">
        <v>13.02</v>
      </c>
      <c r="J18" s="139">
        <v>13.68</v>
      </c>
      <c r="K18" s="139">
        <v>43.93</v>
      </c>
      <c r="L18" s="139">
        <v>30.8</v>
      </c>
      <c r="M18" s="139">
        <v>-12.17</v>
      </c>
      <c r="N18" s="139">
        <v>17.169</v>
      </c>
      <c r="O18" s="139">
        <v>11.224</v>
      </c>
      <c r="P18" s="139">
        <v>7.2839999999999998</v>
      </c>
      <c r="Q18" s="139">
        <v>-1.373</v>
      </c>
      <c r="R18" s="139">
        <v>-9.9160000000000004</v>
      </c>
      <c r="S18" s="139">
        <v>-35.131</v>
      </c>
      <c r="T18" s="139">
        <v>15.343</v>
      </c>
    </row>
    <row r="19" spans="1:20" ht="15" x14ac:dyDescent="0.25">
      <c r="A19" s="242">
        <v>44774</v>
      </c>
      <c r="B19" s="139">
        <v>42.45</v>
      </c>
      <c r="C19" s="139">
        <v>46.68</v>
      </c>
      <c r="D19" s="139">
        <v>38.020000000000003</v>
      </c>
      <c r="E19" s="139">
        <v>232.5</v>
      </c>
      <c r="F19" s="139">
        <v>40.19</v>
      </c>
      <c r="G19" s="139">
        <v>42.4</v>
      </c>
      <c r="H19" s="139">
        <v>13.85</v>
      </c>
      <c r="I19" s="139">
        <v>7.31</v>
      </c>
      <c r="J19" s="139">
        <v>10.57</v>
      </c>
      <c r="K19" s="139">
        <v>14.59</v>
      </c>
      <c r="L19" s="139">
        <v>19.09</v>
      </c>
      <c r="M19" s="139">
        <v>-8.9700000000000006</v>
      </c>
      <c r="N19" s="139">
        <v>43.256999999999998</v>
      </c>
      <c r="O19" s="139">
        <v>28.277999999999999</v>
      </c>
      <c r="P19" s="139">
        <v>18.350999999999999</v>
      </c>
      <c r="Q19" s="139">
        <v>0.19600000000000001</v>
      </c>
      <c r="R19" s="139">
        <v>-10.787000000000001</v>
      </c>
      <c r="S19" s="139">
        <v>-35.261000000000003</v>
      </c>
      <c r="T19" s="139">
        <v>14.505000000000001</v>
      </c>
    </row>
    <row r="20" spans="1:20" ht="15" x14ac:dyDescent="0.25">
      <c r="A20" s="242">
        <v>44805</v>
      </c>
      <c r="B20" s="139">
        <v>29.04</v>
      </c>
      <c r="C20" s="139">
        <v>33.909999999999997</v>
      </c>
      <c r="D20" s="139">
        <v>29.46</v>
      </c>
      <c r="E20" s="139">
        <v>231.78</v>
      </c>
      <c r="F20" s="139">
        <v>31.17</v>
      </c>
      <c r="G20" s="139">
        <v>29.8</v>
      </c>
      <c r="H20" s="139">
        <v>20.39</v>
      </c>
      <c r="I20" s="139">
        <v>6.24</v>
      </c>
      <c r="J20" s="139">
        <v>11.37</v>
      </c>
      <c r="K20" s="139">
        <v>10.5</v>
      </c>
      <c r="L20" s="139">
        <v>18.59</v>
      </c>
      <c r="M20" s="139">
        <v>11.74</v>
      </c>
      <c r="N20" s="139">
        <v>37.511000000000003</v>
      </c>
      <c r="O20" s="139">
        <v>24.521000000000001</v>
      </c>
      <c r="P20" s="139">
        <v>15.913</v>
      </c>
      <c r="Q20" s="139">
        <v>-1.373</v>
      </c>
      <c r="R20" s="139">
        <v>-11.18</v>
      </c>
      <c r="S20" s="139">
        <v>-19.898</v>
      </c>
      <c r="T20" s="139">
        <v>13.571</v>
      </c>
    </row>
    <row r="21" spans="1:20" ht="15" x14ac:dyDescent="0.25">
      <c r="A21" s="242">
        <v>44835</v>
      </c>
      <c r="B21" s="139">
        <v>31.78</v>
      </c>
      <c r="C21" s="139">
        <v>38.229999999999997</v>
      </c>
      <c r="D21" s="139">
        <v>39.14</v>
      </c>
      <c r="E21" s="139">
        <v>350.99</v>
      </c>
      <c r="F21" s="139">
        <v>44.16</v>
      </c>
      <c r="G21" s="139">
        <v>33.450000000000003</v>
      </c>
      <c r="H21" s="139">
        <v>25.34</v>
      </c>
      <c r="I21" s="139">
        <v>6.01</v>
      </c>
      <c r="J21" s="139">
        <v>9.84</v>
      </c>
      <c r="K21" s="139">
        <v>22.08</v>
      </c>
      <c r="L21" s="139">
        <v>17.079999999999998</v>
      </c>
      <c r="M21" s="139">
        <v>35.369999999999997</v>
      </c>
      <c r="N21" s="139">
        <v>20.672999999999998</v>
      </c>
      <c r="O21" s="139">
        <v>13.513999999999999</v>
      </c>
      <c r="P21" s="139">
        <v>8.77</v>
      </c>
      <c r="Q21" s="139">
        <v>2.8610000000000002</v>
      </c>
      <c r="R21" s="139">
        <v>-11.257999999999999</v>
      </c>
      <c r="S21" s="139">
        <v>-14.581</v>
      </c>
      <c r="T21" s="139">
        <v>21.253</v>
      </c>
    </row>
    <row r="22" spans="1:20" ht="15" x14ac:dyDescent="0.25">
      <c r="A22" s="242">
        <v>44866</v>
      </c>
      <c r="B22" s="139">
        <v>29.44</v>
      </c>
      <c r="C22" s="139">
        <v>34.840000000000003</v>
      </c>
      <c r="D22" s="139">
        <v>38.99</v>
      </c>
      <c r="E22" s="139">
        <v>427.37</v>
      </c>
      <c r="F22" s="139">
        <v>44.92</v>
      </c>
      <c r="G22" s="139">
        <v>30.78</v>
      </c>
      <c r="H22" s="139">
        <v>29.1</v>
      </c>
      <c r="I22" s="139">
        <v>4.3099999999999996</v>
      </c>
      <c r="J22" s="139">
        <v>7.88</v>
      </c>
      <c r="K22" s="139">
        <v>28.41</v>
      </c>
      <c r="L22" s="139">
        <v>16.45</v>
      </c>
      <c r="M22" s="139">
        <v>55.32</v>
      </c>
      <c r="N22" s="139">
        <v>33.052999999999997</v>
      </c>
      <c r="O22" s="139">
        <v>21.606999999999999</v>
      </c>
      <c r="P22" s="139">
        <v>14.022</v>
      </c>
      <c r="Q22" s="139">
        <v>1.625</v>
      </c>
      <c r="R22" s="139">
        <v>-22.632999999999999</v>
      </c>
      <c r="S22" s="139">
        <v>5.8479999999999999</v>
      </c>
      <c r="T22" s="139">
        <v>18.076000000000001</v>
      </c>
    </row>
    <row r="23" spans="1:20" ht="15" x14ac:dyDescent="0.25">
      <c r="A23" s="242">
        <v>44896</v>
      </c>
      <c r="B23" s="139">
        <v>25.53</v>
      </c>
      <c r="C23" s="139">
        <v>31.27</v>
      </c>
      <c r="D23" s="139">
        <v>31.03</v>
      </c>
      <c r="E23" s="139">
        <v>341.85</v>
      </c>
      <c r="F23" s="139">
        <v>31.1</v>
      </c>
      <c r="G23" s="139">
        <v>26.95</v>
      </c>
      <c r="H23" s="139">
        <v>24.46</v>
      </c>
      <c r="I23" s="139">
        <v>4.17</v>
      </c>
      <c r="J23" s="139">
        <v>6.43</v>
      </c>
      <c r="K23" s="139">
        <v>24.87</v>
      </c>
      <c r="L23" s="139">
        <v>14.35</v>
      </c>
      <c r="M23" s="139">
        <v>43.22</v>
      </c>
      <c r="N23" s="139">
        <v>30.582999999999998</v>
      </c>
      <c r="O23" s="139">
        <v>19.992999999999999</v>
      </c>
      <c r="P23" s="139">
        <v>12.974</v>
      </c>
      <c r="Q23" s="139">
        <v>7.1580000000000004</v>
      </c>
      <c r="R23" s="139">
        <v>-10.632</v>
      </c>
      <c r="S23" s="139">
        <v>13.042</v>
      </c>
      <c r="T23" s="139">
        <v>19.66</v>
      </c>
    </row>
    <row r="24" spans="1:20" ht="15" x14ac:dyDescent="0.25">
      <c r="A24" s="242">
        <v>44927</v>
      </c>
      <c r="B24" s="139">
        <v>24.35</v>
      </c>
      <c r="C24" s="139">
        <v>30.05</v>
      </c>
      <c r="D24" s="139">
        <v>28.56</v>
      </c>
      <c r="E24" s="139">
        <v>320.66000000000003</v>
      </c>
      <c r="F24" s="139">
        <v>38.6</v>
      </c>
      <c r="G24" s="139">
        <v>25.89</v>
      </c>
      <c r="H24" s="139">
        <v>23.56</v>
      </c>
      <c r="I24" s="139">
        <v>4.25</v>
      </c>
      <c r="J24" s="139">
        <v>5.9</v>
      </c>
      <c r="K24" s="139">
        <v>24.75</v>
      </c>
      <c r="L24" s="139">
        <v>13.2</v>
      </c>
      <c r="M24" s="139">
        <v>37.03</v>
      </c>
      <c r="N24" s="139">
        <v>45.95</v>
      </c>
      <c r="O24" s="139">
        <v>30.038</v>
      </c>
      <c r="P24" s="139">
        <v>19.492999999999999</v>
      </c>
      <c r="Q24" s="139">
        <v>12.736000000000001</v>
      </c>
      <c r="R24" s="139">
        <v>-16.591000000000001</v>
      </c>
      <c r="S24" s="139">
        <v>-23.844000000000001</v>
      </c>
      <c r="T24" s="139">
        <v>16.596</v>
      </c>
    </row>
    <row r="25" spans="1:20" ht="15" x14ac:dyDescent="0.25">
      <c r="A25" s="242">
        <v>44958</v>
      </c>
      <c r="B25" s="139">
        <v>22.84</v>
      </c>
      <c r="C25" s="139">
        <v>28.37</v>
      </c>
      <c r="D25" s="139">
        <v>26.07</v>
      </c>
      <c r="E25" s="139">
        <v>373.44</v>
      </c>
      <c r="F25" s="139">
        <v>40.18</v>
      </c>
      <c r="G25" s="139">
        <v>24.5</v>
      </c>
      <c r="H25" s="139">
        <v>26.8</v>
      </c>
      <c r="I25" s="139">
        <v>3.81</v>
      </c>
      <c r="J25" s="139">
        <v>5.27</v>
      </c>
      <c r="K25" s="139">
        <v>25.12</v>
      </c>
      <c r="L25" s="139">
        <v>11.87</v>
      </c>
      <c r="M25" s="139">
        <v>31.69</v>
      </c>
      <c r="N25" s="139">
        <v>40.085000000000001</v>
      </c>
      <c r="O25" s="139">
        <v>26.204000000000001</v>
      </c>
      <c r="P25" s="139">
        <v>17.004999999999999</v>
      </c>
      <c r="Q25" s="139">
        <v>0.51300000000000001</v>
      </c>
      <c r="R25" s="139">
        <v>-9.2490000000000006</v>
      </c>
      <c r="S25" s="139">
        <v>-28.407</v>
      </c>
      <c r="T25" s="139">
        <v>7.22</v>
      </c>
    </row>
    <row r="26" spans="1:20" ht="15" x14ac:dyDescent="0.25">
      <c r="A26" s="242">
        <v>44986</v>
      </c>
      <c r="B26" s="139">
        <v>35.01</v>
      </c>
      <c r="C26" s="139">
        <v>42.49</v>
      </c>
      <c r="D26" s="139">
        <v>42.99</v>
      </c>
      <c r="E26" s="139">
        <v>564.09</v>
      </c>
      <c r="F26" s="139">
        <v>69.739999999999995</v>
      </c>
      <c r="G26" s="139">
        <v>37.119999999999997</v>
      </c>
      <c r="H26" s="139">
        <v>74.86</v>
      </c>
      <c r="I26" s="139">
        <v>4.4000000000000004</v>
      </c>
      <c r="J26" s="139">
        <v>7.87</v>
      </c>
      <c r="K26" s="139">
        <v>65.33</v>
      </c>
      <c r="L26" s="139">
        <v>18.010000000000002</v>
      </c>
      <c r="M26" s="139">
        <v>39.04</v>
      </c>
      <c r="N26" s="139">
        <v>41.262999999999998</v>
      </c>
      <c r="O26" s="139">
        <v>26.974</v>
      </c>
      <c r="P26" s="139">
        <v>17.504999999999999</v>
      </c>
      <c r="Q26" s="139">
        <v>-2.3479999999999999</v>
      </c>
      <c r="R26" s="139">
        <v>-6.7569999999999997</v>
      </c>
      <c r="S26" s="139">
        <v>-39.97</v>
      </c>
      <c r="T26" s="139">
        <v>7.2060000000000004</v>
      </c>
    </row>
    <row r="27" spans="1:20" ht="15" x14ac:dyDescent="0.25">
      <c r="A27" s="242">
        <v>45017</v>
      </c>
      <c r="B27" s="139">
        <v>63.86</v>
      </c>
      <c r="C27" s="139">
        <v>81.88</v>
      </c>
      <c r="D27" s="139">
        <v>65.61</v>
      </c>
      <c r="E27" s="139">
        <v>719.93</v>
      </c>
      <c r="F27" s="139">
        <v>92.85</v>
      </c>
      <c r="G27" s="139">
        <v>72.37</v>
      </c>
      <c r="H27" s="139">
        <v>109.63</v>
      </c>
      <c r="I27" s="139">
        <v>7.94</v>
      </c>
      <c r="J27" s="139">
        <v>19.489999999999998</v>
      </c>
      <c r="K27" s="139">
        <v>164.89</v>
      </c>
      <c r="L27" s="139">
        <v>40.01</v>
      </c>
      <c r="M27" s="139">
        <v>57.39</v>
      </c>
      <c r="N27" s="139">
        <v>39.895000000000003</v>
      </c>
      <c r="O27" s="139">
        <v>26.08</v>
      </c>
      <c r="P27" s="139">
        <v>16.923999999999999</v>
      </c>
      <c r="Q27" s="139">
        <v>-10.968</v>
      </c>
      <c r="R27" s="139">
        <v>-7.8780000000000001</v>
      </c>
      <c r="S27" s="139">
        <v>-30.27</v>
      </c>
      <c r="T27" s="139">
        <v>11.436999999999999</v>
      </c>
    </row>
    <row r="28" spans="1:20" ht="15" x14ac:dyDescent="0.25">
      <c r="A28" s="242">
        <v>45047</v>
      </c>
      <c r="B28" s="139">
        <v>159.11000000000001</v>
      </c>
      <c r="C28" s="139">
        <v>194.89</v>
      </c>
      <c r="D28" s="139">
        <v>117.42</v>
      </c>
      <c r="E28" s="139">
        <v>1589.49</v>
      </c>
      <c r="F28" s="139">
        <v>169.33</v>
      </c>
      <c r="G28" s="139">
        <v>175.99</v>
      </c>
      <c r="H28" s="139">
        <v>190.1</v>
      </c>
      <c r="I28" s="139">
        <v>22.79</v>
      </c>
      <c r="J28" s="139">
        <v>56.35</v>
      </c>
      <c r="K28" s="139">
        <v>411.77</v>
      </c>
      <c r="L28" s="139">
        <v>111.62</v>
      </c>
      <c r="M28" s="139">
        <v>97.85</v>
      </c>
      <c r="N28" s="139">
        <v>19.623999999999999</v>
      </c>
      <c r="O28" s="139">
        <v>12.827999999999999</v>
      </c>
      <c r="P28" s="139">
        <v>8.3249999999999993</v>
      </c>
      <c r="Q28" s="139">
        <v>4.734</v>
      </c>
      <c r="R28" s="139">
        <v>-8.2189999999999994</v>
      </c>
      <c r="S28" s="139">
        <v>-33.654000000000003</v>
      </c>
      <c r="T28" s="139">
        <v>9.4809999999999999</v>
      </c>
    </row>
    <row r="29" spans="1:20" ht="15" x14ac:dyDescent="0.25">
      <c r="A29" s="242">
        <v>45078</v>
      </c>
      <c r="B29" s="139">
        <v>163.98</v>
      </c>
      <c r="C29" s="139">
        <v>189.74</v>
      </c>
      <c r="D29" s="139">
        <v>202.39</v>
      </c>
      <c r="E29" s="139">
        <v>1600.21</v>
      </c>
      <c r="F29" s="139">
        <v>250.17</v>
      </c>
      <c r="G29" s="139">
        <v>172.64</v>
      </c>
      <c r="H29" s="139">
        <v>101.76</v>
      </c>
      <c r="I29" s="139">
        <v>28.25</v>
      </c>
      <c r="J29" s="139">
        <v>39.6</v>
      </c>
      <c r="K29" s="139">
        <v>226.09</v>
      </c>
      <c r="L29" s="139">
        <v>99.13</v>
      </c>
      <c r="M29" s="139">
        <v>18.739999999999998</v>
      </c>
      <c r="N29" s="139">
        <v>9.8230000000000004</v>
      </c>
      <c r="O29" s="139">
        <v>6.4219999999999997</v>
      </c>
      <c r="P29" s="139">
        <v>4.1669999999999998</v>
      </c>
      <c r="Q29" s="139">
        <v>-5.2859999999999996</v>
      </c>
      <c r="R29" s="139">
        <v>-13.089</v>
      </c>
      <c r="S29" s="139">
        <v>-48.058999999999997</v>
      </c>
      <c r="T29" s="139">
        <v>6.1550000000000002</v>
      </c>
    </row>
    <row r="30" spans="1:20" ht="15" x14ac:dyDescent="0.25">
      <c r="A30" s="242">
        <v>45108</v>
      </c>
      <c r="B30" s="139">
        <v>53.27</v>
      </c>
      <c r="C30" s="139">
        <v>57.45</v>
      </c>
      <c r="D30" s="139">
        <v>90.67</v>
      </c>
      <c r="E30" s="139">
        <v>285.62</v>
      </c>
      <c r="F30" s="139">
        <v>90.72</v>
      </c>
      <c r="G30" s="139">
        <v>54.22</v>
      </c>
      <c r="H30" s="139">
        <v>8.5</v>
      </c>
      <c r="I30" s="139">
        <v>9.2200000000000006</v>
      </c>
      <c r="J30" s="139">
        <v>13.02</v>
      </c>
      <c r="K30" s="139">
        <v>19</v>
      </c>
      <c r="L30" s="139">
        <v>30.23</v>
      </c>
      <c r="M30" s="139">
        <v>-46.18</v>
      </c>
      <c r="N30" s="139">
        <v>20.89</v>
      </c>
      <c r="O30" s="139">
        <v>13.656000000000001</v>
      </c>
      <c r="P30" s="139">
        <v>8.8620000000000001</v>
      </c>
      <c r="Q30" s="139">
        <v>-1.373</v>
      </c>
      <c r="R30" s="139">
        <v>-9.9160000000000004</v>
      </c>
      <c r="S30" s="139">
        <v>-35.131</v>
      </c>
      <c r="T30" s="139">
        <v>15.343</v>
      </c>
    </row>
    <row r="31" spans="1:20" ht="15" x14ac:dyDescent="0.25">
      <c r="A31" s="242">
        <v>45139</v>
      </c>
      <c r="B31" s="139">
        <v>42.11</v>
      </c>
      <c r="C31" s="139">
        <v>47.66</v>
      </c>
      <c r="D31" s="139">
        <v>41.88</v>
      </c>
      <c r="E31" s="139">
        <v>197.7</v>
      </c>
      <c r="F31" s="139">
        <v>43.07</v>
      </c>
      <c r="G31" s="139">
        <v>43.11</v>
      </c>
      <c r="H31" s="139">
        <v>0.8</v>
      </c>
      <c r="I31" s="139">
        <v>6.66</v>
      </c>
      <c r="J31" s="139">
        <v>11.79</v>
      </c>
      <c r="K31" s="139">
        <v>10.84</v>
      </c>
      <c r="L31" s="139">
        <v>22.05</v>
      </c>
      <c r="M31" s="139">
        <v>-27</v>
      </c>
      <c r="N31" s="139">
        <v>40.603999999999999</v>
      </c>
      <c r="O31" s="139">
        <v>26.542999999999999</v>
      </c>
      <c r="P31" s="139">
        <v>17.225000000000001</v>
      </c>
      <c r="Q31" s="139">
        <v>0.19600000000000001</v>
      </c>
      <c r="R31" s="139">
        <v>-10.787000000000001</v>
      </c>
      <c r="S31" s="139">
        <v>-35.261000000000003</v>
      </c>
      <c r="T31" s="139">
        <v>14.505000000000001</v>
      </c>
    </row>
    <row r="32" spans="1:20" ht="15" x14ac:dyDescent="0.25">
      <c r="A32" s="242">
        <v>45170</v>
      </c>
      <c r="B32" s="139">
        <v>28.8</v>
      </c>
      <c r="C32" s="139">
        <v>34.04</v>
      </c>
      <c r="D32" s="139">
        <v>32.18</v>
      </c>
      <c r="E32" s="139">
        <v>220.28</v>
      </c>
      <c r="F32" s="139">
        <v>32.67</v>
      </c>
      <c r="G32" s="139">
        <v>30</v>
      </c>
      <c r="H32" s="139">
        <v>12.5</v>
      </c>
      <c r="I32" s="139">
        <v>6.03</v>
      </c>
      <c r="J32" s="139">
        <v>11.48</v>
      </c>
      <c r="K32" s="139">
        <v>6.59</v>
      </c>
      <c r="L32" s="139">
        <v>19.420000000000002</v>
      </c>
      <c r="M32" s="139">
        <v>6.32</v>
      </c>
      <c r="N32" s="139">
        <v>34.188000000000002</v>
      </c>
      <c r="O32" s="139">
        <v>22.349</v>
      </c>
      <c r="P32" s="139">
        <v>14.504</v>
      </c>
      <c r="Q32" s="139">
        <v>-1.373</v>
      </c>
      <c r="R32" s="139">
        <v>-11.18</v>
      </c>
      <c r="S32" s="139">
        <v>-19.898</v>
      </c>
      <c r="T32" s="139">
        <v>13.571</v>
      </c>
    </row>
    <row r="33" spans="1:20" ht="15" x14ac:dyDescent="0.25">
      <c r="A33" s="242">
        <v>45200</v>
      </c>
      <c r="B33" s="139">
        <v>32.1</v>
      </c>
      <c r="C33" s="139">
        <v>38.61</v>
      </c>
      <c r="D33" s="139">
        <v>39.380000000000003</v>
      </c>
      <c r="E33" s="139">
        <v>354.39</v>
      </c>
      <c r="F33" s="139">
        <v>44.94</v>
      </c>
      <c r="G33" s="139">
        <v>33.68</v>
      </c>
      <c r="H33" s="139">
        <v>25.06</v>
      </c>
      <c r="I33" s="139">
        <v>6.15</v>
      </c>
      <c r="J33" s="139">
        <v>9.98</v>
      </c>
      <c r="K33" s="139">
        <v>22</v>
      </c>
      <c r="L33" s="139">
        <v>17.3</v>
      </c>
      <c r="M33" s="139">
        <v>35.619999999999997</v>
      </c>
      <c r="N33" s="139">
        <v>33.393999999999998</v>
      </c>
      <c r="O33" s="139">
        <v>12.432</v>
      </c>
      <c r="P33" s="139">
        <v>12.484999999999999</v>
      </c>
      <c r="Q33" s="139">
        <v>2.8610000000000002</v>
      </c>
      <c r="R33" s="139">
        <v>-11.257999999999999</v>
      </c>
      <c r="S33" s="139">
        <v>-14.581</v>
      </c>
      <c r="T33" s="139">
        <v>21.253</v>
      </c>
    </row>
    <row r="34" spans="1:20" ht="15" x14ac:dyDescent="0.25">
      <c r="A34" s="242">
        <v>45231</v>
      </c>
      <c r="B34" s="139">
        <v>30.03</v>
      </c>
      <c r="C34" s="139">
        <v>35.54</v>
      </c>
      <c r="D34" s="139">
        <v>39.479999999999997</v>
      </c>
      <c r="E34" s="139">
        <v>435.65</v>
      </c>
      <c r="F34" s="139">
        <v>46.51</v>
      </c>
      <c r="G34" s="139">
        <v>31.19</v>
      </c>
      <c r="H34" s="139">
        <v>28.46</v>
      </c>
      <c r="I34" s="139">
        <v>4.5</v>
      </c>
      <c r="J34" s="139">
        <v>8.11</v>
      </c>
      <c r="K34" s="139">
        <v>28.22</v>
      </c>
      <c r="L34" s="139">
        <v>16.88</v>
      </c>
      <c r="M34" s="139">
        <v>56.13</v>
      </c>
      <c r="N34" s="139">
        <v>25.29</v>
      </c>
      <c r="O34" s="139">
        <v>43.332999999999998</v>
      </c>
      <c r="P34" s="139">
        <v>2.5750000000000002</v>
      </c>
      <c r="Q34" s="139">
        <v>1.625</v>
      </c>
      <c r="R34" s="139">
        <v>-22.632999999999999</v>
      </c>
      <c r="S34" s="139">
        <v>5.8479999999999999</v>
      </c>
      <c r="T34" s="139">
        <v>18.076000000000001</v>
      </c>
    </row>
    <row r="35" spans="1:20" ht="15" x14ac:dyDescent="0.25">
      <c r="A35" s="242">
        <v>45261</v>
      </c>
      <c r="B35" s="139">
        <v>26.31</v>
      </c>
      <c r="C35" s="139">
        <v>32.21</v>
      </c>
      <c r="D35" s="139">
        <v>31.62</v>
      </c>
      <c r="E35" s="139">
        <v>351.78</v>
      </c>
      <c r="F35" s="139">
        <v>32.75</v>
      </c>
      <c r="G35" s="139">
        <v>27.49</v>
      </c>
      <c r="H35" s="139">
        <v>23.65</v>
      </c>
      <c r="I35" s="139">
        <v>4.4400000000000004</v>
      </c>
      <c r="J35" s="139">
        <v>6.72</v>
      </c>
      <c r="K35" s="139">
        <v>24.61</v>
      </c>
      <c r="L35" s="139">
        <v>14.91</v>
      </c>
      <c r="M35" s="139">
        <v>44.18</v>
      </c>
      <c r="N35" s="139">
        <v>29.978999999999999</v>
      </c>
      <c r="O35" s="139">
        <v>34.058999999999997</v>
      </c>
      <c r="P35" s="139">
        <v>3.044</v>
      </c>
      <c r="Q35" s="139">
        <v>7.1580000000000004</v>
      </c>
      <c r="R35" s="139">
        <v>-10.632</v>
      </c>
      <c r="S35" s="139">
        <v>13.042</v>
      </c>
      <c r="T35" s="139">
        <v>19.66</v>
      </c>
    </row>
    <row r="36" spans="1:20" ht="15" x14ac:dyDescent="0.25">
      <c r="A36" s="242">
        <v>45292</v>
      </c>
      <c r="B36" s="139">
        <v>25.02</v>
      </c>
      <c r="C36" s="139">
        <v>30.7</v>
      </c>
      <c r="D36" s="139">
        <v>30.37</v>
      </c>
      <c r="E36" s="139">
        <v>347.16</v>
      </c>
      <c r="F36" s="139">
        <v>40.270000000000003</v>
      </c>
      <c r="G36" s="139">
        <v>26.29</v>
      </c>
      <c r="H36" s="139">
        <v>21.52</v>
      </c>
      <c r="I36" s="139">
        <v>4.66</v>
      </c>
      <c r="J36" s="139">
        <v>5.9</v>
      </c>
      <c r="K36" s="139">
        <v>24.77</v>
      </c>
      <c r="L36" s="139">
        <v>13.35</v>
      </c>
      <c r="M36" s="139">
        <v>38.07</v>
      </c>
      <c r="N36" s="139">
        <v>34.83</v>
      </c>
      <c r="O36" s="139">
        <v>51.106999999999999</v>
      </c>
      <c r="P36" s="139">
        <v>9.2970000000000006</v>
      </c>
      <c r="Q36" s="139">
        <v>12.736000000000001</v>
      </c>
      <c r="R36" s="139">
        <v>-16.591000000000001</v>
      </c>
      <c r="S36" s="139">
        <v>-23.844000000000001</v>
      </c>
      <c r="T36" s="139">
        <v>16.596</v>
      </c>
    </row>
    <row r="37" spans="1:20" ht="15" x14ac:dyDescent="0.25">
      <c r="A37" s="80">
        <v>45323</v>
      </c>
      <c r="B37" s="102">
        <v>23.37</v>
      </c>
      <c r="C37" s="102">
        <v>28.77</v>
      </c>
      <c r="D37" s="102">
        <v>27.64</v>
      </c>
      <c r="E37" s="102">
        <v>395.53</v>
      </c>
      <c r="F37" s="102">
        <v>41.48</v>
      </c>
      <c r="G37" s="102">
        <v>24.71</v>
      </c>
      <c r="H37" s="102">
        <v>28.85</v>
      </c>
      <c r="I37" s="102">
        <v>3.95</v>
      </c>
      <c r="J37" s="102">
        <v>5.43</v>
      </c>
      <c r="K37" s="102">
        <v>25.12</v>
      </c>
      <c r="L37" s="102">
        <v>12.13</v>
      </c>
      <c r="M37" s="106">
        <v>32.92</v>
      </c>
      <c r="N37" s="102">
        <v>47.231000000000002</v>
      </c>
      <c r="O37" s="102">
        <v>38.591999999999999</v>
      </c>
      <c r="P37" s="106">
        <v>11.170999999999999</v>
      </c>
      <c r="Q37" s="138">
        <v>0.51300000000000001</v>
      </c>
      <c r="R37" s="138">
        <v>-9.2490000000000006</v>
      </c>
      <c r="S37" s="138">
        <v>-28.407</v>
      </c>
      <c r="T37" s="138">
        <v>7.22</v>
      </c>
    </row>
    <row r="38" spans="1:20" ht="15" x14ac:dyDescent="0.25">
      <c r="A38" s="80">
        <v>45352</v>
      </c>
      <c r="B38" s="102">
        <v>37.51</v>
      </c>
      <c r="C38" s="102">
        <v>46.25</v>
      </c>
      <c r="D38" s="102">
        <v>50.18</v>
      </c>
      <c r="E38" s="102">
        <v>612.71</v>
      </c>
      <c r="F38" s="102">
        <v>86.5</v>
      </c>
      <c r="G38" s="102">
        <v>39.74</v>
      </c>
      <c r="H38" s="102">
        <v>92.46</v>
      </c>
      <c r="I38" s="102">
        <v>4.5999999999999996</v>
      </c>
      <c r="J38" s="102">
        <v>9.6999999999999993</v>
      </c>
      <c r="K38" s="102">
        <v>74.209999999999994</v>
      </c>
      <c r="L38" s="102">
        <v>22.6</v>
      </c>
      <c r="M38" s="106">
        <v>44.46</v>
      </c>
      <c r="N38" s="102">
        <v>64.412000000000006</v>
      </c>
      <c r="O38" s="102">
        <v>30.327000000000002</v>
      </c>
      <c r="P38" s="106">
        <v>16.059000000000001</v>
      </c>
      <c r="Q38" s="138">
        <v>-2.3479999999999999</v>
      </c>
      <c r="R38" s="138">
        <v>-6.7569999999999997</v>
      </c>
      <c r="S38" s="138">
        <v>-39.97</v>
      </c>
      <c r="T38" s="138">
        <v>7.2060000000000004</v>
      </c>
    </row>
    <row r="39" spans="1:20" ht="15" x14ac:dyDescent="0.25">
      <c r="A39" s="80">
        <v>45383</v>
      </c>
      <c r="B39" s="102">
        <v>78.28</v>
      </c>
      <c r="C39" s="102">
        <v>99.53</v>
      </c>
      <c r="D39" s="102">
        <v>76.98</v>
      </c>
      <c r="E39" s="102">
        <v>934.75</v>
      </c>
      <c r="F39" s="102">
        <v>112.76</v>
      </c>
      <c r="G39" s="102">
        <v>88.83</v>
      </c>
      <c r="H39" s="102">
        <v>147.16999999999999</v>
      </c>
      <c r="I39" s="102">
        <v>9.09</v>
      </c>
      <c r="J39" s="102">
        <v>23.48</v>
      </c>
      <c r="K39" s="102">
        <v>202.84</v>
      </c>
      <c r="L39" s="102">
        <v>50.72</v>
      </c>
      <c r="M39" s="106">
        <v>86.78</v>
      </c>
      <c r="N39" s="102">
        <v>35.889000000000003</v>
      </c>
      <c r="O39" s="102">
        <v>26.501999999999999</v>
      </c>
      <c r="P39" s="106">
        <v>18.23</v>
      </c>
      <c r="Q39" s="138">
        <v>-10.968</v>
      </c>
      <c r="R39" s="138">
        <v>-7.8780000000000001</v>
      </c>
      <c r="S39" s="138">
        <v>-30.27</v>
      </c>
      <c r="T39" s="138">
        <v>11.436999999999999</v>
      </c>
    </row>
    <row r="40" spans="1:20" ht="15" x14ac:dyDescent="0.25">
      <c r="A40" s="79">
        <v>45413</v>
      </c>
      <c r="B40" s="103">
        <v>203.17</v>
      </c>
      <c r="C40" s="103">
        <v>251.24</v>
      </c>
      <c r="D40" s="103">
        <v>167.22</v>
      </c>
      <c r="E40" s="103">
        <v>2114.3000000000002</v>
      </c>
      <c r="F40" s="103">
        <v>244.27</v>
      </c>
      <c r="G40" s="103">
        <v>225.76</v>
      </c>
      <c r="H40" s="103">
        <v>251.55</v>
      </c>
      <c r="I40" s="103">
        <v>26.11</v>
      </c>
      <c r="J40" s="103">
        <v>67.98</v>
      </c>
      <c r="K40" s="103">
        <v>512.59</v>
      </c>
      <c r="L40" s="103">
        <v>134.93</v>
      </c>
      <c r="M40" s="107">
        <v>158.91</v>
      </c>
      <c r="N40" s="103">
        <v>27.829000000000001</v>
      </c>
      <c r="O40" s="103">
        <v>3.5939999999999999</v>
      </c>
      <c r="P40" s="107">
        <v>18.850999999999999</v>
      </c>
      <c r="Q40" s="139">
        <v>4.734</v>
      </c>
      <c r="R40" s="139">
        <v>-8.2189999999999994</v>
      </c>
      <c r="S40" s="139">
        <v>-33.654000000000003</v>
      </c>
      <c r="T40" s="139">
        <v>9.4809999999999999</v>
      </c>
    </row>
    <row r="41" spans="1:20" ht="15" x14ac:dyDescent="0.25">
      <c r="A41" s="80">
        <v>45444</v>
      </c>
      <c r="B41" s="102">
        <v>250.18</v>
      </c>
      <c r="C41" s="102">
        <v>292.8</v>
      </c>
      <c r="D41" s="102">
        <v>302.7</v>
      </c>
      <c r="E41" s="102">
        <v>2478.2800000000002</v>
      </c>
      <c r="F41" s="102">
        <v>391.59</v>
      </c>
      <c r="G41" s="102">
        <v>265.3</v>
      </c>
      <c r="H41" s="102">
        <v>187.12</v>
      </c>
      <c r="I41" s="102">
        <v>40.090000000000003</v>
      </c>
      <c r="J41" s="102">
        <v>61.6</v>
      </c>
      <c r="K41" s="102">
        <v>366.7</v>
      </c>
      <c r="L41" s="102">
        <v>144.15</v>
      </c>
      <c r="M41" s="106">
        <v>78.680000000000007</v>
      </c>
      <c r="N41" s="102">
        <v>25.254000000000001</v>
      </c>
      <c r="O41" s="102">
        <v>-15.656000000000001</v>
      </c>
      <c r="P41" s="106">
        <v>19.471</v>
      </c>
      <c r="Q41" s="138">
        <v>-5.2859999999999996</v>
      </c>
      <c r="R41" s="138">
        <v>-13.089</v>
      </c>
      <c r="S41" s="138">
        <v>-48.058999999999997</v>
      </c>
      <c r="T41" s="138">
        <v>6.1550000000000002</v>
      </c>
    </row>
    <row r="42" spans="1:20" ht="15" x14ac:dyDescent="0.25">
      <c r="A42" s="80">
        <v>45474</v>
      </c>
      <c r="B42" s="102">
        <v>86.42</v>
      </c>
      <c r="C42" s="102">
        <v>97.54</v>
      </c>
      <c r="D42" s="102">
        <v>146.94</v>
      </c>
      <c r="E42" s="102">
        <v>708.98</v>
      </c>
      <c r="F42" s="102">
        <v>159.6</v>
      </c>
      <c r="G42" s="102">
        <v>89.92</v>
      </c>
      <c r="H42" s="102">
        <v>32.06</v>
      </c>
      <c r="I42" s="102">
        <v>14.86</v>
      </c>
      <c r="J42" s="102">
        <v>21.28</v>
      </c>
      <c r="K42" s="102">
        <v>59.72</v>
      </c>
      <c r="L42" s="102">
        <v>50.8</v>
      </c>
      <c r="M42" s="106">
        <v>-14.51</v>
      </c>
      <c r="N42" s="102">
        <v>30.704999999999998</v>
      </c>
      <c r="O42" s="102">
        <v>9.9030000000000005</v>
      </c>
      <c r="P42" s="106">
        <v>23.431000000000001</v>
      </c>
      <c r="Q42" s="138">
        <v>-1.373</v>
      </c>
      <c r="R42" s="138">
        <v>-9.9160000000000004</v>
      </c>
      <c r="S42" s="138">
        <v>-35.131</v>
      </c>
      <c r="T42" s="138">
        <v>15.343</v>
      </c>
    </row>
    <row r="43" spans="1:20" ht="15" x14ac:dyDescent="0.25">
      <c r="A43" s="79">
        <v>45505</v>
      </c>
      <c r="B43" s="103">
        <v>55.63</v>
      </c>
      <c r="C43" s="103">
        <v>62.68</v>
      </c>
      <c r="D43" s="103">
        <v>58.48</v>
      </c>
      <c r="E43" s="103">
        <v>361.01</v>
      </c>
      <c r="F43" s="103">
        <v>65.319999999999993</v>
      </c>
      <c r="G43" s="103">
        <v>56.12</v>
      </c>
      <c r="H43" s="103">
        <v>23.31</v>
      </c>
      <c r="I43" s="103">
        <v>8.24</v>
      </c>
      <c r="J43" s="103">
        <v>15.48</v>
      </c>
      <c r="K43" s="103">
        <v>18.75</v>
      </c>
      <c r="L43" s="103">
        <v>29.12</v>
      </c>
      <c r="M43" s="107">
        <v>-10.68</v>
      </c>
      <c r="N43" s="103">
        <v>34.83</v>
      </c>
      <c r="O43" s="103">
        <v>22.715</v>
      </c>
      <c r="P43" s="107">
        <v>23.875</v>
      </c>
      <c r="Q43" s="139">
        <v>0.19600000000000001</v>
      </c>
      <c r="R43" s="139">
        <v>-10.787000000000001</v>
      </c>
      <c r="S43" s="139">
        <v>-35.261000000000003</v>
      </c>
      <c r="T43" s="139">
        <v>14.505000000000001</v>
      </c>
    </row>
    <row r="44" spans="1:20" ht="15" x14ac:dyDescent="0.25">
      <c r="A44" s="80">
        <v>45536</v>
      </c>
      <c r="B44" s="102">
        <v>35.31</v>
      </c>
      <c r="C44" s="102">
        <v>41.62</v>
      </c>
      <c r="D44" s="102">
        <v>38.39</v>
      </c>
      <c r="E44" s="102">
        <v>312.01</v>
      </c>
      <c r="F44" s="102">
        <v>42.4</v>
      </c>
      <c r="G44" s="102">
        <v>36.15</v>
      </c>
      <c r="H44" s="102">
        <v>30.92</v>
      </c>
      <c r="I44" s="102">
        <v>6.95</v>
      </c>
      <c r="J44" s="102">
        <v>15.74</v>
      </c>
      <c r="K44" s="102">
        <v>12.81</v>
      </c>
      <c r="L44" s="102">
        <v>26.38</v>
      </c>
      <c r="M44" s="106">
        <v>13.96</v>
      </c>
      <c r="N44" s="102">
        <v>29.102</v>
      </c>
      <c r="O44" s="102">
        <v>25.504999999999999</v>
      </c>
      <c r="P44" s="106">
        <v>16.707999999999998</v>
      </c>
      <c r="Q44" s="138">
        <v>-1.373</v>
      </c>
      <c r="R44" s="138">
        <v>-11.18</v>
      </c>
      <c r="S44" s="138">
        <v>-19.898</v>
      </c>
      <c r="T44" s="138">
        <v>13.571</v>
      </c>
    </row>
    <row r="45" spans="1:20" ht="15" x14ac:dyDescent="0.25">
      <c r="A45" s="241"/>
      <c r="K45" s="38"/>
      <c r="L45" s="98"/>
      <c r="M45" s="122"/>
      <c r="N45"/>
      <c r="O45"/>
      <c r="Q45" s="137"/>
      <c r="R45" s="137"/>
      <c r="S45" s="137"/>
      <c r="T45" s="137"/>
    </row>
    <row r="46" spans="1:20" ht="15" x14ac:dyDescent="0.25">
      <c r="A46" s="243"/>
      <c r="B46" s="243"/>
      <c r="C46" s="243"/>
      <c r="D46" s="243"/>
      <c r="E46" s="243"/>
      <c r="F46" s="243"/>
      <c r="G46" s="243"/>
      <c r="H46" s="243"/>
      <c r="I46" s="243"/>
      <c r="J46" s="243"/>
      <c r="K46" s="243"/>
      <c r="L46" s="243"/>
      <c r="M46" s="243"/>
      <c r="N46" s="243"/>
      <c r="O46" s="243"/>
      <c r="P46" s="243"/>
      <c r="Q46" s="243"/>
      <c r="R46" s="243"/>
      <c r="S46" s="243"/>
      <c r="T46" s="243"/>
    </row>
    <row r="47" spans="1:20" ht="15" x14ac:dyDescent="0.25">
      <c r="A47" s="243"/>
      <c r="B47" s="243"/>
      <c r="C47" s="243"/>
      <c r="D47" s="243"/>
      <c r="E47" s="243"/>
      <c r="F47" s="243"/>
      <c r="G47" s="243"/>
      <c r="H47" s="243"/>
      <c r="I47" s="243"/>
      <c r="J47" s="243"/>
      <c r="K47" s="243"/>
      <c r="L47" s="243"/>
      <c r="M47" s="243"/>
      <c r="N47" s="243"/>
      <c r="O47" s="243"/>
      <c r="P47" s="243"/>
      <c r="Q47" s="243"/>
      <c r="R47" s="243"/>
      <c r="S47" s="243"/>
      <c r="T47" s="243"/>
    </row>
    <row r="48" spans="1:20" ht="15" x14ac:dyDescent="0.25">
      <c r="A48" s="243"/>
      <c r="B48" s="243"/>
      <c r="C48" s="243"/>
      <c r="D48" s="243"/>
      <c r="E48" s="243"/>
      <c r="F48" s="243"/>
      <c r="G48" s="243"/>
      <c r="H48" s="243"/>
      <c r="I48" s="243"/>
      <c r="J48" s="243"/>
      <c r="K48" s="243"/>
      <c r="L48" s="243"/>
      <c r="M48" s="243"/>
      <c r="N48" s="243"/>
      <c r="O48" s="243"/>
      <c r="P48" s="243"/>
      <c r="Q48" s="243"/>
      <c r="R48" s="243"/>
      <c r="S48" s="243"/>
      <c r="T48" s="243"/>
    </row>
    <row r="49" spans="1:20" ht="15" x14ac:dyDescent="0.25">
      <c r="A49" s="244">
        <v>44593</v>
      </c>
      <c r="B49" s="104">
        <v>18</v>
      </c>
      <c r="C49" s="104">
        <v>23</v>
      </c>
      <c r="D49" s="104">
        <v>22</v>
      </c>
      <c r="E49" s="104">
        <v>240</v>
      </c>
      <c r="F49" s="104">
        <v>31</v>
      </c>
      <c r="G49" s="104">
        <v>20</v>
      </c>
      <c r="H49" s="104">
        <v>25</v>
      </c>
      <c r="I49" s="104">
        <v>3.2</v>
      </c>
      <c r="J49" s="104">
        <v>4</v>
      </c>
      <c r="K49" s="104">
        <v>20</v>
      </c>
      <c r="L49" s="104">
        <v>10.5</v>
      </c>
      <c r="M49" s="106">
        <v>22</v>
      </c>
      <c r="N49" s="104">
        <v>55.817</v>
      </c>
      <c r="O49" s="104">
        <v>36.488999999999997</v>
      </c>
      <c r="P49" s="106">
        <v>23.678999999999998</v>
      </c>
      <c r="Q49" s="138">
        <v>0.51300000000000001</v>
      </c>
      <c r="R49" s="138">
        <v>-9.2490000000000006</v>
      </c>
      <c r="S49" s="138">
        <v>-28.407</v>
      </c>
      <c r="T49" s="138">
        <v>7.22</v>
      </c>
    </row>
    <row r="50" spans="1:20" ht="15" x14ac:dyDescent="0.25">
      <c r="A50" s="244">
        <v>44621</v>
      </c>
      <c r="B50" s="104">
        <v>28</v>
      </c>
      <c r="C50" s="104">
        <v>36</v>
      </c>
      <c r="D50" s="104">
        <v>40</v>
      </c>
      <c r="E50" s="104">
        <v>350</v>
      </c>
      <c r="F50" s="104">
        <v>77</v>
      </c>
      <c r="G50" s="104">
        <v>31</v>
      </c>
      <c r="H50" s="104">
        <v>63</v>
      </c>
      <c r="I50" s="104">
        <v>3.5</v>
      </c>
      <c r="J50" s="104">
        <v>8</v>
      </c>
      <c r="K50" s="104">
        <v>55</v>
      </c>
      <c r="L50" s="104">
        <v>22</v>
      </c>
      <c r="M50" s="106">
        <v>22</v>
      </c>
      <c r="N50" s="104">
        <v>72.608000000000004</v>
      </c>
      <c r="O50" s="104">
        <v>47.463999999999999</v>
      </c>
      <c r="P50" s="106">
        <v>30.802</v>
      </c>
      <c r="Q50" s="138">
        <v>-2.3479999999999999</v>
      </c>
      <c r="R50" s="138">
        <v>-6.7569999999999997</v>
      </c>
      <c r="S50" s="138">
        <v>-39.97</v>
      </c>
      <c r="T50" s="138">
        <v>7.2060000000000004</v>
      </c>
    </row>
    <row r="51" spans="1:20" ht="15" x14ac:dyDescent="0.25">
      <c r="A51" s="244">
        <v>44652</v>
      </c>
      <c r="B51" s="104">
        <v>108.92</v>
      </c>
      <c r="C51" s="104">
        <v>132.28</v>
      </c>
      <c r="D51" s="104">
        <v>103.18</v>
      </c>
      <c r="E51" s="104">
        <v>1206.6099999999999</v>
      </c>
      <c r="F51" s="104">
        <v>155.19</v>
      </c>
      <c r="G51" s="104">
        <v>120.02</v>
      </c>
      <c r="H51" s="104">
        <v>110</v>
      </c>
      <c r="I51" s="104">
        <v>14.72</v>
      </c>
      <c r="J51" s="104">
        <v>21</v>
      </c>
      <c r="K51" s="104">
        <v>284.23</v>
      </c>
      <c r="L51" s="104">
        <v>45</v>
      </c>
      <c r="M51" s="106">
        <v>196.04</v>
      </c>
      <c r="N51" s="104">
        <v>42.68</v>
      </c>
      <c r="O51" s="104">
        <v>27.9</v>
      </c>
      <c r="P51" s="106">
        <v>18.106000000000002</v>
      </c>
      <c r="Q51" s="138">
        <v>-10.968</v>
      </c>
      <c r="R51" s="138">
        <v>-7.8780000000000001</v>
      </c>
      <c r="S51" s="138">
        <v>-30.27</v>
      </c>
      <c r="T51" s="138">
        <v>11.436999999999999</v>
      </c>
    </row>
    <row r="52" spans="1:20" ht="15" x14ac:dyDescent="0.25">
      <c r="A52" s="244">
        <v>44682</v>
      </c>
      <c r="B52" s="104">
        <v>282.70999999999998</v>
      </c>
      <c r="C52" s="104">
        <v>333.92</v>
      </c>
      <c r="D52" s="104">
        <v>224.13</v>
      </c>
      <c r="E52" s="104">
        <v>2729.2</v>
      </c>
      <c r="F52" s="104">
        <v>336.2</v>
      </c>
      <c r="G52" s="104">
        <v>305.02999999999997</v>
      </c>
      <c r="H52" s="104">
        <v>304.60000000000002</v>
      </c>
      <c r="I52" s="104">
        <v>42.28</v>
      </c>
      <c r="J52" s="104">
        <v>80.66</v>
      </c>
      <c r="K52" s="104">
        <v>718.26</v>
      </c>
      <c r="L52" s="104">
        <v>157.47</v>
      </c>
      <c r="M52" s="106">
        <v>358.99</v>
      </c>
      <c r="N52" s="104">
        <v>33.564999999999998</v>
      </c>
      <c r="O52" s="104">
        <v>21.942</v>
      </c>
      <c r="P52" s="106">
        <v>14.239000000000001</v>
      </c>
      <c r="Q52" s="138">
        <v>4.734</v>
      </c>
      <c r="R52" s="138">
        <v>-8.2189999999999994</v>
      </c>
      <c r="S52" s="138">
        <v>-33.654000000000003</v>
      </c>
      <c r="T52" s="138">
        <v>9.4809999999999999</v>
      </c>
    </row>
    <row r="53" spans="1:20" ht="15" x14ac:dyDescent="0.25">
      <c r="A53" s="244">
        <v>44713</v>
      </c>
      <c r="B53" s="104">
        <v>348.12</v>
      </c>
      <c r="C53" s="104">
        <v>389.16</v>
      </c>
      <c r="D53" s="104">
        <v>405.73</v>
      </c>
      <c r="E53" s="104">
        <v>3199.03</v>
      </c>
      <c r="F53" s="104">
        <v>538.95000000000005</v>
      </c>
      <c r="G53" s="104">
        <v>358.46</v>
      </c>
      <c r="H53" s="104">
        <v>226.58</v>
      </c>
      <c r="I53" s="104">
        <v>64.930000000000007</v>
      </c>
      <c r="J53" s="104">
        <v>73.09</v>
      </c>
      <c r="K53" s="104">
        <v>513.83000000000004</v>
      </c>
      <c r="L53" s="104">
        <v>168.24</v>
      </c>
      <c r="M53" s="106">
        <v>177.74</v>
      </c>
      <c r="N53" s="104">
        <v>20.565000000000001</v>
      </c>
      <c r="O53" s="104">
        <v>13.444000000000001</v>
      </c>
      <c r="P53" s="106">
        <v>8.7240000000000002</v>
      </c>
      <c r="Q53" s="138">
        <v>-5.2859999999999996</v>
      </c>
      <c r="R53" s="138">
        <v>-13.089</v>
      </c>
      <c r="S53" s="138">
        <v>-48.058999999999997</v>
      </c>
      <c r="T53" s="138">
        <v>6.1550000000000002</v>
      </c>
    </row>
    <row r="54" spans="1:20" ht="15" x14ac:dyDescent="0.25">
      <c r="A54" s="244">
        <v>44743</v>
      </c>
      <c r="B54" s="104">
        <v>120.26</v>
      </c>
      <c r="C54" s="104">
        <v>129.63999999999999</v>
      </c>
      <c r="D54" s="104">
        <v>196.96</v>
      </c>
      <c r="E54" s="104">
        <v>915.17</v>
      </c>
      <c r="F54" s="104">
        <v>219.66</v>
      </c>
      <c r="G54" s="104">
        <v>121.49</v>
      </c>
      <c r="H54" s="104">
        <v>38.82</v>
      </c>
      <c r="I54" s="104">
        <v>24.07</v>
      </c>
      <c r="J54" s="104">
        <v>25.25</v>
      </c>
      <c r="K54" s="104">
        <v>83.68</v>
      </c>
      <c r="L54" s="104">
        <v>59.29</v>
      </c>
      <c r="M54" s="106">
        <v>-32.770000000000003</v>
      </c>
      <c r="N54" s="104">
        <v>39.472000000000001</v>
      </c>
      <c r="O54" s="104">
        <v>25.803999999999998</v>
      </c>
      <c r="P54" s="106">
        <v>16.745000000000001</v>
      </c>
      <c r="Q54" s="138">
        <v>-1.373</v>
      </c>
      <c r="R54" s="138">
        <v>-9.9160000000000004</v>
      </c>
      <c r="S54" s="138">
        <v>-35.131</v>
      </c>
      <c r="T54" s="138">
        <v>15.343</v>
      </c>
    </row>
    <row r="55" spans="1:20" ht="15" x14ac:dyDescent="0.25">
      <c r="A55" s="244">
        <v>44774</v>
      </c>
      <c r="B55" s="104">
        <v>72.55</v>
      </c>
      <c r="C55" s="104">
        <v>78.67</v>
      </c>
      <c r="D55" s="104">
        <v>74.430000000000007</v>
      </c>
      <c r="E55" s="104">
        <v>459.18</v>
      </c>
      <c r="F55" s="104">
        <v>85.69</v>
      </c>
      <c r="G55" s="104">
        <v>71.599999999999994</v>
      </c>
      <c r="H55" s="104">
        <v>29.33</v>
      </c>
      <c r="I55" s="104">
        <v>11.87</v>
      </c>
      <c r="J55" s="104">
        <v>18.88</v>
      </c>
      <c r="K55" s="104">
        <v>25.33</v>
      </c>
      <c r="L55" s="104">
        <v>35.67</v>
      </c>
      <c r="M55" s="106">
        <v>-20.190000000000001</v>
      </c>
      <c r="N55" s="104">
        <v>40.436999999999998</v>
      </c>
      <c r="O55" s="104">
        <v>26.434000000000001</v>
      </c>
      <c r="P55" s="106">
        <v>17.154</v>
      </c>
      <c r="Q55" s="138">
        <v>0.19600000000000001</v>
      </c>
      <c r="R55" s="138">
        <v>-10.787000000000001</v>
      </c>
      <c r="S55" s="138">
        <v>-35.261000000000003</v>
      </c>
      <c r="T55" s="138">
        <v>14.505000000000001</v>
      </c>
    </row>
    <row r="56" spans="1:20" ht="15" x14ac:dyDescent="0.25">
      <c r="A56" s="244">
        <v>44805</v>
      </c>
      <c r="B56" s="104">
        <v>42.97</v>
      </c>
      <c r="C56" s="104">
        <v>49.17</v>
      </c>
      <c r="D56" s="104">
        <v>46.27</v>
      </c>
      <c r="E56" s="104">
        <v>390.97</v>
      </c>
      <c r="F56" s="104">
        <v>52.9</v>
      </c>
      <c r="G56" s="104">
        <v>43.39</v>
      </c>
      <c r="H56" s="104">
        <v>40.369999999999997</v>
      </c>
      <c r="I56" s="104">
        <v>8.77</v>
      </c>
      <c r="J56" s="104">
        <v>19.72</v>
      </c>
      <c r="K56" s="104">
        <v>16.649999999999999</v>
      </c>
      <c r="L56" s="104">
        <v>33.83</v>
      </c>
      <c r="M56" s="106">
        <v>21.27</v>
      </c>
      <c r="N56" s="104">
        <v>34.335999999999999</v>
      </c>
      <c r="O56" s="104">
        <v>22.446000000000002</v>
      </c>
      <c r="P56" s="106">
        <v>14.566000000000001</v>
      </c>
      <c r="Q56" s="138">
        <v>-1.373</v>
      </c>
      <c r="R56" s="138">
        <v>-11.18</v>
      </c>
      <c r="S56" s="138">
        <v>-19.898</v>
      </c>
      <c r="T56" s="138">
        <v>13.571</v>
      </c>
    </row>
    <row r="57" spans="1:20" ht="15" x14ac:dyDescent="0.25">
      <c r="A57" s="244">
        <v>44835</v>
      </c>
      <c r="B57" s="104">
        <v>40.729999999999997</v>
      </c>
      <c r="C57" s="104">
        <v>47.85</v>
      </c>
      <c r="D57" s="104">
        <v>50.35</v>
      </c>
      <c r="E57" s="104">
        <v>514.66</v>
      </c>
      <c r="F57" s="104">
        <v>61.13</v>
      </c>
      <c r="G57" s="104">
        <v>42.14</v>
      </c>
      <c r="H57" s="104">
        <v>47.31</v>
      </c>
      <c r="I57" s="104">
        <v>7.17</v>
      </c>
      <c r="J57" s="104">
        <v>16.600000000000001</v>
      </c>
      <c r="K57" s="104">
        <v>32</v>
      </c>
      <c r="L57" s="104">
        <v>30.34</v>
      </c>
      <c r="M57" s="106">
        <v>48.58</v>
      </c>
      <c r="N57" s="104">
        <v>32.590000000000003</v>
      </c>
      <c r="O57" s="104">
        <v>21.305</v>
      </c>
      <c r="P57" s="106">
        <v>13.826000000000001</v>
      </c>
      <c r="Q57" s="138">
        <v>2.8610000000000002</v>
      </c>
      <c r="R57" s="138">
        <v>-11.257999999999999</v>
      </c>
      <c r="S57" s="138">
        <v>-14.581</v>
      </c>
      <c r="T57" s="138">
        <v>21.253</v>
      </c>
    </row>
    <row r="58" spans="1:20" ht="15" x14ac:dyDescent="0.25">
      <c r="A58" s="244">
        <v>44866</v>
      </c>
      <c r="B58" s="104">
        <v>31.51</v>
      </c>
      <c r="C58" s="104">
        <v>37.840000000000003</v>
      </c>
      <c r="D58" s="104">
        <v>45.13</v>
      </c>
      <c r="E58" s="104">
        <v>448.56</v>
      </c>
      <c r="F58" s="104">
        <v>54.54</v>
      </c>
      <c r="G58" s="104">
        <v>33</v>
      </c>
      <c r="H58" s="104">
        <v>30.93</v>
      </c>
      <c r="I58" s="104">
        <v>5.23</v>
      </c>
      <c r="J58" s="104">
        <v>9.07</v>
      </c>
      <c r="K58" s="104">
        <v>31.12</v>
      </c>
      <c r="L58" s="104">
        <v>18.11</v>
      </c>
      <c r="M58" s="106">
        <v>52.11</v>
      </c>
      <c r="N58" s="104">
        <v>32.204999999999998</v>
      </c>
      <c r="O58" s="104">
        <v>21.053000000000001</v>
      </c>
      <c r="P58" s="106">
        <v>13.662000000000001</v>
      </c>
      <c r="Q58" s="138">
        <v>1.625</v>
      </c>
      <c r="R58" s="138">
        <v>-22.632999999999999</v>
      </c>
      <c r="S58" s="138">
        <v>5.8479999999999999</v>
      </c>
      <c r="T58" s="138">
        <v>18.076000000000001</v>
      </c>
    </row>
    <row r="59" spans="1:20" ht="15" x14ac:dyDescent="0.25">
      <c r="A59" s="244">
        <v>44896</v>
      </c>
      <c r="B59" s="104">
        <v>26.37</v>
      </c>
      <c r="C59" s="104">
        <v>32.19</v>
      </c>
      <c r="D59" s="104">
        <v>33.200000000000003</v>
      </c>
      <c r="E59" s="104">
        <v>341.96</v>
      </c>
      <c r="F59" s="104">
        <v>35.700000000000003</v>
      </c>
      <c r="G59" s="104">
        <v>27.68</v>
      </c>
      <c r="H59" s="104">
        <v>22.99</v>
      </c>
      <c r="I59" s="104">
        <v>4.84</v>
      </c>
      <c r="J59" s="104">
        <v>6.38</v>
      </c>
      <c r="K59" s="104">
        <v>24.46</v>
      </c>
      <c r="L59" s="104">
        <v>14.7</v>
      </c>
      <c r="M59" s="106">
        <v>41.96</v>
      </c>
      <c r="N59" s="104">
        <v>26.678000000000001</v>
      </c>
      <c r="O59" s="104">
        <v>17.440000000000001</v>
      </c>
      <c r="P59" s="106">
        <v>11.318</v>
      </c>
      <c r="Q59" s="138">
        <v>7.1580000000000004</v>
      </c>
      <c r="R59" s="138">
        <v>-10.632</v>
      </c>
      <c r="S59" s="138">
        <v>13.042</v>
      </c>
      <c r="T59" s="138">
        <v>19.66</v>
      </c>
    </row>
    <row r="60" spans="1:20" ht="15" x14ac:dyDescent="0.25">
      <c r="A60" s="244">
        <v>44927</v>
      </c>
      <c r="B60" s="104">
        <v>24.8</v>
      </c>
      <c r="C60" s="104">
        <v>30.48</v>
      </c>
      <c r="D60" s="104">
        <v>32.630000000000003</v>
      </c>
      <c r="E60" s="104">
        <v>368.38</v>
      </c>
      <c r="F60" s="104">
        <v>43.42</v>
      </c>
      <c r="G60" s="104">
        <v>26.19</v>
      </c>
      <c r="H60" s="104">
        <v>21.31</v>
      </c>
      <c r="I60" s="104">
        <v>4.8099999999999996</v>
      </c>
      <c r="J60" s="104">
        <v>5.58</v>
      </c>
      <c r="K60" s="104">
        <v>25.3</v>
      </c>
      <c r="L60" s="104">
        <v>12.96</v>
      </c>
      <c r="M60" s="106">
        <v>36.22</v>
      </c>
      <c r="N60" s="104">
        <v>44.152000000000001</v>
      </c>
      <c r="O60" s="104">
        <v>28.861999999999998</v>
      </c>
      <c r="P60" s="106">
        <v>18.73</v>
      </c>
      <c r="Q60" s="138">
        <v>12.736000000000001</v>
      </c>
      <c r="R60" s="138">
        <v>-16.591000000000001</v>
      </c>
      <c r="S60" s="138">
        <v>-23.844000000000001</v>
      </c>
      <c r="T60" s="138">
        <v>16.596</v>
      </c>
    </row>
    <row r="61" spans="1:20" ht="15" x14ac:dyDescent="0.25">
      <c r="A61" s="244">
        <v>44958</v>
      </c>
      <c r="B61" s="104">
        <v>23.41</v>
      </c>
      <c r="C61" s="104">
        <v>28.5</v>
      </c>
      <c r="D61" s="104">
        <v>30.41</v>
      </c>
      <c r="E61" s="104">
        <v>395.71</v>
      </c>
      <c r="F61" s="104">
        <v>47.81</v>
      </c>
      <c r="G61" s="104">
        <v>24.81</v>
      </c>
      <c r="H61" s="104">
        <v>31.37</v>
      </c>
      <c r="I61" s="104">
        <v>4.01</v>
      </c>
      <c r="J61" s="104">
        <v>5.18</v>
      </c>
      <c r="K61" s="104">
        <v>25.64</v>
      </c>
      <c r="L61" s="104">
        <v>12.19</v>
      </c>
      <c r="M61" s="106">
        <v>32.200000000000003</v>
      </c>
      <c r="N61" s="104">
        <v>52.500999999999998</v>
      </c>
      <c r="O61" s="104">
        <v>34.320999999999998</v>
      </c>
      <c r="P61" s="106">
        <v>22.273</v>
      </c>
      <c r="Q61" s="138">
        <v>0.51300000000000001</v>
      </c>
      <c r="R61" s="138">
        <v>-9.2490000000000006</v>
      </c>
      <c r="S61" s="138">
        <v>-28.407</v>
      </c>
      <c r="T61" s="138">
        <v>7.22</v>
      </c>
    </row>
    <row r="62" spans="1:20" ht="15" x14ac:dyDescent="0.25">
      <c r="A62" s="244">
        <v>44986</v>
      </c>
      <c r="B62" s="104">
        <v>40.409999999999997</v>
      </c>
      <c r="C62" s="104">
        <v>50.04</v>
      </c>
      <c r="D62" s="104">
        <v>63.74</v>
      </c>
      <c r="E62" s="104">
        <v>655.94</v>
      </c>
      <c r="F62" s="104">
        <v>121.14</v>
      </c>
      <c r="G62" s="104">
        <v>43.38</v>
      </c>
      <c r="H62" s="104">
        <v>102.23</v>
      </c>
      <c r="I62" s="104">
        <v>4.8600000000000003</v>
      </c>
      <c r="J62" s="104">
        <v>10.9</v>
      </c>
      <c r="K62" s="104">
        <v>82.68</v>
      </c>
      <c r="L62" s="104">
        <v>25.71</v>
      </c>
      <c r="M62" s="106">
        <v>50.03</v>
      </c>
      <c r="N62" s="104">
        <v>65.072000000000003</v>
      </c>
      <c r="O62" s="104">
        <v>42.537999999999997</v>
      </c>
      <c r="P62" s="106">
        <v>27.605</v>
      </c>
      <c r="Q62" s="138">
        <v>-2.3479999999999999</v>
      </c>
      <c r="R62" s="138">
        <v>-6.7569999999999997</v>
      </c>
      <c r="S62" s="138">
        <v>-39.97</v>
      </c>
      <c r="T62" s="138">
        <v>7.2060000000000004</v>
      </c>
    </row>
    <row r="63" spans="1:20" ht="15" x14ac:dyDescent="0.25">
      <c r="A63" s="244">
        <v>45017</v>
      </c>
      <c r="B63" s="104">
        <v>93.19</v>
      </c>
      <c r="C63" s="104">
        <v>117.1</v>
      </c>
      <c r="D63" s="104">
        <v>97.09</v>
      </c>
      <c r="E63" s="104">
        <v>1124.1400000000001</v>
      </c>
      <c r="F63" s="104">
        <v>147.03</v>
      </c>
      <c r="G63" s="104">
        <v>105.03</v>
      </c>
      <c r="H63" s="104">
        <v>185.82</v>
      </c>
      <c r="I63" s="104">
        <v>10.08</v>
      </c>
      <c r="J63" s="104">
        <v>27.78</v>
      </c>
      <c r="K63" s="104">
        <v>245.53</v>
      </c>
      <c r="L63" s="104">
        <v>60.55</v>
      </c>
      <c r="M63" s="106">
        <v>114.79</v>
      </c>
      <c r="N63" s="104">
        <v>38.134</v>
      </c>
      <c r="O63" s="104">
        <v>24.928999999999998</v>
      </c>
      <c r="P63" s="106">
        <v>16.178000000000001</v>
      </c>
      <c r="Q63" s="138">
        <v>-10.968</v>
      </c>
      <c r="R63" s="138">
        <v>-7.8780000000000001</v>
      </c>
      <c r="S63" s="138">
        <v>-30.27</v>
      </c>
      <c r="T63" s="138">
        <v>11.436999999999999</v>
      </c>
    </row>
    <row r="64" spans="1:20" ht="15" x14ac:dyDescent="0.25">
      <c r="A64" s="244">
        <v>45047</v>
      </c>
      <c r="B64" s="104">
        <v>246.31</v>
      </c>
      <c r="C64" s="104">
        <v>307.94</v>
      </c>
      <c r="D64" s="104">
        <v>225.2</v>
      </c>
      <c r="E64" s="104">
        <v>2608.84</v>
      </c>
      <c r="F64" s="104">
        <v>324.19</v>
      </c>
      <c r="G64" s="104">
        <v>273.89999999999998</v>
      </c>
      <c r="H64" s="104">
        <v>307.5</v>
      </c>
      <c r="I64" s="104">
        <v>29.99</v>
      </c>
      <c r="J64" s="104">
        <v>78.06</v>
      </c>
      <c r="K64" s="104">
        <v>619.33000000000004</v>
      </c>
      <c r="L64" s="104">
        <v>157.66999999999999</v>
      </c>
      <c r="M64" s="106">
        <v>238.47</v>
      </c>
      <c r="N64" s="104">
        <v>20.670999999999999</v>
      </c>
      <c r="O64" s="104">
        <v>13.513</v>
      </c>
      <c r="P64" s="106">
        <v>8.7690000000000001</v>
      </c>
      <c r="Q64" s="138">
        <v>4.734</v>
      </c>
      <c r="R64" s="138">
        <v>-8.2189999999999994</v>
      </c>
      <c r="S64" s="138">
        <v>-33.654000000000003</v>
      </c>
      <c r="T64" s="138">
        <v>9.4809999999999999</v>
      </c>
    </row>
    <row r="65" spans="1:20" ht="15" x14ac:dyDescent="0.25">
      <c r="A65" s="244">
        <v>45078</v>
      </c>
      <c r="B65" s="104">
        <v>334.22</v>
      </c>
      <c r="C65" s="104">
        <v>398.01</v>
      </c>
      <c r="D65" s="104">
        <v>406.12</v>
      </c>
      <c r="E65" s="104">
        <v>3324.39</v>
      </c>
      <c r="F65" s="104">
        <v>530.27</v>
      </c>
      <c r="G65" s="104">
        <v>357.71</v>
      </c>
      <c r="H65" s="104">
        <v>272.56</v>
      </c>
      <c r="I65" s="104">
        <v>51.48</v>
      </c>
      <c r="J65" s="104">
        <v>84</v>
      </c>
      <c r="K65" s="104">
        <v>546.25</v>
      </c>
      <c r="L65" s="104">
        <v>185.85</v>
      </c>
      <c r="M65" s="106">
        <v>154.11000000000001</v>
      </c>
      <c r="N65" s="104">
        <v>11.023999999999999</v>
      </c>
      <c r="O65" s="104">
        <v>7.2060000000000004</v>
      </c>
      <c r="P65" s="106">
        <v>4.6769999999999996</v>
      </c>
      <c r="Q65" s="138">
        <v>-5.2859999999999996</v>
      </c>
      <c r="R65" s="138">
        <v>-13.089</v>
      </c>
      <c r="S65" s="138">
        <v>-48.058999999999997</v>
      </c>
      <c r="T65" s="138">
        <v>6.1550000000000002</v>
      </c>
    </row>
    <row r="66" spans="1:20" ht="15" x14ac:dyDescent="0.25">
      <c r="A66" s="244">
        <v>45108</v>
      </c>
      <c r="B66" s="104">
        <v>140.19</v>
      </c>
      <c r="C66" s="104">
        <v>163.21</v>
      </c>
      <c r="D66" s="104">
        <v>223.88</v>
      </c>
      <c r="E66" s="104">
        <v>1372.92</v>
      </c>
      <c r="F66" s="104">
        <v>268.95</v>
      </c>
      <c r="G66" s="104">
        <v>147.47</v>
      </c>
      <c r="H66" s="104">
        <v>70.14</v>
      </c>
      <c r="I66" s="104">
        <v>24</v>
      </c>
      <c r="J66" s="104">
        <v>32.64</v>
      </c>
      <c r="K66" s="104">
        <v>126</v>
      </c>
      <c r="L66" s="104">
        <v>78.540000000000006</v>
      </c>
      <c r="M66" s="106">
        <v>24.21</v>
      </c>
      <c r="N66" s="104">
        <v>36.9</v>
      </c>
      <c r="O66" s="104">
        <v>24.122</v>
      </c>
      <c r="P66" s="106">
        <v>15.654</v>
      </c>
      <c r="Q66" s="138">
        <v>-1.373</v>
      </c>
      <c r="R66" s="138">
        <v>-9.9160000000000004</v>
      </c>
      <c r="S66" s="138">
        <v>-35.131</v>
      </c>
      <c r="T66" s="138">
        <v>15.343</v>
      </c>
    </row>
    <row r="67" spans="1:20" ht="15" x14ac:dyDescent="0.25">
      <c r="A67" s="244">
        <v>45139</v>
      </c>
      <c r="B67" s="104">
        <v>69.47</v>
      </c>
      <c r="C67" s="104">
        <v>79.069999999999993</v>
      </c>
      <c r="D67" s="104">
        <v>79.540000000000006</v>
      </c>
      <c r="E67" s="104">
        <v>509.85</v>
      </c>
      <c r="F67" s="104">
        <v>90.9</v>
      </c>
      <c r="G67" s="104">
        <v>71.099999999999994</v>
      </c>
      <c r="H67" s="104">
        <v>47.27</v>
      </c>
      <c r="I67" s="104">
        <v>10.84</v>
      </c>
      <c r="J67" s="104">
        <v>19.899999999999999</v>
      </c>
      <c r="K67" s="104">
        <v>27.05</v>
      </c>
      <c r="L67" s="104">
        <v>38.92</v>
      </c>
      <c r="M67" s="106">
        <v>4.34</v>
      </c>
      <c r="N67" s="104">
        <v>39.261000000000003</v>
      </c>
      <c r="O67" s="104">
        <v>25.664999999999999</v>
      </c>
      <c r="P67" s="106">
        <v>16.655999999999999</v>
      </c>
      <c r="Q67" s="138">
        <v>0.19600000000000001</v>
      </c>
      <c r="R67" s="138">
        <v>-10.787000000000001</v>
      </c>
      <c r="S67" s="138">
        <v>-35.261000000000003</v>
      </c>
      <c r="T67" s="138">
        <v>14.505000000000001</v>
      </c>
    </row>
    <row r="68" spans="1:20" ht="15" x14ac:dyDescent="0.25">
      <c r="A68" s="244">
        <v>45170</v>
      </c>
      <c r="B68" s="104">
        <v>41.13</v>
      </c>
      <c r="C68" s="104">
        <v>48.64</v>
      </c>
      <c r="D68" s="104">
        <v>46.11</v>
      </c>
      <c r="E68" s="104">
        <v>423.19</v>
      </c>
      <c r="F68" s="104">
        <v>55</v>
      </c>
      <c r="G68" s="104">
        <v>42.55</v>
      </c>
      <c r="H68" s="104">
        <v>47.75</v>
      </c>
      <c r="I68" s="104">
        <v>7.85</v>
      </c>
      <c r="J68" s="104">
        <v>19.23</v>
      </c>
      <c r="K68" s="104">
        <v>21.53</v>
      </c>
      <c r="L68" s="104">
        <v>33.04</v>
      </c>
      <c r="M68" s="106">
        <v>24.03</v>
      </c>
      <c r="N68" s="104">
        <v>35.082000000000001</v>
      </c>
      <c r="O68" s="104">
        <v>22.933</v>
      </c>
      <c r="P68" s="106">
        <v>14.882999999999999</v>
      </c>
      <c r="Q68" s="138">
        <v>-1.373</v>
      </c>
      <c r="R68" s="138">
        <v>-11.18</v>
      </c>
      <c r="S68" s="138">
        <v>-19.898</v>
      </c>
      <c r="T68" s="138">
        <v>13.571</v>
      </c>
    </row>
    <row r="69" spans="1:20" ht="15" x14ac:dyDescent="0.25">
      <c r="A69" s="244">
        <v>45200</v>
      </c>
      <c r="B69" s="104">
        <v>40.69</v>
      </c>
      <c r="C69" s="104">
        <v>47.85</v>
      </c>
      <c r="D69" s="104">
        <v>49.55</v>
      </c>
      <c r="E69" s="104">
        <v>519.59</v>
      </c>
      <c r="F69" s="104">
        <v>59.44</v>
      </c>
      <c r="G69" s="104">
        <v>42.04</v>
      </c>
      <c r="H69" s="104">
        <v>47.77</v>
      </c>
      <c r="I69" s="104">
        <v>6.98</v>
      </c>
      <c r="J69" s="104">
        <v>16.89</v>
      </c>
      <c r="K69" s="104">
        <v>32.06</v>
      </c>
      <c r="L69" s="104">
        <v>30.49</v>
      </c>
      <c r="M69" s="106">
        <v>49.44</v>
      </c>
      <c r="N69" s="104">
        <v>33.393999999999998</v>
      </c>
      <c r="O69" s="104">
        <v>12.432</v>
      </c>
      <c r="P69" s="106">
        <v>12.484999999999999</v>
      </c>
      <c r="Q69" s="138">
        <v>2.8610000000000002</v>
      </c>
      <c r="R69" s="138">
        <v>-11.257999999999999</v>
      </c>
      <c r="S69" s="138">
        <v>-14.581</v>
      </c>
      <c r="T69" s="138">
        <v>21.253</v>
      </c>
    </row>
    <row r="70" spans="1:20" ht="15" x14ac:dyDescent="0.25">
      <c r="A70" s="244">
        <v>45231</v>
      </c>
      <c r="B70" s="104">
        <v>31.46</v>
      </c>
      <c r="C70" s="104">
        <v>37.85</v>
      </c>
      <c r="D70" s="104">
        <v>43.69</v>
      </c>
      <c r="E70" s="104">
        <v>457.15</v>
      </c>
      <c r="F70" s="104">
        <v>51.53</v>
      </c>
      <c r="G70" s="104">
        <v>32.85</v>
      </c>
      <c r="H70" s="104">
        <v>31.53</v>
      </c>
      <c r="I70" s="104">
        <v>4.9400000000000004</v>
      </c>
      <c r="J70" s="104">
        <v>9.39</v>
      </c>
      <c r="K70" s="104">
        <v>31.25</v>
      </c>
      <c r="L70" s="104">
        <v>18.28</v>
      </c>
      <c r="M70" s="106">
        <v>53.94</v>
      </c>
      <c r="N70" s="104">
        <v>25.29</v>
      </c>
      <c r="O70" s="104">
        <v>43.332999999999998</v>
      </c>
      <c r="P70" s="106">
        <v>2.5750000000000002</v>
      </c>
      <c r="Q70" s="138">
        <v>1.625</v>
      </c>
      <c r="R70" s="138">
        <v>-22.632999999999999</v>
      </c>
      <c r="S70" s="138">
        <v>5.8479999999999999</v>
      </c>
      <c r="T70" s="138">
        <v>18.076000000000001</v>
      </c>
    </row>
    <row r="71" spans="1:20" ht="15" x14ac:dyDescent="0.25">
      <c r="A71" s="244">
        <v>45261</v>
      </c>
      <c r="B71" s="104">
        <v>26.31</v>
      </c>
      <c r="C71" s="104">
        <v>32.21</v>
      </c>
      <c r="D71" s="104">
        <v>31.62</v>
      </c>
      <c r="E71" s="104">
        <v>351.78</v>
      </c>
      <c r="F71" s="104">
        <v>32.75</v>
      </c>
      <c r="G71" s="104">
        <v>27.49</v>
      </c>
      <c r="H71" s="104">
        <v>23.65</v>
      </c>
      <c r="I71" s="104">
        <v>4.4400000000000004</v>
      </c>
      <c r="J71" s="104">
        <v>6.72</v>
      </c>
      <c r="K71" s="104">
        <v>24.61</v>
      </c>
      <c r="L71" s="104">
        <v>14.91</v>
      </c>
      <c r="M71" s="106">
        <v>44.18</v>
      </c>
      <c r="N71" s="104">
        <v>29.978999999999999</v>
      </c>
      <c r="O71" s="104">
        <v>34.058999999999997</v>
      </c>
      <c r="P71" s="106">
        <v>3.044</v>
      </c>
      <c r="Q71" s="138">
        <v>7.1580000000000004</v>
      </c>
      <c r="R71" s="138">
        <v>-10.632</v>
      </c>
      <c r="S71" s="138">
        <v>13.042</v>
      </c>
      <c r="T71" s="138">
        <v>19.66</v>
      </c>
    </row>
    <row r="72" spans="1:20" ht="15" x14ac:dyDescent="0.25">
      <c r="A72" s="244">
        <v>45292</v>
      </c>
      <c r="B72" s="104">
        <v>25.02</v>
      </c>
      <c r="C72" s="104">
        <v>30.7</v>
      </c>
      <c r="D72" s="104">
        <v>30.37</v>
      </c>
      <c r="E72" s="104">
        <v>347.16</v>
      </c>
      <c r="F72" s="104">
        <v>40.270000000000003</v>
      </c>
      <c r="G72" s="104">
        <v>26.29</v>
      </c>
      <c r="H72" s="104">
        <v>21.52</v>
      </c>
      <c r="I72" s="104">
        <v>4.66</v>
      </c>
      <c r="J72" s="104">
        <v>5.9</v>
      </c>
      <c r="K72" s="104">
        <v>24.77</v>
      </c>
      <c r="L72" s="104">
        <v>13.35</v>
      </c>
      <c r="M72" s="106">
        <v>38.07</v>
      </c>
      <c r="N72" s="104">
        <v>34.83</v>
      </c>
      <c r="O72" s="104">
        <v>51.106999999999999</v>
      </c>
      <c r="P72" s="106">
        <v>9.2970000000000006</v>
      </c>
      <c r="Q72" s="138">
        <v>12.736000000000001</v>
      </c>
      <c r="R72" s="138">
        <v>-16.591000000000001</v>
      </c>
      <c r="S72" s="138">
        <v>-23.844000000000001</v>
      </c>
      <c r="T72" s="138">
        <v>16.596</v>
      </c>
    </row>
    <row r="73" spans="1:20" ht="15" x14ac:dyDescent="0.25">
      <c r="A73" s="80">
        <v>45323</v>
      </c>
      <c r="B73" s="104">
        <v>23.37</v>
      </c>
      <c r="C73" s="104">
        <v>28.77</v>
      </c>
      <c r="D73" s="104">
        <v>27.64</v>
      </c>
      <c r="E73" s="104">
        <v>395.53</v>
      </c>
      <c r="F73" s="104">
        <v>41.48</v>
      </c>
      <c r="G73" s="104">
        <v>24.71</v>
      </c>
      <c r="H73" s="104">
        <v>28.85</v>
      </c>
      <c r="I73" s="104">
        <v>3.95</v>
      </c>
      <c r="J73" s="104">
        <v>5.43</v>
      </c>
      <c r="K73" s="104">
        <v>25.12</v>
      </c>
      <c r="L73" s="104">
        <v>12.13</v>
      </c>
      <c r="M73" s="106">
        <v>32.92</v>
      </c>
      <c r="N73" s="104">
        <v>47.231000000000002</v>
      </c>
      <c r="O73" s="104">
        <v>38.591999999999999</v>
      </c>
      <c r="P73" s="106">
        <v>11.170999999999999</v>
      </c>
      <c r="Q73" s="138">
        <v>0.51300000000000001</v>
      </c>
      <c r="R73" s="138">
        <v>-9.2490000000000006</v>
      </c>
      <c r="S73" s="138">
        <v>-28.407</v>
      </c>
      <c r="T73" s="138">
        <v>7.22</v>
      </c>
    </row>
    <row r="74" spans="1:20" ht="15" x14ac:dyDescent="0.25">
      <c r="A74" s="80">
        <v>45352</v>
      </c>
      <c r="B74" s="104">
        <v>37.51</v>
      </c>
      <c r="C74" s="104">
        <v>46.25</v>
      </c>
      <c r="D74" s="104">
        <v>50.18</v>
      </c>
      <c r="E74" s="104">
        <v>612.71</v>
      </c>
      <c r="F74" s="104">
        <v>86.5</v>
      </c>
      <c r="G74" s="104">
        <v>39.74</v>
      </c>
      <c r="H74" s="104">
        <v>92.46</v>
      </c>
      <c r="I74" s="104">
        <v>4.5999999999999996</v>
      </c>
      <c r="J74" s="104">
        <v>9.6999999999999993</v>
      </c>
      <c r="K74" s="104">
        <v>74.209999999999994</v>
      </c>
      <c r="L74" s="104">
        <v>22.6</v>
      </c>
      <c r="M74" s="106">
        <v>44.46</v>
      </c>
      <c r="N74" s="104">
        <v>64.412000000000006</v>
      </c>
      <c r="O74" s="104">
        <v>30.327000000000002</v>
      </c>
      <c r="P74" s="106">
        <v>16.059000000000001</v>
      </c>
      <c r="Q74" s="138">
        <v>-2.3479999999999999</v>
      </c>
      <c r="R74" s="138">
        <v>-6.7569999999999997</v>
      </c>
      <c r="S74" s="138">
        <v>-39.97</v>
      </c>
      <c r="T74" s="138">
        <v>7.2060000000000004</v>
      </c>
    </row>
    <row r="75" spans="1:20" ht="15" x14ac:dyDescent="0.25">
      <c r="A75" s="80">
        <v>45383</v>
      </c>
      <c r="B75" s="104">
        <v>78.28</v>
      </c>
      <c r="C75" s="104">
        <v>99.53</v>
      </c>
      <c r="D75" s="104">
        <v>76.98</v>
      </c>
      <c r="E75" s="104">
        <v>934.75</v>
      </c>
      <c r="F75" s="104">
        <v>112.76</v>
      </c>
      <c r="G75" s="104">
        <v>88.83</v>
      </c>
      <c r="H75" s="104">
        <v>147.16999999999999</v>
      </c>
      <c r="I75" s="104">
        <v>9.09</v>
      </c>
      <c r="J75" s="104">
        <v>23.48</v>
      </c>
      <c r="K75" s="104">
        <v>202.84</v>
      </c>
      <c r="L75" s="104">
        <v>50.72</v>
      </c>
      <c r="M75" s="106">
        <v>86.78</v>
      </c>
      <c r="N75" s="104">
        <v>35.889000000000003</v>
      </c>
      <c r="O75" s="104">
        <v>26.501999999999999</v>
      </c>
      <c r="P75" s="106">
        <v>18.23</v>
      </c>
      <c r="Q75" s="138">
        <v>-10.968</v>
      </c>
      <c r="R75" s="138">
        <v>-7.8780000000000001</v>
      </c>
      <c r="S75" s="138">
        <v>-30.27</v>
      </c>
      <c r="T75" s="138">
        <v>11.436999999999999</v>
      </c>
    </row>
    <row r="76" spans="1:20" ht="15" x14ac:dyDescent="0.25">
      <c r="A76" s="79">
        <v>45413</v>
      </c>
      <c r="B76" s="105">
        <v>203.17</v>
      </c>
      <c r="C76" s="105">
        <v>251.24</v>
      </c>
      <c r="D76" s="105">
        <v>167.22</v>
      </c>
      <c r="E76" s="105">
        <v>2114.3000000000002</v>
      </c>
      <c r="F76" s="105">
        <v>244.27</v>
      </c>
      <c r="G76" s="105">
        <v>225.76</v>
      </c>
      <c r="H76" s="105">
        <v>251.55</v>
      </c>
      <c r="I76" s="105">
        <v>26.11</v>
      </c>
      <c r="J76" s="105">
        <v>67.98</v>
      </c>
      <c r="K76" s="105">
        <v>512.59</v>
      </c>
      <c r="L76" s="105">
        <v>134.93</v>
      </c>
      <c r="M76" s="107">
        <v>158.91</v>
      </c>
      <c r="N76" s="105">
        <v>27.829000000000001</v>
      </c>
      <c r="O76" s="105">
        <v>3.5939999999999999</v>
      </c>
      <c r="P76" s="107">
        <v>18.850999999999999</v>
      </c>
      <c r="Q76" s="139">
        <v>4.734</v>
      </c>
      <c r="R76" s="139">
        <v>-8.2189999999999994</v>
      </c>
      <c r="S76" s="139">
        <v>-33.654000000000003</v>
      </c>
      <c r="T76" s="139">
        <v>9.4809999999999999</v>
      </c>
    </row>
    <row r="77" spans="1:20" ht="15" x14ac:dyDescent="0.25">
      <c r="A77" s="80">
        <v>45444</v>
      </c>
      <c r="B77" s="104">
        <v>250.18</v>
      </c>
      <c r="C77" s="104">
        <v>292.8</v>
      </c>
      <c r="D77" s="104">
        <v>302.7</v>
      </c>
      <c r="E77" s="104">
        <v>2478.2800000000002</v>
      </c>
      <c r="F77" s="104">
        <v>391.59</v>
      </c>
      <c r="G77" s="104">
        <v>265.3</v>
      </c>
      <c r="H77" s="104">
        <v>187.12</v>
      </c>
      <c r="I77" s="104">
        <v>40.090000000000003</v>
      </c>
      <c r="J77" s="104">
        <v>61.6</v>
      </c>
      <c r="K77" s="104">
        <v>366.7</v>
      </c>
      <c r="L77" s="104">
        <v>144.15</v>
      </c>
      <c r="M77" s="106">
        <v>78.680000000000007</v>
      </c>
      <c r="N77" s="104">
        <v>25.254000000000001</v>
      </c>
      <c r="O77" s="104">
        <v>-15.656000000000001</v>
      </c>
      <c r="P77" s="106">
        <v>19.471</v>
      </c>
      <c r="Q77" s="138">
        <v>-5.2859999999999996</v>
      </c>
      <c r="R77" s="138">
        <v>-13.089</v>
      </c>
      <c r="S77" s="138">
        <v>-48.058999999999997</v>
      </c>
      <c r="T77" s="138">
        <v>6.1550000000000002</v>
      </c>
    </row>
    <row r="78" spans="1:20" ht="15" x14ac:dyDescent="0.25">
      <c r="A78" s="80">
        <v>45474</v>
      </c>
      <c r="B78" s="104">
        <v>86.42</v>
      </c>
      <c r="C78" s="104">
        <v>97.54</v>
      </c>
      <c r="D78" s="104">
        <v>146.94</v>
      </c>
      <c r="E78" s="104">
        <v>708.98</v>
      </c>
      <c r="F78" s="104">
        <v>159.6</v>
      </c>
      <c r="G78" s="104">
        <v>89.92</v>
      </c>
      <c r="H78" s="104">
        <v>32.06</v>
      </c>
      <c r="I78" s="104">
        <v>14.86</v>
      </c>
      <c r="J78" s="104">
        <v>21.28</v>
      </c>
      <c r="K78" s="104">
        <v>59.72</v>
      </c>
      <c r="L78" s="104">
        <v>50.8</v>
      </c>
      <c r="M78" s="106">
        <v>-14.51</v>
      </c>
      <c r="N78" s="104">
        <v>30.704999999999998</v>
      </c>
      <c r="O78" s="104">
        <v>9.9030000000000005</v>
      </c>
      <c r="P78" s="106">
        <v>23.431000000000001</v>
      </c>
      <c r="Q78" s="138">
        <v>-1.373</v>
      </c>
      <c r="R78" s="138">
        <v>-9.9160000000000004</v>
      </c>
      <c r="S78" s="138">
        <v>-35.131</v>
      </c>
      <c r="T78" s="138">
        <v>15.343</v>
      </c>
    </row>
    <row r="79" spans="1:20" ht="15" x14ac:dyDescent="0.25">
      <c r="A79" s="79">
        <v>45505</v>
      </c>
      <c r="B79" s="105">
        <v>55.63</v>
      </c>
      <c r="C79" s="105">
        <v>62.68</v>
      </c>
      <c r="D79" s="105">
        <v>58.48</v>
      </c>
      <c r="E79" s="105">
        <v>361.01</v>
      </c>
      <c r="F79" s="105">
        <v>65.319999999999993</v>
      </c>
      <c r="G79" s="105">
        <v>56.12</v>
      </c>
      <c r="H79" s="105">
        <v>23.31</v>
      </c>
      <c r="I79" s="105">
        <v>8.24</v>
      </c>
      <c r="J79" s="105">
        <v>15.48</v>
      </c>
      <c r="K79" s="105">
        <v>18.75</v>
      </c>
      <c r="L79" s="105">
        <v>29.12</v>
      </c>
      <c r="M79" s="107">
        <v>-10.68</v>
      </c>
      <c r="N79" s="105">
        <v>34.83</v>
      </c>
      <c r="O79" s="105">
        <v>22.715</v>
      </c>
      <c r="P79" s="107">
        <v>23.875</v>
      </c>
      <c r="Q79" s="139">
        <v>0.19600000000000001</v>
      </c>
      <c r="R79" s="139">
        <v>-10.787000000000001</v>
      </c>
      <c r="S79" s="139">
        <v>-35.261000000000003</v>
      </c>
      <c r="T79" s="139">
        <v>14.505000000000001</v>
      </c>
    </row>
    <row r="80" spans="1:20" ht="15" x14ac:dyDescent="0.25">
      <c r="A80" s="80">
        <v>45536</v>
      </c>
      <c r="B80" s="104">
        <v>35.31</v>
      </c>
      <c r="C80" s="104">
        <v>41.62</v>
      </c>
      <c r="D80" s="104">
        <v>38.39</v>
      </c>
      <c r="E80" s="104">
        <v>312.01</v>
      </c>
      <c r="F80" s="104">
        <v>42.4</v>
      </c>
      <c r="G80" s="104">
        <v>36.15</v>
      </c>
      <c r="H80" s="104">
        <v>30.92</v>
      </c>
      <c r="I80" s="104">
        <v>6.95</v>
      </c>
      <c r="J80" s="104">
        <v>15.74</v>
      </c>
      <c r="K80" s="104">
        <v>12.81</v>
      </c>
      <c r="L80" s="104">
        <v>26.38</v>
      </c>
      <c r="M80" s="106">
        <v>13.96</v>
      </c>
      <c r="N80" s="104">
        <v>29.102</v>
      </c>
      <c r="O80" s="104">
        <v>25.504999999999999</v>
      </c>
      <c r="P80" s="106">
        <v>16.707999999999998</v>
      </c>
      <c r="Q80" s="138">
        <v>-1.373</v>
      </c>
      <c r="R80" s="138">
        <v>-11.18</v>
      </c>
      <c r="S80" s="138">
        <v>-19.898</v>
      </c>
      <c r="T80" s="138">
        <v>13.571</v>
      </c>
    </row>
    <row r="81" spans="1:20" ht="15" x14ac:dyDescent="0.25">
      <c r="K81" s="38"/>
      <c r="L81" s="98"/>
      <c r="M81" s="122"/>
      <c r="N81"/>
      <c r="O81"/>
      <c r="Q81" s="137"/>
      <c r="R81" s="137"/>
      <c r="S81" s="137"/>
      <c r="T81" s="137"/>
    </row>
    <row r="82" spans="1:20" ht="15" x14ac:dyDescent="0.25">
      <c r="B82" s="243"/>
      <c r="C82" s="243"/>
      <c r="D82" s="243"/>
      <c r="E82" s="243"/>
      <c r="F82" s="243"/>
      <c r="G82" s="243"/>
      <c r="H82" s="243"/>
      <c r="I82" s="243"/>
      <c r="J82" s="243"/>
      <c r="K82" s="243"/>
      <c r="L82" s="243"/>
      <c r="M82" s="243"/>
      <c r="N82" s="243"/>
      <c r="O82" s="243"/>
      <c r="P82" s="243"/>
      <c r="Q82" s="243"/>
      <c r="R82" s="243"/>
      <c r="S82" s="243"/>
      <c r="T82" s="243"/>
    </row>
    <row r="83" spans="1:20" ht="15" x14ac:dyDescent="0.25">
      <c r="A83" s="38"/>
      <c r="B83" s="243"/>
      <c r="C83" s="243"/>
      <c r="D83" s="243"/>
      <c r="E83" s="243"/>
      <c r="F83" s="243"/>
      <c r="G83" s="243"/>
      <c r="H83" s="243"/>
      <c r="I83" s="243"/>
      <c r="J83" s="243"/>
      <c r="K83" s="243"/>
      <c r="L83" s="243"/>
      <c r="M83" s="243"/>
      <c r="N83" s="243"/>
      <c r="O83" s="243"/>
      <c r="P83" s="243"/>
      <c r="Q83" s="243"/>
      <c r="R83" s="243"/>
      <c r="S83" s="243"/>
      <c r="T83" s="243"/>
    </row>
    <row r="84" spans="1:20" ht="15" x14ac:dyDescent="0.25">
      <c r="A84" s="38"/>
      <c r="B84" s="38"/>
      <c r="C84" s="38"/>
      <c r="D84" s="38"/>
      <c r="E84" s="38"/>
      <c r="F84" s="38"/>
      <c r="G84" s="38"/>
      <c r="H84" s="38"/>
      <c r="I84" s="38"/>
      <c r="J84" s="38"/>
      <c r="K84" s="38"/>
      <c r="L84" s="98"/>
      <c r="M84" s="122"/>
      <c r="N84"/>
      <c r="O84"/>
      <c r="Q84" s="137"/>
      <c r="R84" s="137"/>
      <c r="S84" s="137"/>
      <c r="T84" s="137"/>
    </row>
    <row r="85" spans="1:20" ht="15" x14ac:dyDescent="0.25">
      <c r="A85" s="244">
        <v>44593</v>
      </c>
      <c r="B85" s="106">
        <v>18</v>
      </c>
      <c r="C85" s="106">
        <v>23</v>
      </c>
      <c r="D85" s="106">
        <v>22</v>
      </c>
      <c r="E85" s="106">
        <v>240</v>
      </c>
      <c r="F85" s="106">
        <v>31</v>
      </c>
      <c r="G85" s="106">
        <v>20</v>
      </c>
      <c r="H85" s="106">
        <v>17</v>
      </c>
      <c r="I85" s="106">
        <v>3.2</v>
      </c>
      <c r="J85" s="106">
        <v>3.2</v>
      </c>
      <c r="K85" s="106">
        <v>20</v>
      </c>
      <c r="L85" s="106">
        <v>8.5</v>
      </c>
      <c r="M85" s="106">
        <v>22</v>
      </c>
      <c r="N85" s="106">
        <v>47.231000000000002</v>
      </c>
      <c r="O85" s="106">
        <v>38.591999999999999</v>
      </c>
      <c r="P85" s="106">
        <v>11.170999999999999</v>
      </c>
      <c r="Q85" s="138">
        <v>0.51300000000000001</v>
      </c>
      <c r="R85" s="138">
        <v>-9.2490000000000006</v>
      </c>
      <c r="S85" s="138">
        <v>-28.407</v>
      </c>
      <c r="T85" s="138">
        <v>7.22</v>
      </c>
    </row>
    <row r="86" spans="1:20" ht="15" x14ac:dyDescent="0.25">
      <c r="A86" s="244">
        <v>44621</v>
      </c>
      <c r="B86" s="106">
        <v>28</v>
      </c>
      <c r="C86" s="106">
        <v>36</v>
      </c>
      <c r="D86" s="106">
        <v>40</v>
      </c>
      <c r="E86" s="106">
        <v>350</v>
      </c>
      <c r="F86" s="106">
        <v>77</v>
      </c>
      <c r="G86" s="106">
        <v>31</v>
      </c>
      <c r="H86" s="106">
        <v>38</v>
      </c>
      <c r="I86" s="106">
        <v>3.5</v>
      </c>
      <c r="J86" s="106">
        <v>5</v>
      </c>
      <c r="K86" s="106">
        <v>55</v>
      </c>
      <c r="L86" s="106">
        <v>12</v>
      </c>
      <c r="M86" s="106">
        <v>22</v>
      </c>
      <c r="N86" s="106">
        <v>64.412000000000006</v>
      </c>
      <c r="O86" s="106">
        <v>30.327000000000002</v>
      </c>
      <c r="P86" s="106">
        <v>16.059000000000001</v>
      </c>
      <c r="Q86" s="138">
        <v>-2.3479999999999999</v>
      </c>
      <c r="R86" s="138">
        <v>-6.7569999999999997</v>
      </c>
      <c r="S86" s="138">
        <v>-39.97</v>
      </c>
      <c r="T86" s="138">
        <v>7.2060000000000004</v>
      </c>
    </row>
    <row r="87" spans="1:20" ht="15" x14ac:dyDescent="0.25">
      <c r="A87" s="244">
        <v>44652</v>
      </c>
      <c r="B87" s="106">
        <v>55</v>
      </c>
      <c r="C87" s="106">
        <v>70</v>
      </c>
      <c r="D87" s="106">
        <v>60</v>
      </c>
      <c r="E87" s="106">
        <v>550</v>
      </c>
      <c r="F87" s="106">
        <v>95</v>
      </c>
      <c r="G87" s="106">
        <v>62</v>
      </c>
      <c r="H87" s="106">
        <v>77</v>
      </c>
      <c r="I87" s="106">
        <v>7</v>
      </c>
      <c r="J87" s="106">
        <v>15</v>
      </c>
      <c r="K87" s="106">
        <v>190</v>
      </c>
      <c r="L87" s="106">
        <v>30</v>
      </c>
      <c r="M87" s="106">
        <v>66</v>
      </c>
      <c r="N87" s="106">
        <v>35.889000000000003</v>
      </c>
      <c r="O87" s="106">
        <v>26.501999999999999</v>
      </c>
      <c r="P87" s="106">
        <v>18.23</v>
      </c>
      <c r="Q87" s="138">
        <v>-10.968</v>
      </c>
      <c r="R87" s="138">
        <v>-7.8780000000000001</v>
      </c>
      <c r="S87" s="138">
        <v>-30.27</v>
      </c>
      <c r="T87" s="138">
        <v>11.436999999999999</v>
      </c>
    </row>
    <row r="88" spans="1:20" ht="15" x14ac:dyDescent="0.25">
      <c r="A88" s="244">
        <v>44682</v>
      </c>
      <c r="B88" s="106">
        <v>195</v>
      </c>
      <c r="C88" s="106">
        <v>235</v>
      </c>
      <c r="D88" s="106">
        <v>130</v>
      </c>
      <c r="E88" s="106">
        <v>1700</v>
      </c>
      <c r="F88" s="106">
        <v>170</v>
      </c>
      <c r="G88" s="106">
        <v>212</v>
      </c>
      <c r="H88" s="106">
        <v>215</v>
      </c>
      <c r="I88" s="106">
        <v>28</v>
      </c>
      <c r="J88" s="106">
        <v>60</v>
      </c>
      <c r="K88" s="106">
        <v>520</v>
      </c>
      <c r="L88" s="106">
        <v>120</v>
      </c>
      <c r="M88" s="106">
        <v>190</v>
      </c>
      <c r="N88" s="106">
        <v>27.829000000000001</v>
      </c>
      <c r="O88" s="106">
        <v>3.5939999999999999</v>
      </c>
      <c r="P88" s="106">
        <v>18.850999999999999</v>
      </c>
      <c r="Q88" s="138">
        <v>4.734</v>
      </c>
      <c r="R88" s="138">
        <v>-8.2189999999999994</v>
      </c>
      <c r="S88" s="138">
        <v>-33.654000000000003</v>
      </c>
      <c r="T88" s="138">
        <v>9.4809999999999999</v>
      </c>
    </row>
    <row r="89" spans="1:20" ht="15" x14ac:dyDescent="0.25">
      <c r="A89" s="244">
        <v>44713</v>
      </c>
      <c r="B89" s="106">
        <v>250</v>
      </c>
      <c r="C89" s="106">
        <v>285</v>
      </c>
      <c r="D89" s="106">
        <v>275</v>
      </c>
      <c r="E89" s="106">
        <v>2100</v>
      </c>
      <c r="F89" s="106">
        <v>325</v>
      </c>
      <c r="G89" s="106">
        <v>260</v>
      </c>
      <c r="H89" s="106">
        <v>145</v>
      </c>
      <c r="I89" s="106">
        <v>48</v>
      </c>
      <c r="J89" s="106">
        <v>52</v>
      </c>
      <c r="K89" s="106">
        <v>395</v>
      </c>
      <c r="L89" s="106">
        <v>115</v>
      </c>
      <c r="M89" s="106">
        <v>132</v>
      </c>
      <c r="N89" s="106">
        <v>25.254000000000001</v>
      </c>
      <c r="O89" s="106">
        <v>-15.656000000000001</v>
      </c>
      <c r="P89" s="106">
        <v>19.471</v>
      </c>
      <c r="Q89" s="138">
        <v>-5.2859999999999996</v>
      </c>
      <c r="R89" s="138">
        <v>-13.089</v>
      </c>
      <c r="S89" s="138">
        <v>-48.058999999999997</v>
      </c>
      <c r="T89" s="138">
        <v>6.1550000000000002</v>
      </c>
    </row>
    <row r="90" spans="1:20" ht="15" x14ac:dyDescent="0.25">
      <c r="A90" s="244">
        <v>44743</v>
      </c>
      <c r="B90" s="106">
        <v>85</v>
      </c>
      <c r="C90" s="106">
        <v>90</v>
      </c>
      <c r="D90" s="106">
        <v>150</v>
      </c>
      <c r="E90" s="106">
        <v>650</v>
      </c>
      <c r="F90" s="106">
        <v>160</v>
      </c>
      <c r="G90" s="106">
        <v>86</v>
      </c>
      <c r="H90" s="106">
        <v>18</v>
      </c>
      <c r="I90" s="106">
        <v>17</v>
      </c>
      <c r="J90" s="106">
        <v>15</v>
      </c>
      <c r="K90" s="106">
        <v>65</v>
      </c>
      <c r="L90" s="106">
        <v>40</v>
      </c>
      <c r="M90" s="106">
        <v>22</v>
      </c>
      <c r="N90" s="106">
        <v>30.704999999999998</v>
      </c>
      <c r="O90" s="106">
        <v>9.9030000000000005</v>
      </c>
      <c r="P90" s="106">
        <v>23.431000000000001</v>
      </c>
      <c r="Q90" s="138">
        <v>-1.373</v>
      </c>
      <c r="R90" s="138">
        <v>-9.9160000000000004</v>
      </c>
      <c r="S90" s="138">
        <v>-35.131</v>
      </c>
      <c r="T90" s="138">
        <v>15.343</v>
      </c>
    </row>
    <row r="91" spans="1:20" ht="15" x14ac:dyDescent="0.25">
      <c r="A91" s="244">
        <v>44774</v>
      </c>
      <c r="B91" s="106">
        <v>50</v>
      </c>
      <c r="C91" s="106">
        <v>60</v>
      </c>
      <c r="D91" s="106">
        <v>60</v>
      </c>
      <c r="E91" s="106">
        <v>250</v>
      </c>
      <c r="F91" s="106">
        <v>70</v>
      </c>
      <c r="G91" s="106">
        <v>53</v>
      </c>
      <c r="H91" s="106">
        <v>25</v>
      </c>
      <c r="I91" s="106">
        <v>9</v>
      </c>
      <c r="J91" s="106">
        <v>10</v>
      </c>
      <c r="K91" s="106">
        <v>16</v>
      </c>
      <c r="L91" s="106">
        <v>25</v>
      </c>
      <c r="M91" s="106">
        <v>14</v>
      </c>
      <c r="N91" s="106">
        <v>34.83</v>
      </c>
      <c r="O91" s="106">
        <v>22.715</v>
      </c>
      <c r="P91" s="106">
        <v>23.875</v>
      </c>
      <c r="Q91" s="138">
        <v>0.19600000000000001</v>
      </c>
      <c r="R91" s="138">
        <v>-10.787000000000001</v>
      </c>
      <c r="S91" s="138">
        <v>-35.261000000000003</v>
      </c>
      <c r="T91" s="138">
        <v>14.505000000000001</v>
      </c>
    </row>
    <row r="92" spans="1:20" ht="15" x14ac:dyDescent="0.25">
      <c r="A92" s="244">
        <v>44805</v>
      </c>
      <c r="B92" s="106">
        <v>34</v>
      </c>
      <c r="C92" s="106">
        <v>38</v>
      </c>
      <c r="D92" s="106">
        <v>40</v>
      </c>
      <c r="E92" s="106">
        <v>240</v>
      </c>
      <c r="F92" s="106">
        <v>48</v>
      </c>
      <c r="G92" s="106">
        <v>36</v>
      </c>
      <c r="H92" s="106">
        <v>26</v>
      </c>
      <c r="I92" s="106">
        <v>6.5</v>
      </c>
      <c r="J92" s="106">
        <v>10</v>
      </c>
      <c r="K92" s="106">
        <v>15</v>
      </c>
      <c r="L92" s="106">
        <v>22</v>
      </c>
      <c r="M92" s="106">
        <v>23</v>
      </c>
      <c r="N92" s="106">
        <v>29.102</v>
      </c>
      <c r="O92" s="106">
        <v>25.504999999999999</v>
      </c>
      <c r="P92" s="106">
        <v>16.707999999999998</v>
      </c>
      <c r="Q92" s="138">
        <v>-1.373</v>
      </c>
      <c r="R92" s="138">
        <v>-11.18</v>
      </c>
      <c r="S92" s="138">
        <v>-19.898</v>
      </c>
      <c r="T92" s="138">
        <v>13.571</v>
      </c>
    </row>
    <row r="93" spans="1:20" ht="15" x14ac:dyDescent="0.25">
      <c r="A93" s="244">
        <v>44835</v>
      </c>
      <c r="B93" s="106">
        <v>35.15</v>
      </c>
      <c r="C93" s="106">
        <v>40.700000000000003</v>
      </c>
      <c r="D93" s="106">
        <v>45.5</v>
      </c>
      <c r="E93" s="106">
        <v>352.84</v>
      </c>
      <c r="F93" s="106">
        <v>56.21</v>
      </c>
      <c r="G93" s="106">
        <v>37.36</v>
      </c>
      <c r="H93" s="106">
        <v>31.26</v>
      </c>
      <c r="I93" s="106">
        <v>6.33</v>
      </c>
      <c r="J93" s="106">
        <v>9.77</v>
      </c>
      <c r="K93" s="106">
        <v>28.54</v>
      </c>
      <c r="L93" s="106">
        <v>20.13</v>
      </c>
      <c r="M93" s="106">
        <v>60.17</v>
      </c>
      <c r="N93" s="106">
        <v>33.393999999999998</v>
      </c>
      <c r="O93" s="106">
        <v>12.432</v>
      </c>
      <c r="P93" s="106">
        <v>12.484999999999999</v>
      </c>
      <c r="Q93" s="138">
        <v>2.8610000000000002</v>
      </c>
      <c r="R93" s="138">
        <v>-11.257999999999999</v>
      </c>
      <c r="S93" s="138">
        <v>-14.581</v>
      </c>
      <c r="T93" s="138">
        <v>21.253</v>
      </c>
    </row>
    <row r="94" spans="1:20" ht="15" x14ac:dyDescent="0.25">
      <c r="A94" s="244">
        <v>44866</v>
      </c>
      <c r="B94" s="106">
        <v>30.49</v>
      </c>
      <c r="C94" s="106">
        <v>35.5</v>
      </c>
      <c r="D94" s="106">
        <v>42.67</v>
      </c>
      <c r="E94" s="106">
        <v>411.27</v>
      </c>
      <c r="F94" s="106">
        <v>51.03</v>
      </c>
      <c r="G94" s="106">
        <v>31.9</v>
      </c>
      <c r="H94" s="106">
        <v>28.74</v>
      </c>
      <c r="I94" s="106">
        <v>4.7</v>
      </c>
      <c r="J94" s="106">
        <v>7.8</v>
      </c>
      <c r="K94" s="106">
        <v>31.24</v>
      </c>
      <c r="L94" s="106">
        <v>16.77</v>
      </c>
      <c r="M94" s="106">
        <v>67.88</v>
      </c>
      <c r="N94" s="106">
        <v>25.29</v>
      </c>
      <c r="O94" s="106">
        <v>43.332999999999998</v>
      </c>
      <c r="P94" s="106">
        <v>2.5750000000000002</v>
      </c>
      <c r="Q94" s="138">
        <v>1.625</v>
      </c>
      <c r="R94" s="138">
        <v>-22.632999999999999</v>
      </c>
      <c r="S94" s="138">
        <v>5.8479999999999999</v>
      </c>
      <c r="T94" s="138">
        <v>18.076000000000001</v>
      </c>
    </row>
    <row r="95" spans="1:20" ht="15" x14ac:dyDescent="0.25">
      <c r="A95" s="244">
        <v>44896</v>
      </c>
      <c r="B95" s="106">
        <v>26.31</v>
      </c>
      <c r="C95" s="106">
        <v>32.21</v>
      </c>
      <c r="D95" s="106">
        <v>31.62</v>
      </c>
      <c r="E95" s="106">
        <v>351.78</v>
      </c>
      <c r="F95" s="106">
        <v>32.75</v>
      </c>
      <c r="G95" s="106">
        <v>27.49</v>
      </c>
      <c r="H95" s="106">
        <v>23.65</v>
      </c>
      <c r="I95" s="106">
        <v>4.4400000000000004</v>
      </c>
      <c r="J95" s="106">
        <v>6.72</v>
      </c>
      <c r="K95" s="106">
        <v>24.61</v>
      </c>
      <c r="L95" s="106">
        <v>14.91</v>
      </c>
      <c r="M95" s="106">
        <v>44.18</v>
      </c>
      <c r="N95" s="106">
        <v>29.978999999999999</v>
      </c>
      <c r="O95" s="106">
        <v>34.058999999999997</v>
      </c>
      <c r="P95" s="106">
        <v>3.044</v>
      </c>
      <c r="Q95" s="138">
        <v>7.1580000000000004</v>
      </c>
      <c r="R95" s="138">
        <v>-10.632</v>
      </c>
      <c r="S95" s="138">
        <v>13.042</v>
      </c>
      <c r="T95" s="138">
        <v>19.66</v>
      </c>
    </row>
    <row r="96" spans="1:20" ht="15" x14ac:dyDescent="0.25">
      <c r="A96" s="244">
        <v>44927</v>
      </c>
      <c r="B96" s="106">
        <v>25.02</v>
      </c>
      <c r="C96" s="106">
        <v>30.7</v>
      </c>
      <c r="D96" s="106">
        <v>30.37</v>
      </c>
      <c r="E96" s="106">
        <v>347.16</v>
      </c>
      <c r="F96" s="106">
        <v>40.270000000000003</v>
      </c>
      <c r="G96" s="106">
        <v>26.29</v>
      </c>
      <c r="H96" s="106">
        <v>21.52</v>
      </c>
      <c r="I96" s="106">
        <v>4.66</v>
      </c>
      <c r="J96" s="106">
        <v>5.9</v>
      </c>
      <c r="K96" s="106">
        <v>24.77</v>
      </c>
      <c r="L96" s="106">
        <v>13.35</v>
      </c>
      <c r="M96" s="106">
        <v>38.07</v>
      </c>
      <c r="N96" s="106">
        <v>34.83</v>
      </c>
      <c r="O96" s="106">
        <v>51.106999999999999</v>
      </c>
      <c r="P96" s="106">
        <v>9.2970000000000006</v>
      </c>
      <c r="Q96" s="138">
        <v>12.736000000000001</v>
      </c>
      <c r="R96" s="138">
        <v>-16.591000000000001</v>
      </c>
      <c r="S96" s="138">
        <v>-23.844000000000001</v>
      </c>
      <c r="T96" s="138">
        <v>16.596</v>
      </c>
    </row>
    <row r="97" spans="1:20" ht="15" x14ac:dyDescent="0.25">
      <c r="A97" s="244">
        <v>44958</v>
      </c>
      <c r="B97" s="106">
        <v>23.37</v>
      </c>
      <c r="C97" s="106">
        <v>28.77</v>
      </c>
      <c r="D97" s="106">
        <v>27.64</v>
      </c>
      <c r="E97" s="106">
        <v>395.53</v>
      </c>
      <c r="F97" s="106">
        <v>41.48</v>
      </c>
      <c r="G97" s="106">
        <v>24.71</v>
      </c>
      <c r="H97" s="106">
        <v>28.85</v>
      </c>
      <c r="I97" s="106">
        <v>3.95</v>
      </c>
      <c r="J97" s="106">
        <v>5.43</v>
      </c>
      <c r="K97" s="106">
        <v>25.12</v>
      </c>
      <c r="L97" s="106">
        <v>12.13</v>
      </c>
      <c r="M97" s="106">
        <v>32.92</v>
      </c>
      <c r="N97" s="106">
        <v>47.231000000000002</v>
      </c>
      <c r="O97" s="106">
        <v>38.591999999999999</v>
      </c>
      <c r="P97" s="106">
        <v>11.170999999999999</v>
      </c>
      <c r="Q97" s="138">
        <v>0.51300000000000001</v>
      </c>
      <c r="R97" s="138">
        <v>-9.2490000000000006</v>
      </c>
      <c r="S97" s="138">
        <v>-28.407</v>
      </c>
      <c r="T97" s="138">
        <v>7.22</v>
      </c>
    </row>
    <row r="98" spans="1:20" ht="15" x14ac:dyDescent="0.25">
      <c r="A98" s="244">
        <v>44986</v>
      </c>
      <c r="B98" s="106">
        <v>37.51</v>
      </c>
      <c r="C98" s="106">
        <v>46.25</v>
      </c>
      <c r="D98" s="106">
        <v>50.18</v>
      </c>
      <c r="E98" s="106">
        <v>612.71</v>
      </c>
      <c r="F98" s="106">
        <v>86.5</v>
      </c>
      <c r="G98" s="106">
        <v>39.74</v>
      </c>
      <c r="H98" s="106">
        <v>92.46</v>
      </c>
      <c r="I98" s="106">
        <v>4.5999999999999996</v>
      </c>
      <c r="J98" s="106">
        <v>9.6999999999999993</v>
      </c>
      <c r="K98" s="106">
        <v>74.209999999999994</v>
      </c>
      <c r="L98" s="106">
        <v>22.6</v>
      </c>
      <c r="M98" s="106">
        <v>44.46</v>
      </c>
      <c r="N98" s="106">
        <v>64.412000000000006</v>
      </c>
      <c r="O98" s="106">
        <v>30.327000000000002</v>
      </c>
      <c r="P98" s="106">
        <v>16.059000000000001</v>
      </c>
      <c r="Q98" s="138">
        <v>-2.3479999999999999</v>
      </c>
      <c r="R98" s="138">
        <v>-6.7569999999999997</v>
      </c>
      <c r="S98" s="138">
        <v>-39.97</v>
      </c>
      <c r="T98" s="138">
        <v>7.2060000000000004</v>
      </c>
    </row>
    <row r="99" spans="1:20" ht="15" x14ac:dyDescent="0.25">
      <c r="A99" s="244">
        <v>45017</v>
      </c>
      <c r="B99" s="106">
        <v>78.28</v>
      </c>
      <c r="C99" s="106">
        <v>99.53</v>
      </c>
      <c r="D99" s="106">
        <v>76.98</v>
      </c>
      <c r="E99" s="106">
        <v>934.75</v>
      </c>
      <c r="F99" s="106">
        <v>112.76</v>
      </c>
      <c r="G99" s="106">
        <v>88.83</v>
      </c>
      <c r="H99" s="106">
        <v>147.16999999999999</v>
      </c>
      <c r="I99" s="106">
        <v>9.09</v>
      </c>
      <c r="J99" s="106">
        <v>23.48</v>
      </c>
      <c r="K99" s="106">
        <v>202.84</v>
      </c>
      <c r="L99" s="106">
        <v>50.72</v>
      </c>
      <c r="M99" s="106">
        <v>86.78</v>
      </c>
      <c r="N99" s="106">
        <v>35.889000000000003</v>
      </c>
      <c r="O99" s="106">
        <v>26.501999999999999</v>
      </c>
      <c r="P99" s="106">
        <v>18.23</v>
      </c>
      <c r="Q99" s="138">
        <v>-10.968</v>
      </c>
      <c r="R99" s="138">
        <v>-7.8780000000000001</v>
      </c>
      <c r="S99" s="138">
        <v>-30.27</v>
      </c>
      <c r="T99" s="138">
        <v>11.436999999999999</v>
      </c>
    </row>
    <row r="100" spans="1:20" ht="15" x14ac:dyDescent="0.25">
      <c r="A100" s="244">
        <v>45047</v>
      </c>
      <c r="B100" s="106">
        <v>203.17</v>
      </c>
      <c r="C100" s="106">
        <v>251.24</v>
      </c>
      <c r="D100" s="106">
        <v>167.22</v>
      </c>
      <c r="E100" s="106">
        <v>2114.3000000000002</v>
      </c>
      <c r="F100" s="106">
        <v>244.27</v>
      </c>
      <c r="G100" s="106">
        <v>225.76</v>
      </c>
      <c r="H100" s="106">
        <v>251.55</v>
      </c>
      <c r="I100" s="106">
        <v>26.11</v>
      </c>
      <c r="J100" s="106">
        <v>67.98</v>
      </c>
      <c r="K100" s="106">
        <v>512.59</v>
      </c>
      <c r="L100" s="106">
        <v>134.93</v>
      </c>
      <c r="M100" s="106">
        <v>158.91</v>
      </c>
      <c r="N100" s="106">
        <v>27.829000000000001</v>
      </c>
      <c r="O100" s="106">
        <v>3.5939999999999999</v>
      </c>
      <c r="P100" s="106">
        <v>18.850999999999999</v>
      </c>
      <c r="Q100" s="138">
        <v>4.734</v>
      </c>
      <c r="R100" s="138">
        <v>-8.2189999999999994</v>
      </c>
      <c r="S100" s="138">
        <v>-33.654000000000003</v>
      </c>
      <c r="T100" s="138">
        <v>9.4809999999999999</v>
      </c>
    </row>
    <row r="101" spans="1:20" ht="15" x14ac:dyDescent="0.25">
      <c r="A101" s="244">
        <v>45078</v>
      </c>
      <c r="B101" s="106">
        <v>250.18</v>
      </c>
      <c r="C101" s="106">
        <v>292.8</v>
      </c>
      <c r="D101" s="106">
        <v>302.7</v>
      </c>
      <c r="E101" s="106">
        <v>2478.2800000000002</v>
      </c>
      <c r="F101" s="106">
        <v>391.59</v>
      </c>
      <c r="G101" s="106">
        <v>265.3</v>
      </c>
      <c r="H101" s="106">
        <v>187.12</v>
      </c>
      <c r="I101" s="106">
        <v>40.090000000000003</v>
      </c>
      <c r="J101" s="106">
        <v>61.6</v>
      </c>
      <c r="K101" s="106">
        <v>366.7</v>
      </c>
      <c r="L101" s="106">
        <v>144.15</v>
      </c>
      <c r="M101" s="106">
        <v>78.680000000000007</v>
      </c>
      <c r="N101" s="106">
        <v>25.254000000000001</v>
      </c>
      <c r="O101" s="106">
        <v>-15.656000000000001</v>
      </c>
      <c r="P101" s="106">
        <v>19.471</v>
      </c>
      <c r="Q101" s="138">
        <v>-5.2859999999999996</v>
      </c>
      <c r="R101" s="138">
        <v>-13.089</v>
      </c>
      <c r="S101" s="138">
        <v>-48.058999999999997</v>
      </c>
      <c r="T101" s="138">
        <v>6.1550000000000002</v>
      </c>
    </row>
    <row r="102" spans="1:20" ht="15" x14ac:dyDescent="0.25">
      <c r="A102" s="244">
        <v>45108</v>
      </c>
      <c r="B102" s="106">
        <v>86.42</v>
      </c>
      <c r="C102" s="106">
        <v>97.54</v>
      </c>
      <c r="D102" s="106">
        <v>146.94</v>
      </c>
      <c r="E102" s="106">
        <v>708.98</v>
      </c>
      <c r="F102" s="106">
        <v>159.6</v>
      </c>
      <c r="G102" s="106">
        <v>89.92</v>
      </c>
      <c r="H102" s="106">
        <v>32.06</v>
      </c>
      <c r="I102" s="106">
        <v>14.86</v>
      </c>
      <c r="J102" s="106">
        <v>21.28</v>
      </c>
      <c r="K102" s="106">
        <v>59.72</v>
      </c>
      <c r="L102" s="106">
        <v>50.8</v>
      </c>
      <c r="M102" s="106">
        <v>-14.51</v>
      </c>
      <c r="N102" s="106">
        <v>30.704999999999998</v>
      </c>
      <c r="O102" s="106">
        <v>9.9030000000000005</v>
      </c>
      <c r="P102" s="106">
        <v>23.431000000000001</v>
      </c>
      <c r="Q102" s="138">
        <v>-1.373</v>
      </c>
      <c r="R102" s="138">
        <v>-9.9160000000000004</v>
      </c>
      <c r="S102" s="138">
        <v>-35.131</v>
      </c>
      <c r="T102" s="138">
        <v>15.343</v>
      </c>
    </row>
    <row r="103" spans="1:20" ht="15" x14ac:dyDescent="0.25">
      <c r="A103" s="244">
        <v>45139</v>
      </c>
      <c r="B103" s="106">
        <v>55.63</v>
      </c>
      <c r="C103" s="106">
        <v>62.68</v>
      </c>
      <c r="D103" s="106">
        <v>58.48</v>
      </c>
      <c r="E103" s="106">
        <v>361.01</v>
      </c>
      <c r="F103" s="106">
        <v>65.319999999999993</v>
      </c>
      <c r="G103" s="106">
        <v>56.12</v>
      </c>
      <c r="H103" s="106">
        <v>23.31</v>
      </c>
      <c r="I103" s="106">
        <v>8.24</v>
      </c>
      <c r="J103" s="106">
        <v>15.48</v>
      </c>
      <c r="K103" s="106">
        <v>18.75</v>
      </c>
      <c r="L103" s="106">
        <v>29.12</v>
      </c>
      <c r="M103" s="106">
        <v>-10.68</v>
      </c>
      <c r="N103" s="106">
        <v>34.83</v>
      </c>
      <c r="O103" s="106">
        <v>22.715</v>
      </c>
      <c r="P103" s="106">
        <v>23.875</v>
      </c>
      <c r="Q103" s="138">
        <v>0.19600000000000001</v>
      </c>
      <c r="R103" s="138">
        <v>-10.787000000000001</v>
      </c>
      <c r="S103" s="138">
        <v>-35.261000000000003</v>
      </c>
      <c r="T103" s="138">
        <v>14.505000000000001</v>
      </c>
    </row>
    <row r="104" spans="1:20" ht="15" x14ac:dyDescent="0.25">
      <c r="A104" s="244">
        <v>45170</v>
      </c>
      <c r="B104" s="106">
        <v>35.31</v>
      </c>
      <c r="C104" s="106">
        <v>41.62</v>
      </c>
      <c r="D104" s="106">
        <v>38.39</v>
      </c>
      <c r="E104" s="106">
        <v>312.01</v>
      </c>
      <c r="F104" s="106">
        <v>42.4</v>
      </c>
      <c r="G104" s="106">
        <v>36.15</v>
      </c>
      <c r="H104" s="106">
        <v>30.92</v>
      </c>
      <c r="I104" s="106">
        <v>6.95</v>
      </c>
      <c r="J104" s="106">
        <v>15.74</v>
      </c>
      <c r="K104" s="106">
        <v>12.81</v>
      </c>
      <c r="L104" s="106">
        <v>26.38</v>
      </c>
      <c r="M104" s="106">
        <v>13.96</v>
      </c>
      <c r="N104" s="106">
        <v>29.102</v>
      </c>
      <c r="O104" s="106">
        <v>25.504999999999999</v>
      </c>
      <c r="P104" s="106">
        <v>16.707999999999998</v>
      </c>
      <c r="Q104" s="138">
        <v>-1.373</v>
      </c>
      <c r="R104" s="138">
        <v>-11.18</v>
      </c>
      <c r="S104" s="138">
        <v>-19.898</v>
      </c>
      <c r="T104" s="138">
        <v>13.571</v>
      </c>
    </row>
    <row r="105" spans="1:20" ht="15" x14ac:dyDescent="0.25">
      <c r="A105" s="244">
        <v>45200</v>
      </c>
      <c r="B105" s="106">
        <v>36.049999999999997</v>
      </c>
      <c r="C105" s="106">
        <v>43.2</v>
      </c>
      <c r="D105" s="106">
        <v>44.26</v>
      </c>
      <c r="E105" s="106">
        <v>417.01</v>
      </c>
      <c r="F105" s="106">
        <v>51.66</v>
      </c>
      <c r="G105" s="106">
        <v>37.46</v>
      </c>
      <c r="H105" s="106">
        <v>34.979999999999997</v>
      </c>
      <c r="I105" s="106">
        <v>6.62</v>
      </c>
      <c r="J105" s="106">
        <v>12.92</v>
      </c>
      <c r="K105" s="106">
        <v>25.62</v>
      </c>
      <c r="L105" s="106">
        <v>22.64</v>
      </c>
      <c r="M105" s="106">
        <v>42.03</v>
      </c>
      <c r="N105" s="106">
        <v>33.393999999999998</v>
      </c>
      <c r="O105" s="106">
        <v>12.432</v>
      </c>
      <c r="P105" s="106">
        <v>12.484999999999999</v>
      </c>
      <c r="Q105" s="138">
        <v>2.8610000000000002</v>
      </c>
      <c r="R105" s="138">
        <v>-11.257999999999999</v>
      </c>
      <c r="S105" s="138">
        <v>-14.581</v>
      </c>
      <c r="T105" s="138">
        <v>21.253</v>
      </c>
    </row>
    <row r="106" spans="1:20" ht="15" x14ac:dyDescent="0.25">
      <c r="A106" s="244">
        <v>45231</v>
      </c>
      <c r="B106" s="106">
        <v>30.88</v>
      </c>
      <c r="C106" s="106">
        <v>36.56</v>
      </c>
      <c r="D106" s="106">
        <v>42.09</v>
      </c>
      <c r="E106" s="106">
        <v>445.55</v>
      </c>
      <c r="F106" s="106">
        <v>48.88</v>
      </c>
      <c r="G106" s="106">
        <v>31.95</v>
      </c>
      <c r="H106" s="106">
        <v>30.35</v>
      </c>
      <c r="I106" s="106">
        <v>4.8099999999999996</v>
      </c>
      <c r="J106" s="106">
        <v>8.8699999999999992</v>
      </c>
      <c r="K106" s="106">
        <v>29.55</v>
      </c>
      <c r="L106" s="106">
        <v>17.75</v>
      </c>
      <c r="M106" s="106">
        <v>55.83</v>
      </c>
      <c r="N106" s="106">
        <v>25.29</v>
      </c>
      <c r="O106" s="106">
        <v>43.332999999999998</v>
      </c>
      <c r="P106" s="106">
        <v>2.5750000000000002</v>
      </c>
      <c r="Q106" s="138">
        <v>1.625</v>
      </c>
      <c r="R106" s="138">
        <v>-22.632999999999999</v>
      </c>
      <c r="S106" s="138">
        <v>5.8479999999999999</v>
      </c>
      <c r="T106" s="138">
        <v>18.076000000000001</v>
      </c>
    </row>
    <row r="107" spans="1:20" ht="15" x14ac:dyDescent="0.25">
      <c r="A107" s="244">
        <v>45261</v>
      </c>
      <c r="B107" s="106">
        <v>26.31</v>
      </c>
      <c r="C107" s="106">
        <v>32.21</v>
      </c>
      <c r="D107" s="106">
        <v>31.62</v>
      </c>
      <c r="E107" s="106">
        <v>351.78</v>
      </c>
      <c r="F107" s="106">
        <v>32.75</v>
      </c>
      <c r="G107" s="106">
        <v>27.49</v>
      </c>
      <c r="H107" s="106">
        <v>23.65</v>
      </c>
      <c r="I107" s="106">
        <v>4.4400000000000004</v>
      </c>
      <c r="J107" s="106">
        <v>6.72</v>
      </c>
      <c r="K107" s="106">
        <v>24.61</v>
      </c>
      <c r="L107" s="106">
        <v>14.91</v>
      </c>
      <c r="M107" s="106">
        <v>44.18</v>
      </c>
      <c r="N107" s="106">
        <v>29.978999999999999</v>
      </c>
      <c r="O107" s="106">
        <v>34.058999999999997</v>
      </c>
      <c r="P107" s="106">
        <v>3.044</v>
      </c>
      <c r="Q107" s="138">
        <v>7.1580000000000004</v>
      </c>
      <c r="R107" s="138">
        <v>-10.632</v>
      </c>
      <c r="S107" s="138">
        <v>13.042</v>
      </c>
      <c r="T107" s="138">
        <v>19.66</v>
      </c>
    </row>
    <row r="108" spans="1:20" ht="15" x14ac:dyDescent="0.25">
      <c r="A108" s="244">
        <v>45292</v>
      </c>
      <c r="B108" s="106">
        <v>25.02</v>
      </c>
      <c r="C108" s="106">
        <v>30.7</v>
      </c>
      <c r="D108" s="106">
        <v>30.37</v>
      </c>
      <c r="E108" s="106">
        <v>347.16</v>
      </c>
      <c r="F108" s="106">
        <v>40.270000000000003</v>
      </c>
      <c r="G108" s="106">
        <v>26.29</v>
      </c>
      <c r="H108" s="106">
        <v>21.52</v>
      </c>
      <c r="I108" s="106">
        <v>4.66</v>
      </c>
      <c r="J108" s="106">
        <v>5.9</v>
      </c>
      <c r="K108" s="106">
        <v>24.77</v>
      </c>
      <c r="L108" s="106">
        <v>13.35</v>
      </c>
      <c r="M108" s="106">
        <v>38.07</v>
      </c>
      <c r="N108" s="106">
        <v>34.83</v>
      </c>
      <c r="O108" s="106">
        <v>51.106999999999999</v>
      </c>
      <c r="P108" s="106">
        <v>9.2970000000000006</v>
      </c>
      <c r="Q108" s="138">
        <v>12.736000000000001</v>
      </c>
      <c r="R108" s="138">
        <v>-16.591000000000001</v>
      </c>
      <c r="S108" s="138">
        <v>-23.844000000000001</v>
      </c>
      <c r="T108" s="138">
        <v>16.596</v>
      </c>
    </row>
    <row r="109" spans="1:20" ht="15" x14ac:dyDescent="0.25">
      <c r="A109" s="80">
        <v>45323</v>
      </c>
      <c r="B109" s="106">
        <v>23.37</v>
      </c>
      <c r="C109" s="106">
        <v>28.77</v>
      </c>
      <c r="D109" s="106">
        <v>27.64</v>
      </c>
      <c r="E109" s="106">
        <v>395.53</v>
      </c>
      <c r="F109" s="106">
        <v>41.48</v>
      </c>
      <c r="G109" s="106">
        <v>24.71</v>
      </c>
      <c r="H109" s="106">
        <v>28.85</v>
      </c>
      <c r="I109" s="106">
        <v>3.95</v>
      </c>
      <c r="J109" s="106">
        <v>5.43</v>
      </c>
      <c r="K109" s="106">
        <v>25.12</v>
      </c>
      <c r="L109" s="106">
        <v>12.13</v>
      </c>
      <c r="M109" s="106">
        <v>32.92</v>
      </c>
      <c r="N109" s="106">
        <v>47.231000000000002</v>
      </c>
      <c r="O109" s="106">
        <v>38.591999999999999</v>
      </c>
      <c r="P109" s="106">
        <v>11.170999999999999</v>
      </c>
      <c r="Q109" s="138">
        <v>0.51300000000000001</v>
      </c>
      <c r="R109" s="138">
        <v>-9.2490000000000006</v>
      </c>
      <c r="S109" s="138">
        <v>-28.407</v>
      </c>
      <c r="T109" s="138">
        <v>7.22</v>
      </c>
    </row>
    <row r="110" spans="1:20" ht="15" x14ac:dyDescent="0.25">
      <c r="A110" s="80">
        <v>45352</v>
      </c>
      <c r="B110" s="106">
        <v>37.51</v>
      </c>
      <c r="C110" s="106">
        <v>46.25</v>
      </c>
      <c r="D110" s="106">
        <v>50.18</v>
      </c>
      <c r="E110" s="106">
        <v>612.71</v>
      </c>
      <c r="F110" s="106">
        <v>86.5</v>
      </c>
      <c r="G110" s="106">
        <v>39.74</v>
      </c>
      <c r="H110" s="106">
        <v>92.46</v>
      </c>
      <c r="I110" s="106">
        <v>4.5999999999999996</v>
      </c>
      <c r="J110" s="106">
        <v>9.6999999999999993</v>
      </c>
      <c r="K110" s="106">
        <v>74.209999999999994</v>
      </c>
      <c r="L110" s="106">
        <v>22.6</v>
      </c>
      <c r="M110" s="106">
        <v>44.46</v>
      </c>
      <c r="N110" s="106">
        <v>64.412000000000006</v>
      </c>
      <c r="O110" s="106">
        <v>30.327000000000002</v>
      </c>
      <c r="P110" s="106">
        <v>16.059000000000001</v>
      </c>
      <c r="Q110" s="138">
        <v>-2.3479999999999999</v>
      </c>
      <c r="R110" s="138">
        <v>-6.7569999999999997</v>
      </c>
      <c r="S110" s="138">
        <v>-39.97</v>
      </c>
      <c r="T110" s="138">
        <v>7.2060000000000004</v>
      </c>
    </row>
    <row r="111" spans="1:20" ht="15" x14ac:dyDescent="0.25">
      <c r="A111" s="80">
        <v>45383</v>
      </c>
      <c r="B111" s="106">
        <v>78.28</v>
      </c>
      <c r="C111" s="106">
        <v>99.53</v>
      </c>
      <c r="D111" s="106">
        <v>76.98</v>
      </c>
      <c r="E111" s="106">
        <v>934.75</v>
      </c>
      <c r="F111" s="106">
        <v>112.76</v>
      </c>
      <c r="G111" s="106">
        <v>88.83</v>
      </c>
      <c r="H111" s="106">
        <v>147.16999999999999</v>
      </c>
      <c r="I111" s="106">
        <v>9.09</v>
      </c>
      <c r="J111" s="106">
        <v>23.48</v>
      </c>
      <c r="K111" s="106">
        <v>202.84</v>
      </c>
      <c r="L111" s="106">
        <v>50.72</v>
      </c>
      <c r="M111" s="106">
        <v>86.78</v>
      </c>
      <c r="N111" s="106">
        <v>35.889000000000003</v>
      </c>
      <c r="O111" s="106">
        <v>26.501999999999999</v>
      </c>
      <c r="P111" s="106">
        <v>18.23</v>
      </c>
      <c r="Q111" s="138">
        <v>-10.968</v>
      </c>
      <c r="R111" s="138">
        <v>-7.8780000000000001</v>
      </c>
      <c r="S111" s="138">
        <v>-30.27</v>
      </c>
      <c r="T111" s="138">
        <v>11.436999999999999</v>
      </c>
    </row>
    <row r="112" spans="1:20" ht="15" x14ac:dyDescent="0.25">
      <c r="A112" s="79">
        <v>45413</v>
      </c>
      <c r="B112" s="107">
        <v>203.17</v>
      </c>
      <c r="C112" s="107">
        <v>251.24</v>
      </c>
      <c r="D112" s="107">
        <v>167.22</v>
      </c>
      <c r="E112" s="107">
        <v>2114.3000000000002</v>
      </c>
      <c r="F112" s="107">
        <v>244.27</v>
      </c>
      <c r="G112" s="107">
        <v>225.76</v>
      </c>
      <c r="H112" s="107">
        <v>251.55</v>
      </c>
      <c r="I112" s="107">
        <v>26.11</v>
      </c>
      <c r="J112" s="107">
        <v>67.98</v>
      </c>
      <c r="K112" s="107">
        <v>512.59</v>
      </c>
      <c r="L112" s="107">
        <v>134.93</v>
      </c>
      <c r="M112" s="107">
        <v>158.91</v>
      </c>
      <c r="N112" s="107">
        <v>27.829000000000001</v>
      </c>
      <c r="O112" s="107">
        <v>3.5939999999999999</v>
      </c>
      <c r="P112" s="107">
        <v>18.850999999999999</v>
      </c>
      <c r="Q112" s="139">
        <v>4.734</v>
      </c>
      <c r="R112" s="139">
        <v>-8.2189999999999994</v>
      </c>
      <c r="S112" s="139">
        <v>-33.654000000000003</v>
      </c>
      <c r="T112" s="139">
        <v>9.4809999999999999</v>
      </c>
    </row>
    <row r="113" spans="1:20" ht="15" x14ac:dyDescent="0.25">
      <c r="A113" s="80">
        <v>45444</v>
      </c>
      <c r="B113" s="106">
        <v>250.18</v>
      </c>
      <c r="C113" s="106">
        <v>292.8</v>
      </c>
      <c r="D113" s="106">
        <v>302.7</v>
      </c>
      <c r="E113" s="106">
        <v>2478.2800000000002</v>
      </c>
      <c r="F113" s="106">
        <v>391.59</v>
      </c>
      <c r="G113" s="106">
        <v>265.3</v>
      </c>
      <c r="H113" s="106">
        <v>187.12</v>
      </c>
      <c r="I113" s="106">
        <v>40.090000000000003</v>
      </c>
      <c r="J113" s="106">
        <v>61.6</v>
      </c>
      <c r="K113" s="106">
        <v>366.7</v>
      </c>
      <c r="L113" s="106">
        <v>144.15</v>
      </c>
      <c r="M113" s="106">
        <v>78.680000000000007</v>
      </c>
      <c r="N113" s="106">
        <v>25.254000000000001</v>
      </c>
      <c r="O113" s="106">
        <v>-15.656000000000001</v>
      </c>
      <c r="P113" s="106">
        <v>19.471</v>
      </c>
      <c r="Q113" s="138">
        <v>-5.2859999999999996</v>
      </c>
      <c r="R113" s="138">
        <v>-13.089</v>
      </c>
      <c r="S113" s="138">
        <v>-48.058999999999997</v>
      </c>
      <c r="T113" s="138">
        <v>6.1550000000000002</v>
      </c>
    </row>
    <row r="114" spans="1:20" ht="15" x14ac:dyDescent="0.25">
      <c r="A114" s="80">
        <v>45474</v>
      </c>
      <c r="B114" s="106">
        <v>86.42</v>
      </c>
      <c r="C114" s="106">
        <v>97.54</v>
      </c>
      <c r="D114" s="106">
        <v>146.94</v>
      </c>
      <c r="E114" s="106">
        <v>708.98</v>
      </c>
      <c r="F114" s="106">
        <v>159.6</v>
      </c>
      <c r="G114" s="106">
        <v>89.92</v>
      </c>
      <c r="H114" s="106">
        <v>32.06</v>
      </c>
      <c r="I114" s="106">
        <v>14.86</v>
      </c>
      <c r="J114" s="106">
        <v>21.28</v>
      </c>
      <c r="K114" s="106">
        <v>54</v>
      </c>
      <c r="L114" s="106">
        <v>50.8</v>
      </c>
      <c r="M114" s="106">
        <v>-14.51</v>
      </c>
      <c r="N114" s="106">
        <v>30.704999999999998</v>
      </c>
      <c r="O114" s="106">
        <v>9.9030000000000005</v>
      </c>
      <c r="P114" s="106">
        <v>23.431000000000001</v>
      </c>
      <c r="Q114" s="138">
        <v>-1.373</v>
      </c>
      <c r="R114" s="138">
        <v>-9.9160000000000004</v>
      </c>
      <c r="S114" s="138">
        <v>-35.131</v>
      </c>
      <c r="T114" s="138">
        <v>15.343</v>
      </c>
    </row>
    <row r="115" spans="1:20" ht="15" x14ac:dyDescent="0.25">
      <c r="A115" s="79">
        <v>45505</v>
      </c>
      <c r="B115" s="107">
        <v>55.63</v>
      </c>
      <c r="C115" s="107">
        <v>62.68</v>
      </c>
      <c r="D115" s="107">
        <v>58.48</v>
      </c>
      <c r="E115" s="107">
        <v>361.01</v>
      </c>
      <c r="F115" s="107">
        <v>65.319999999999993</v>
      </c>
      <c r="G115" s="107">
        <v>56.12</v>
      </c>
      <c r="H115" s="107">
        <v>23.31</v>
      </c>
      <c r="I115" s="107">
        <v>8.24</v>
      </c>
      <c r="J115" s="107">
        <v>15.48</v>
      </c>
      <c r="K115" s="107">
        <v>18.75</v>
      </c>
      <c r="L115" s="107">
        <v>29.12</v>
      </c>
      <c r="M115" s="107">
        <v>-10.68</v>
      </c>
      <c r="N115" s="107">
        <v>34.83</v>
      </c>
      <c r="O115" s="107">
        <v>22.715</v>
      </c>
      <c r="P115" s="107">
        <v>23.875</v>
      </c>
      <c r="Q115" s="139">
        <v>0.19600000000000001</v>
      </c>
      <c r="R115" s="139">
        <v>-10.787000000000001</v>
      </c>
      <c r="S115" s="139">
        <v>-35.261000000000003</v>
      </c>
      <c r="T115" s="139">
        <v>14.505000000000001</v>
      </c>
    </row>
    <row r="116" spans="1:20" ht="15" x14ac:dyDescent="0.25">
      <c r="A116" s="80">
        <v>45536</v>
      </c>
      <c r="B116" s="106">
        <v>35.31</v>
      </c>
      <c r="C116" s="106">
        <v>41.62</v>
      </c>
      <c r="D116" s="106">
        <v>38.39</v>
      </c>
      <c r="E116" s="106">
        <v>312.01</v>
      </c>
      <c r="F116" s="106">
        <v>42.4</v>
      </c>
      <c r="G116" s="106">
        <v>36.15</v>
      </c>
      <c r="H116" s="106">
        <v>30.92</v>
      </c>
      <c r="I116" s="106">
        <v>6.95</v>
      </c>
      <c r="J116" s="106">
        <v>15.74</v>
      </c>
      <c r="K116" s="106">
        <v>12.81</v>
      </c>
      <c r="L116" s="106">
        <v>26.38</v>
      </c>
      <c r="M116" s="106">
        <v>13.96</v>
      </c>
      <c r="N116" s="106">
        <v>29.102</v>
      </c>
      <c r="O116" s="106">
        <v>25.504999999999999</v>
      </c>
      <c r="P116" s="106">
        <v>16.707999999999998</v>
      </c>
      <c r="Q116" s="138">
        <v>-1.373</v>
      </c>
      <c r="R116" s="138">
        <v>-11.18</v>
      </c>
      <c r="S116" s="138">
        <v>-19.898</v>
      </c>
      <c r="T116" s="138">
        <v>13.571</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workbookViewId="0"/>
  </sheetViews>
  <sheetFormatPr defaultColWidth="18.7109375" defaultRowHeight="12.75" customHeight="1" x14ac:dyDescent="0.25"/>
  <cols>
    <col min="1" max="1" width="7.5703125" style="162" customWidth="1"/>
    <col min="2" max="4" width="7.5703125" style="3" customWidth="1"/>
    <col min="5" max="5" width="9.140625" style="112" customWidth="1"/>
    <col min="6" max="30" width="8" style="112" customWidth="1"/>
    <col min="31" max="31" width="8" style="112" bestFit="1" customWidth="1"/>
    <col min="32" max="32" width="6.5703125" style="112" bestFit="1" customWidth="1"/>
    <col min="33" max="59" width="8.85546875" style="112" customWidth="1"/>
    <col min="60" max="16384" width="18.7109375" style="112"/>
  </cols>
  <sheetData>
    <row r="1" spans="1:59" s="167" customFormat="1" ht="15" x14ac:dyDescent="0.25">
      <c r="A1" s="194"/>
      <c r="B1" s="334" t="s">
        <v>119</v>
      </c>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row>
    <row r="2" spans="1:59" s="162" customFormat="1" ht="15" x14ac:dyDescent="0.25">
      <c r="A2" s="194"/>
      <c r="B2" s="195" t="s">
        <v>45</v>
      </c>
      <c r="C2" s="195" t="s">
        <v>46</v>
      </c>
      <c r="D2" s="195" t="s">
        <v>47</v>
      </c>
      <c r="E2" s="256">
        <v>1991</v>
      </c>
      <c r="F2" s="256">
        <v>1992</v>
      </c>
      <c r="G2" s="256">
        <v>1993</v>
      </c>
      <c r="H2" s="256">
        <v>1994</v>
      </c>
      <c r="I2" s="256">
        <v>1995</v>
      </c>
      <c r="J2" s="256">
        <v>1996</v>
      </c>
      <c r="K2" s="256">
        <v>1997</v>
      </c>
      <c r="L2" s="256">
        <v>1998</v>
      </c>
      <c r="M2" s="256">
        <v>1999</v>
      </c>
      <c r="N2" s="256">
        <v>2000</v>
      </c>
      <c r="O2" s="256">
        <v>2001</v>
      </c>
      <c r="P2" s="256">
        <v>2002</v>
      </c>
      <c r="Q2" s="256">
        <v>2003</v>
      </c>
      <c r="R2" s="256">
        <v>2004</v>
      </c>
      <c r="S2" s="256">
        <v>2005</v>
      </c>
      <c r="T2" s="256">
        <v>2006</v>
      </c>
      <c r="U2" s="256">
        <v>2007</v>
      </c>
      <c r="V2" s="256">
        <v>2008</v>
      </c>
      <c r="W2" s="256">
        <v>2009</v>
      </c>
      <c r="X2" s="256">
        <v>2010</v>
      </c>
      <c r="Y2" s="162">
        <v>2011</v>
      </c>
      <c r="Z2" s="162">
        <v>2012</v>
      </c>
      <c r="AA2" s="162">
        <v>2013</v>
      </c>
      <c r="AB2" s="162">
        <v>2014</v>
      </c>
      <c r="AC2" s="162">
        <v>2015</v>
      </c>
      <c r="AD2" s="162">
        <v>2016</v>
      </c>
      <c r="AE2" s="162">
        <v>2017</v>
      </c>
      <c r="AF2" s="162">
        <v>2018</v>
      </c>
      <c r="AG2" s="162">
        <v>2019</v>
      </c>
      <c r="AH2" s="162">
        <v>2020</v>
      </c>
      <c r="AI2" s="162">
        <v>2021</v>
      </c>
      <c r="AJ2" s="162">
        <v>2022</v>
      </c>
      <c r="AK2" s="162">
        <v>2023</v>
      </c>
      <c r="AL2" s="162">
        <v>2024</v>
      </c>
      <c r="AM2" s="162">
        <v>2025</v>
      </c>
      <c r="AN2" s="162">
        <v>2026</v>
      </c>
      <c r="AO2" s="162">
        <v>2027</v>
      </c>
      <c r="AP2" s="162">
        <v>2028</v>
      </c>
      <c r="AQ2" s="162">
        <v>2029</v>
      </c>
      <c r="AR2" s="162">
        <v>2030</v>
      </c>
      <c r="AS2" s="162">
        <v>2031</v>
      </c>
      <c r="AT2" s="162">
        <v>2032</v>
      </c>
      <c r="AU2" s="162">
        <v>2033</v>
      </c>
      <c r="AV2" s="162">
        <v>2034</v>
      </c>
      <c r="AW2" s="162">
        <v>2035</v>
      </c>
      <c r="AX2" s="162">
        <v>2036</v>
      </c>
      <c r="AY2" s="162">
        <v>2037</v>
      </c>
      <c r="AZ2" s="162">
        <v>2038</v>
      </c>
      <c r="BA2" s="162">
        <v>2039</v>
      </c>
      <c r="BB2" s="162">
        <v>2040</v>
      </c>
      <c r="BC2" s="162">
        <v>2041</v>
      </c>
      <c r="BD2" s="162">
        <v>2042</v>
      </c>
      <c r="BE2" s="162">
        <v>2043</v>
      </c>
      <c r="BF2" s="162">
        <v>2044</v>
      </c>
      <c r="BG2" s="162">
        <v>2045</v>
      </c>
    </row>
    <row r="3" spans="1:59" s="162" customFormat="1" ht="15" x14ac:dyDescent="0.25">
      <c r="A3" s="196"/>
      <c r="B3" s="197" t="s">
        <v>63</v>
      </c>
      <c r="C3" s="197" t="s">
        <v>64</v>
      </c>
      <c r="D3" s="197" t="s">
        <v>65</v>
      </c>
      <c r="E3" s="197" t="s">
        <v>66</v>
      </c>
      <c r="F3" s="197" t="s">
        <v>67</v>
      </c>
      <c r="G3" s="197" t="s">
        <v>68</v>
      </c>
      <c r="H3" s="197" t="s">
        <v>69</v>
      </c>
      <c r="I3" s="197" t="s">
        <v>70</v>
      </c>
      <c r="J3" s="197" t="s">
        <v>71</v>
      </c>
      <c r="K3" s="197" t="s">
        <v>72</v>
      </c>
      <c r="L3" s="197" t="s">
        <v>73</v>
      </c>
      <c r="M3" s="197" t="s">
        <v>74</v>
      </c>
      <c r="N3" s="197" t="s">
        <v>75</v>
      </c>
      <c r="O3" s="197" t="s">
        <v>76</v>
      </c>
      <c r="P3" s="197" t="s">
        <v>77</v>
      </c>
      <c r="Q3" s="197" t="s">
        <v>78</v>
      </c>
      <c r="R3" s="197" t="s">
        <v>79</v>
      </c>
      <c r="S3" s="197" t="s">
        <v>80</v>
      </c>
      <c r="T3" s="197" t="s">
        <v>81</v>
      </c>
      <c r="U3" s="197" t="s">
        <v>82</v>
      </c>
      <c r="V3" s="197" t="s">
        <v>83</v>
      </c>
      <c r="W3" s="197" t="s">
        <v>84</v>
      </c>
      <c r="X3" s="197" t="s">
        <v>85</v>
      </c>
      <c r="Y3" s="197" t="s">
        <v>86</v>
      </c>
      <c r="Z3" s="197" t="s">
        <v>87</v>
      </c>
      <c r="AA3" s="197" t="s">
        <v>88</v>
      </c>
      <c r="AB3" s="197" t="s">
        <v>89</v>
      </c>
      <c r="AC3" s="197" t="s">
        <v>90</v>
      </c>
      <c r="AD3" s="197" t="s">
        <v>91</v>
      </c>
      <c r="AE3" s="197" t="s">
        <v>92</v>
      </c>
      <c r="AF3" s="197" t="s">
        <v>93</v>
      </c>
      <c r="AG3" s="197" t="s">
        <v>94</v>
      </c>
      <c r="AH3" s="197" t="s">
        <v>95</v>
      </c>
      <c r="AI3" s="162" t="s">
        <v>126</v>
      </c>
      <c r="AJ3" s="162" t="s">
        <v>129</v>
      </c>
      <c r="AK3" s="162" t="s">
        <v>130</v>
      </c>
      <c r="AL3" s="162" t="s">
        <v>131</v>
      </c>
      <c r="AM3" s="162" t="s">
        <v>132</v>
      </c>
      <c r="AN3" s="162" t="s">
        <v>133</v>
      </c>
      <c r="AO3" s="162" t="s">
        <v>134</v>
      </c>
      <c r="AP3" s="162" t="s">
        <v>135</v>
      </c>
      <c r="AQ3" s="162" t="s">
        <v>136</v>
      </c>
      <c r="AR3" s="162" t="s">
        <v>137</v>
      </c>
      <c r="AS3" s="162" t="s">
        <v>138</v>
      </c>
      <c r="AT3" s="162" t="s">
        <v>139</v>
      </c>
      <c r="AU3" s="162" t="s">
        <v>140</v>
      </c>
      <c r="AV3" s="162" t="s">
        <v>141</v>
      </c>
      <c r="AW3" s="162" t="s">
        <v>142</v>
      </c>
      <c r="AX3" s="162" t="s">
        <v>143</v>
      </c>
      <c r="AY3" s="162" t="s">
        <v>144</v>
      </c>
      <c r="AZ3" s="162" t="s">
        <v>145</v>
      </c>
      <c r="BA3" s="162" t="s">
        <v>146</v>
      </c>
      <c r="BB3" s="162" t="s">
        <v>147</v>
      </c>
      <c r="BC3" s="162" t="s">
        <v>149</v>
      </c>
      <c r="BD3" s="162" t="s">
        <v>150</v>
      </c>
      <c r="BE3" s="162" t="s">
        <v>151</v>
      </c>
      <c r="BF3" s="162" t="s">
        <v>152</v>
      </c>
      <c r="BG3" s="162" t="s">
        <v>153</v>
      </c>
    </row>
    <row r="4" spans="1:59" ht="15" x14ac:dyDescent="0.25">
      <c r="A4" s="199">
        <f>PowellInflow.Unregulated!A4</f>
        <v>44593</v>
      </c>
      <c r="B4" s="101">
        <v>1</v>
      </c>
      <c r="C4" s="101">
        <v>1</v>
      </c>
      <c r="D4" s="101">
        <v>1</v>
      </c>
      <c r="E4" s="108">
        <v>0</v>
      </c>
      <c r="F4" s="108">
        <v>0</v>
      </c>
      <c r="G4" s="108">
        <v>0</v>
      </c>
      <c r="H4" s="108">
        <v>0</v>
      </c>
      <c r="I4" s="108">
        <v>0</v>
      </c>
      <c r="J4" s="108">
        <v>0</v>
      </c>
      <c r="K4" s="108">
        <v>0</v>
      </c>
      <c r="L4" s="108">
        <v>0</v>
      </c>
      <c r="M4" s="108">
        <v>0</v>
      </c>
      <c r="N4" s="108">
        <v>0</v>
      </c>
      <c r="O4" s="108">
        <v>0</v>
      </c>
      <c r="P4" s="108">
        <v>0</v>
      </c>
      <c r="Q4" s="108">
        <v>0</v>
      </c>
      <c r="R4" s="108">
        <v>0</v>
      </c>
      <c r="S4" s="108">
        <v>0</v>
      </c>
      <c r="T4" s="108">
        <v>0</v>
      </c>
      <c r="U4" s="108">
        <v>0</v>
      </c>
      <c r="V4" s="108">
        <v>0</v>
      </c>
      <c r="W4" s="108">
        <v>0</v>
      </c>
      <c r="X4" s="108">
        <v>0</v>
      </c>
      <c r="Y4" s="108">
        <v>0</v>
      </c>
      <c r="Z4" s="108">
        <v>0</v>
      </c>
      <c r="AA4" s="108">
        <v>0</v>
      </c>
      <c r="AB4" s="108">
        <v>0</v>
      </c>
      <c r="AC4" s="108">
        <v>0</v>
      </c>
      <c r="AD4" s="108">
        <v>0</v>
      </c>
      <c r="AE4" s="108">
        <v>0</v>
      </c>
      <c r="AF4" s="108">
        <v>0</v>
      </c>
      <c r="AG4" s="108">
        <v>0</v>
      </c>
      <c r="AH4" s="108">
        <v>0</v>
      </c>
      <c r="AI4" s="123">
        <v>0</v>
      </c>
      <c r="AJ4" s="123">
        <v>0</v>
      </c>
      <c r="AK4" s="123">
        <v>0</v>
      </c>
      <c r="AL4" s="123">
        <v>0</v>
      </c>
      <c r="AM4" s="123">
        <v>0</v>
      </c>
      <c r="AN4" s="123">
        <v>0</v>
      </c>
      <c r="AO4" s="123">
        <v>0</v>
      </c>
      <c r="AP4" s="123">
        <v>0</v>
      </c>
      <c r="AQ4" s="123">
        <v>0</v>
      </c>
      <c r="AR4" s="123">
        <v>0</v>
      </c>
      <c r="AS4" s="123">
        <v>0</v>
      </c>
      <c r="AT4" s="123">
        <v>0</v>
      </c>
      <c r="AU4" s="123">
        <v>0</v>
      </c>
      <c r="AV4" s="123">
        <v>0</v>
      </c>
      <c r="AW4" s="123">
        <v>0</v>
      </c>
      <c r="AX4" s="123">
        <v>0</v>
      </c>
      <c r="AY4" s="123">
        <v>0</v>
      </c>
      <c r="AZ4" s="123">
        <v>0</v>
      </c>
      <c r="BA4" s="123">
        <v>0</v>
      </c>
      <c r="BB4" s="123">
        <v>0</v>
      </c>
      <c r="BC4" s="123">
        <v>0</v>
      </c>
      <c r="BD4" s="123">
        <v>0</v>
      </c>
      <c r="BE4" s="123">
        <v>0</v>
      </c>
      <c r="BF4" s="123">
        <v>0</v>
      </c>
      <c r="BG4" s="123">
        <v>0</v>
      </c>
    </row>
    <row r="5" spans="1:59" ht="15" x14ac:dyDescent="0.25">
      <c r="A5" s="199">
        <f>PowellInflow.Unregulated!A5</f>
        <v>44621</v>
      </c>
      <c r="B5" s="101">
        <v>1</v>
      </c>
      <c r="C5" s="101">
        <v>1</v>
      </c>
      <c r="D5" s="101">
        <v>1</v>
      </c>
      <c r="E5" s="108">
        <v>0</v>
      </c>
      <c r="F5" s="108">
        <v>0</v>
      </c>
      <c r="G5" s="108">
        <v>0</v>
      </c>
      <c r="H5" s="108">
        <v>0</v>
      </c>
      <c r="I5" s="108">
        <v>0</v>
      </c>
      <c r="J5" s="108">
        <v>0</v>
      </c>
      <c r="K5" s="108">
        <v>0</v>
      </c>
      <c r="L5" s="108">
        <v>0</v>
      </c>
      <c r="M5" s="108">
        <v>0</v>
      </c>
      <c r="N5" s="108">
        <v>0</v>
      </c>
      <c r="O5" s="108">
        <v>0</v>
      </c>
      <c r="P5" s="108">
        <v>0</v>
      </c>
      <c r="Q5" s="108">
        <v>0</v>
      </c>
      <c r="R5" s="108">
        <v>0</v>
      </c>
      <c r="S5" s="108">
        <v>0</v>
      </c>
      <c r="T5" s="108">
        <v>0</v>
      </c>
      <c r="U5" s="108">
        <v>0</v>
      </c>
      <c r="V5" s="108">
        <v>0</v>
      </c>
      <c r="W5" s="108">
        <v>0</v>
      </c>
      <c r="X5" s="108">
        <v>0</v>
      </c>
      <c r="Y5" s="108">
        <v>0</v>
      </c>
      <c r="Z5" s="108">
        <v>0</v>
      </c>
      <c r="AA5" s="108">
        <v>0</v>
      </c>
      <c r="AB5" s="108">
        <v>0</v>
      </c>
      <c r="AC5" s="108">
        <v>0</v>
      </c>
      <c r="AD5" s="108">
        <v>0</v>
      </c>
      <c r="AE5" s="108">
        <v>0</v>
      </c>
      <c r="AF5" s="108">
        <v>0</v>
      </c>
      <c r="AG5" s="108">
        <v>0</v>
      </c>
      <c r="AH5" s="123">
        <v>0</v>
      </c>
      <c r="AI5" s="123">
        <v>0</v>
      </c>
      <c r="AJ5" s="123">
        <v>0</v>
      </c>
      <c r="AK5" s="123">
        <v>0</v>
      </c>
      <c r="AL5" s="123">
        <v>0</v>
      </c>
      <c r="AM5" s="123">
        <v>0</v>
      </c>
      <c r="AN5" s="123">
        <v>0</v>
      </c>
      <c r="AO5" s="123">
        <v>0</v>
      </c>
      <c r="AP5" s="123">
        <v>0</v>
      </c>
      <c r="AQ5" s="123">
        <v>0</v>
      </c>
      <c r="AR5" s="123">
        <v>0</v>
      </c>
      <c r="AS5" s="123">
        <v>0</v>
      </c>
      <c r="AT5" s="123">
        <v>0</v>
      </c>
      <c r="AU5" s="123">
        <v>0</v>
      </c>
      <c r="AV5" s="123">
        <v>0</v>
      </c>
      <c r="AW5" s="123">
        <v>0</v>
      </c>
      <c r="AX5" s="123">
        <v>0</v>
      </c>
      <c r="AY5" s="123">
        <v>0</v>
      </c>
      <c r="AZ5" s="123">
        <v>0</v>
      </c>
      <c r="BA5" s="123">
        <v>0</v>
      </c>
      <c r="BB5" s="123">
        <v>0</v>
      </c>
      <c r="BC5" s="123">
        <v>0</v>
      </c>
      <c r="BD5" s="123">
        <v>0</v>
      </c>
      <c r="BE5" s="123">
        <v>0</v>
      </c>
      <c r="BF5" s="123">
        <v>0</v>
      </c>
      <c r="BG5" s="123">
        <v>0</v>
      </c>
    </row>
    <row r="6" spans="1:59" ht="15" x14ac:dyDescent="0.25">
      <c r="A6" s="199">
        <f>PowellInflow.Unregulated!A6</f>
        <v>44652</v>
      </c>
      <c r="B6" s="101">
        <v>1</v>
      </c>
      <c r="C6" s="101">
        <v>1</v>
      </c>
      <c r="D6" s="101">
        <v>1</v>
      </c>
      <c r="E6" s="108">
        <v>0</v>
      </c>
      <c r="F6" s="108">
        <v>0</v>
      </c>
      <c r="G6" s="108">
        <v>0</v>
      </c>
      <c r="H6" s="108">
        <v>0</v>
      </c>
      <c r="I6" s="108">
        <v>0</v>
      </c>
      <c r="J6" s="108">
        <v>0</v>
      </c>
      <c r="K6" s="108">
        <v>0</v>
      </c>
      <c r="L6" s="108">
        <v>0</v>
      </c>
      <c r="M6" s="108">
        <v>0</v>
      </c>
      <c r="N6" s="108">
        <v>0</v>
      </c>
      <c r="O6" s="108">
        <v>0</v>
      </c>
      <c r="P6" s="108">
        <v>0</v>
      </c>
      <c r="Q6" s="108">
        <v>0</v>
      </c>
      <c r="R6" s="108">
        <v>0</v>
      </c>
      <c r="S6" s="108">
        <v>0</v>
      </c>
      <c r="T6" s="108">
        <v>0</v>
      </c>
      <c r="U6" s="108">
        <v>0</v>
      </c>
      <c r="V6" s="108">
        <v>0</v>
      </c>
      <c r="W6" s="108">
        <v>0</v>
      </c>
      <c r="X6" s="108">
        <v>0</v>
      </c>
      <c r="Y6" s="108">
        <v>0</v>
      </c>
      <c r="Z6" s="108">
        <v>0</v>
      </c>
      <c r="AA6" s="108">
        <v>0</v>
      </c>
      <c r="AB6" s="108">
        <v>0</v>
      </c>
      <c r="AC6" s="108">
        <v>0</v>
      </c>
      <c r="AD6" s="108">
        <v>0</v>
      </c>
      <c r="AE6" s="108">
        <v>0</v>
      </c>
      <c r="AF6" s="108">
        <v>0</v>
      </c>
      <c r="AG6" s="108">
        <v>0</v>
      </c>
      <c r="AH6" s="123">
        <v>0</v>
      </c>
      <c r="AI6" s="123">
        <v>0</v>
      </c>
      <c r="AJ6" s="123">
        <v>0</v>
      </c>
      <c r="AK6" s="123">
        <v>0</v>
      </c>
      <c r="AL6" s="123">
        <v>0</v>
      </c>
      <c r="AM6" s="123">
        <v>0</v>
      </c>
      <c r="AN6" s="123">
        <v>0</v>
      </c>
      <c r="AO6" s="123">
        <v>0</v>
      </c>
      <c r="AP6" s="123">
        <v>0</v>
      </c>
      <c r="AQ6" s="123">
        <v>0</v>
      </c>
      <c r="AR6" s="123">
        <v>0</v>
      </c>
      <c r="AS6" s="123">
        <v>0</v>
      </c>
      <c r="AT6" s="123">
        <v>0</v>
      </c>
      <c r="AU6" s="123">
        <v>0</v>
      </c>
      <c r="AV6" s="123">
        <v>0</v>
      </c>
      <c r="AW6" s="123">
        <v>0</v>
      </c>
      <c r="AX6" s="123">
        <v>0</v>
      </c>
      <c r="AY6" s="123">
        <v>0</v>
      </c>
      <c r="AZ6" s="123">
        <v>0</v>
      </c>
      <c r="BA6" s="123">
        <v>0</v>
      </c>
      <c r="BB6" s="123">
        <v>0</v>
      </c>
      <c r="BC6" s="123">
        <v>0</v>
      </c>
      <c r="BD6" s="123">
        <v>0</v>
      </c>
      <c r="BE6" s="123">
        <v>0</v>
      </c>
      <c r="BF6" s="123">
        <v>0</v>
      </c>
      <c r="BG6" s="123">
        <v>0</v>
      </c>
    </row>
    <row r="7" spans="1:59" ht="15" x14ac:dyDescent="0.25">
      <c r="A7" s="199">
        <f>PowellInflow.Unregulated!A7</f>
        <v>44682</v>
      </c>
      <c r="B7" s="101">
        <v>1</v>
      </c>
      <c r="C7" s="101">
        <v>1</v>
      </c>
      <c r="D7" s="101">
        <v>1</v>
      </c>
      <c r="E7" s="108">
        <v>0</v>
      </c>
      <c r="F7" s="108">
        <v>0</v>
      </c>
      <c r="G7" s="108">
        <v>0</v>
      </c>
      <c r="H7" s="108">
        <v>0</v>
      </c>
      <c r="I7" s="108">
        <v>0</v>
      </c>
      <c r="J7" s="108">
        <v>0</v>
      </c>
      <c r="K7" s="108">
        <v>0</v>
      </c>
      <c r="L7" s="108">
        <v>0</v>
      </c>
      <c r="M7" s="108">
        <v>0</v>
      </c>
      <c r="N7" s="108">
        <v>0</v>
      </c>
      <c r="O7" s="108">
        <v>0</v>
      </c>
      <c r="P7" s="108">
        <v>0</v>
      </c>
      <c r="Q7" s="108">
        <v>0</v>
      </c>
      <c r="R7" s="108">
        <v>0</v>
      </c>
      <c r="S7" s="108">
        <v>0</v>
      </c>
      <c r="T7" s="108">
        <v>0</v>
      </c>
      <c r="U7" s="108">
        <v>0</v>
      </c>
      <c r="V7" s="108">
        <v>0</v>
      </c>
      <c r="W7" s="108">
        <v>0</v>
      </c>
      <c r="X7" s="108">
        <v>0</v>
      </c>
      <c r="Y7" s="108">
        <v>0</v>
      </c>
      <c r="Z7" s="108">
        <v>0</v>
      </c>
      <c r="AA7" s="108">
        <v>0</v>
      </c>
      <c r="AB7" s="108">
        <v>0</v>
      </c>
      <c r="AC7" s="108">
        <v>0</v>
      </c>
      <c r="AD7" s="108">
        <v>0</v>
      </c>
      <c r="AE7" s="108">
        <v>0</v>
      </c>
      <c r="AF7" s="108">
        <v>0</v>
      </c>
      <c r="AG7" s="108">
        <v>0</v>
      </c>
      <c r="AH7" s="123">
        <v>0</v>
      </c>
      <c r="AI7" s="123">
        <v>0</v>
      </c>
      <c r="AJ7" s="123">
        <v>0</v>
      </c>
      <c r="AK7" s="123">
        <v>0</v>
      </c>
      <c r="AL7" s="123">
        <v>0</v>
      </c>
      <c r="AM7" s="123">
        <v>0</v>
      </c>
      <c r="AN7" s="123">
        <v>0</v>
      </c>
      <c r="AO7" s="123">
        <v>0</v>
      </c>
      <c r="AP7" s="123">
        <v>0</v>
      </c>
      <c r="AQ7" s="123">
        <v>0</v>
      </c>
      <c r="AR7" s="123">
        <v>0</v>
      </c>
      <c r="AS7" s="123">
        <v>0</v>
      </c>
      <c r="AT7" s="123">
        <v>0</v>
      </c>
      <c r="AU7" s="123">
        <v>0</v>
      </c>
      <c r="AV7" s="123">
        <v>0</v>
      </c>
      <c r="AW7" s="123">
        <v>0</v>
      </c>
      <c r="AX7" s="123">
        <v>0</v>
      </c>
      <c r="AY7" s="123">
        <v>0</v>
      </c>
      <c r="AZ7" s="123">
        <v>0</v>
      </c>
      <c r="BA7" s="123">
        <v>0</v>
      </c>
      <c r="BB7" s="123">
        <v>0</v>
      </c>
      <c r="BC7" s="123">
        <v>0</v>
      </c>
      <c r="BD7" s="123">
        <v>0</v>
      </c>
      <c r="BE7" s="123">
        <v>0</v>
      </c>
      <c r="BF7" s="123">
        <v>0</v>
      </c>
      <c r="BG7" s="123">
        <v>0</v>
      </c>
    </row>
    <row r="8" spans="1:59" ht="15" x14ac:dyDescent="0.25">
      <c r="A8" s="199">
        <f>PowellInflow.Unregulated!A8</f>
        <v>44713</v>
      </c>
      <c r="B8" s="101">
        <v>1</v>
      </c>
      <c r="C8" s="101">
        <v>1</v>
      </c>
      <c r="D8" s="101">
        <v>1</v>
      </c>
      <c r="E8" s="108">
        <v>0</v>
      </c>
      <c r="F8" s="108">
        <v>0</v>
      </c>
      <c r="G8" s="108">
        <v>0</v>
      </c>
      <c r="H8" s="108">
        <v>0</v>
      </c>
      <c r="I8" s="108">
        <v>0</v>
      </c>
      <c r="J8" s="108">
        <v>0</v>
      </c>
      <c r="K8" s="108">
        <v>0</v>
      </c>
      <c r="L8" s="108">
        <v>0</v>
      </c>
      <c r="M8" s="108">
        <v>0</v>
      </c>
      <c r="N8" s="108">
        <v>0</v>
      </c>
      <c r="O8" s="108">
        <v>0</v>
      </c>
      <c r="P8" s="108">
        <v>0</v>
      </c>
      <c r="Q8" s="108">
        <v>0</v>
      </c>
      <c r="R8" s="108">
        <v>0</v>
      </c>
      <c r="S8" s="108">
        <v>0</v>
      </c>
      <c r="T8" s="108">
        <v>0</v>
      </c>
      <c r="U8" s="108">
        <v>0</v>
      </c>
      <c r="V8" s="108">
        <v>0</v>
      </c>
      <c r="W8" s="108">
        <v>0</v>
      </c>
      <c r="X8" s="108">
        <v>0</v>
      </c>
      <c r="Y8" s="108">
        <v>0</v>
      </c>
      <c r="Z8" s="108">
        <v>0</v>
      </c>
      <c r="AA8" s="108">
        <v>0</v>
      </c>
      <c r="AB8" s="108">
        <v>0</v>
      </c>
      <c r="AC8" s="108">
        <v>0</v>
      </c>
      <c r="AD8" s="108">
        <v>0</v>
      </c>
      <c r="AE8" s="108">
        <v>0</v>
      </c>
      <c r="AF8" s="108">
        <v>0</v>
      </c>
      <c r="AG8" s="108">
        <v>0</v>
      </c>
      <c r="AH8" s="123">
        <v>0</v>
      </c>
      <c r="AI8" s="123">
        <v>0</v>
      </c>
      <c r="AJ8" s="123">
        <v>0</v>
      </c>
      <c r="AK8" s="123">
        <v>0</v>
      </c>
      <c r="AL8" s="123">
        <v>0</v>
      </c>
      <c r="AM8" s="123">
        <v>0</v>
      </c>
      <c r="AN8" s="123">
        <v>0</v>
      </c>
      <c r="AO8" s="123">
        <v>0</v>
      </c>
      <c r="AP8" s="123">
        <v>0</v>
      </c>
      <c r="AQ8" s="123">
        <v>0</v>
      </c>
      <c r="AR8" s="123">
        <v>0</v>
      </c>
      <c r="AS8" s="123">
        <v>0</v>
      </c>
      <c r="AT8" s="123">
        <v>0</v>
      </c>
      <c r="AU8" s="123">
        <v>0</v>
      </c>
      <c r="AV8" s="123">
        <v>0</v>
      </c>
      <c r="AW8" s="123">
        <v>0</v>
      </c>
      <c r="AX8" s="123">
        <v>0</v>
      </c>
      <c r="AY8" s="123">
        <v>0</v>
      </c>
      <c r="AZ8" s="123">
        <v>0</v>
      </c>
      <c r="BA8" s="123">
        <v>0</v>
      </c>
      <c r="BB8" s="123">
        <v>0</v>
      </c>
      <c r="BC8" s="123">
        <v>0</v>
      </c>
      <c r="BD8" s="123">
        <v>0</v>
      </c>
      <c r="BE8" s="123">
        <v>0</v>
      </c>
      <c r="BF8" s="123">
        <v>0</v>
      </c>
      <c r="BG8" s="123">
        <v>0</v>
      </c>
    </row>
    <row r="9" spans="1:59" ht="15" x14ac:dyDescent="0.25">
      <c r="A9" s="199">
        <f>PowellInflow.Unregulated!A9</f>
        <v>44743</v>
      </c>
      <c r="B9" s="101">
        <v>1</v>
      </c>
      <c r="C9" s="101">
        <v>1</v>
      </c>
      <c r="D9" s="101">
        <v>1</v>
      </c>
      <c r="E9" s="108">
        <v>0</v>
      </c>
      <c r="F9" s="108">
        <v>0</v>
      </c>
      <c r="G9" s="108">
        <v>0</v>
      </c>
      <c r="H9" s="108">
        <v>0</v>
      </c>
      <c r="I9" s="108">
        <v>0</v>
      </c>
      <c r="J9" s="108">
        <v>0</v>
      </c>
      <c r="K9" s="108">
        <v>0</v>
      </c>
      <c r="L9" s="108">
        <v>0</v>
      </c>
      <c r="M9" s="108">
        <v>0</v>
      </c>
      <c r="N9" s="108">
        <v>0</v>
      </c>
      <c r="O9" s="108">
        <v>0</v>
      </c>
      <c r="P9" s="108">
        <v>0</v>
      </c>
      <c r="Q9" s="108">
        <v>0</v>
      </c>
      <c r="R9" s="108">
        <v>0</v>
      </c>
      <c r="S9" s="108">
        <v>0</v>
      </c>
      <c r="T9" s="108">
        <v>0</v>
      </c>
      <c r="U9" s="108">
        <v>0</v>
      </c>
      <c r="V9" s="108">
        <v>0</v>
      </c>
      <c r="W9" s="108">
        <v>0</v>
      </c>
      <c r="X9" s="108">
        <v>0</v>
      </c>
      <c r="Y9" s="108">
        <v>0</v>
      </c>
      <c r="Z9" s="108">
        <v>0</v>
      </c>
      <c r="AA9" s="108">
        <v>0</v>
      </c>
      <c r="AB9" s="108">
        <v>0</v>
      </c>
      <c r="AC9" s="108">
        <v>0</v>
      </c>
      <c r="AD9" s="108">
        <v>0</v>
      </c>
      <c r="AE9" s="108">
        <v>0</v>
      </c>
      <c r="AF9" s="108">
        <v>0</v>
      </c>
      <c r="AG9" s="108">
        <v>0</v>
      </c>
      <c r="AH9" s="123">
        <v>0</v>
      </c>
      <c r="AI9" s="123">
        <v>0</v>
      </c>
      <c r="AJ9" s="123">
        <v>0</v>
      </c>
      <c r="AK9" s="123">
        <v>0</v>
      </c>
      <c r="AL9" s="123">
        <v>0</v>
      </c>
      <c r="AM9" s="123">
        <v>0</v>
      </c>
      <c r="AN9" s="123">
        <v>0</v>
      </c>
      <c r="AO9" s="123">
        <v>0</v>
      </c>
      <c r="AP9" s="123">
        <v>0</v>
      </c>
      <c r="AQ9" s="123">
        <v>0</v>
      </c>
      <c r="AR9" s="123">
        <v>0</v>
      </c>
      <c r="AS9" s="123">
        <v>0</v>
      </c>
      <c r="AT9" s="123">
        <v>0</v>
      </c>
      <c r="AU9" s="123">
        <v>0</v>
      </c>
      <c r="AV9" s="123">
        <v>0</v>
      </c>
      <c r="AW9" s="123">
        <v>0</v>
      </c>
      <c r="AX9" s="123">
        <v>0</v>
      </c>
      <c r="AY9" s="123">
        <v>0</v>
      </c>
      <c r="AZ9" s="123">
        <v>0</v>
      </c>
      <c r="BA9" s="123">
        <v>0</v>
      </c>
      <c r="BB9" s="123">
        <v>0</v>
      </c>
      <c r="BC9" s="123">
        <v>0</v>
      </c>
      <c r="BD9" s="123">
        <v>0</v>
      </c>
      <c r="BE9" s="123">
        <v>0</v>
      </c>
      <c r="BF9" s="123">
        <v>0</v>
      </c>
      <c r="BG9" s="123">
        <v>0</v>
      </c>
    </row>
    <row r="10" spans="1:59" ht="15" x14ac:dyDescent="0.25">
      <c r="A10" s="199">
        <f>PowellInflow.Unregulated!A10</f>
        <v>44774</v>
      </c>
      <c r="B10" s="101">
        <v>1</v>
      </c>
      <c r="C10" s="101">
        <v>1</v>
      </c>
      <c r="D10" s="101">
        <v>1</v>
      </c>
      <c r="E10" s="108">
        <v>0</v>
      </c>
      <c r="F10" s="108">
        <v>0</v>
      </c>
      <c r="G10" s="108">
        <v>0</v>
      </c>
      <c r="H10" s="108">
        <v>0</v>
      </c>
      <c r="I10" s="108">
        <v>0</v>
      </c>
      <c r="J10" s="108">
        <v>0</v>
      </c>
      <c r="K10" s="108">
        <v>0</v>
      </c>
      <c r="L10" s="108">
        <v>0</v>
      </c>
      <c r="M10" s="108">
        <v>0</v>
      </c>
      <c r="N10" s="108">
        <v>0</v>
      </c>
      <c r="O10" s="108">
        <v>0</v>
      </c>
      <c r="P10" s="108">
        <v>0</v>
      </c>
      <c r="Q10" s="108">
        <v>0</v>
      </c>
      <c r="R10" s="108">
        <v>0</v>
      </c>
      <c r="S10" s="108">
        <v>0</v>
      </c>
      <c r="T10" s="108">
        <v>0</v>
      </c>
      <c r="U10" s="108">
        <v>0</v>
      </c>
      <c r="V10" s="108">
        <v>0</v>
      </c>
      <c r="W10" s="108">
        <v>0</v>
      </c>
      <c r="X10" s="108">
        <v>0</v>
      </c>
      <c r="Y10" s="108">
        <v>0</v>
      </c>
      <c r="Z10" s="108">
        <v>0</v>
      </c>
      <c r="AA10" s="108">
        <v>0</v>
      </c>
      <c r="AB10" s="108">
        <v>0</v>
      </c>
      <c r="AC10" s="108">
        <v>0</v>
      </c>
      <c r="AD10" s="108">
        <v>0</v>
      </c>
      <c r="AE10" s="108">
        <v>0</v>
      </c>
      <c r="AF10" s="108">
        <v>0</v>
      </c>
      <c r="AG10" s="108">
        <v>0</v>
      </c>
      <c r="AH10" s="123">
        <v>0</v>
      </c>
      <c r="AI10" s="123">
        <v>0</v>
      </c>
      <c r="AJ10" s="123">
        <v>0</v>
      </c>
      <c r="AK10" s="123">
        <v>0</v>
      </c>
      <c r="AL10" s="123">
        <v>0</v>
      </c>
      <c r="AM10" s="123">
        <v>0</v>
      </c>
      <c r="AN10" s="123">
        <v>0</v>
      </c>
      <c r="AO10" s="123">
        <v>0</v>
      </c>
      <c r="AP10" s="123">
        <v>0</v>
      </c>
      <c r="AQ10" s="123">
        <v>0</v>
      </c>
      <c r="AR10" s="123">
        <v>0</v>
      </c>
      <c r="AS10" s="123">
        <v>0</v>
      </c>
      <c r="AT10" s="123">
        <v>0</v>
      </c>
      <c r="AU10" s="123">
        <v>0</v>
      </c>
      <c r="AV10" s="123">
        <v>0</v>
      </c>
      <c r="AW10" s="123">
        <v>0</v>
      </c>
      <c r="AX10" s="123">
        <v>0</v>
      </c>
      <c r="AY10" s="123">
        <v>0</v>
      </c>
      <c r="AZ10" s="123">
        <v>0</v>
      </c>
      <c r="BA10" s="123">
        <v>0</v>
      </c>
      <c r="BB10" s="123">
        <v>0</v>
      </c>
      <c r="BC10" s="123">
        <v>0</v>
      </c>
      <c r="BD10" s="123">
        <v>0</v>
      </c>
      <c r="BE10" s="123">
        <v>0</v>
      </c>
      <c r="BF10" s="123">
        <v>0</v>
      </c>
      <c r="BG10" s="123">
        <v>0</v>
      </c>
    </row>
    <row r="11" spans="1:59" ht="15" x14ac:dyDescent="0.25">
      <c r="A11" s="199">
        <f>PowellInflow.Unregulated!A11</f>
        <v>44805</v>
      </c>
      <c r="B11" s="101">
        <v>1</v>
      </c>
      <c r="C11" s="101">
        <v>1</v>
      </c>
      <c r="D11" s="101">
        <v>1</v>
      </c>
      <c r="E11" s="108">
        <v>0</v>
      </c>
      <c r="F11" s="108">
        <v>0</v>
      </c>
      <c r="G11" s="108">
        <v>0</v>
      </c>
      <c r="H11" s="108">
        <v>0</v>
      </c>
      <c r="I11" s="108">
        <v>0</v>
      </c>
      <c r="J11" s="108">
        <v>0</v>
      </c>
      <c r="K11" s="108">
        <v>0</v>
      </c>
      <c r="L11" s="108">
        <v>0</v>
      </c>
      <c r="M11" s="108">
        <v>0</v>
      </c>
      <c r="N11" s="108">
        <v>0</v>
      </c>
      <c r="O11" s="108">
        <v>0</v>
      </c>
      <c r="P11" s="108">
        <v>0</v>
      </c>
      <c r="Q11" s="108">
        <v>0</v>
      </c>
      <c r="R11" s="108">
        <v>0</v>
      </c>
      <c r="S11" s="108">
        <v>0</v>
      </c>
      <c r="T11" s="108">
        <v>0</v>
      </c>
      <c r="U11" s="108">
        <v>0</v>
      </c>
      <c r="V11" s="108">
        <v>0</v>
      </c>
      <c r="W11" s="108">
        <v>0</v>
      </c>
      <c r="X11" s="108">
        <v>0</v>
      </c>
      <c r="Y11" s="108">
        <v>0</v>
      </c>
      <c r="Z11" s="108">
        <v>0</v>
      </c>
      <c r="AA11" s="108">
        <v>0</v>
      </c>
      <c r="AB11" s="108">
        <v>0</v>
      </c>
      <c r="AC11" s="108">
        <v>0</v>
      </c>
      <c r="AD11" s="108">
        <v>0</v>
      </c>
      <c r="AE11" s="108">
        <v>0</v>
      </c>
      <c r="AF11" s="108">
        <v>0</v>
      </c>
      <c r="AG11" s="108">
        <v>0</v>
      </c>
      <c r="AH11" s="123">
        <v>0</v>
      </c>
      <c r="AI11" s="123">
        <v>0</v>
      </c>
      <c r="AJ11" s="123">
        <v>0</v>
      </c>
      <c r="AK11" s="123">
        <v>0</v>
      </c>
      <c r="AL11" s="123">
        <v>0</v>
      </c>
      <c r="AM11" s="123">
        <v>0</v>
      </c>
      <c r="AN11" s="123">
        <v>0</v>
      </c>
      <c r="AO11" s="123">
        <v>0</v>
      </c>
      <c r="AP11" s="123">
        <v>0</v>
      </c>
      <c r="AQ11" s="123">
        <v>0</v>
      </c>
      <c r="AR11" s="123">
        <v>0</v>
      </c>
      <c r="AS11" s="123">
        <v>0</v>
      </c>
      <c r="AT11" s="123">
        <v>0</v>
      </c>
      <c r="AU11" s="123">
        <v>0</v>
      </c>
      <c r="AV11" s="123">
        <v>0</v>
      </c>
      <c r="AW11" s="123">
        <v>0</v>
      </c>
      <c r="AX11" s="123">
        <v>0</v>
      </c>
      <c r="AY11" s="123">
        <v>0</v>
      </c>
      <c r="AZ11" s="123">
        <v>0</v>
      </c>
      <c r="BA11" s="123">
        <v>0</v>
      </c>
      <c r="BB11" s="123">
        <v>0</v>
      </c>
      <c r="BC11" s="123">
        <v>0</v>
      </c>
      <c r="BD11" s="123">
        <v>0</v>
      </c>
      <c r="BE11" s="123">
        <v>0</v>
      </c>
      <c r="BF11" s="123">
        <v>0</v>
      </c>
      <c r="BG11" s="123">
        <v>0</v>
      </c>
    </row>
    <row r="12" spans="1:59" ht="15" x14ac:dyDescent="0.25">
      <c r="A12" s="199">
        <f>PowellInflow.Unregulated!A12</f>
        <v>44835</v>
      </c>
      <c r="B12" s="101">
        <v>1</v>
      </c>
      <c r="C12" s="101">
        <v>1</v>
      </c>
      <c r="D12" s="101">
        <v>1</v>
      </c>
      <c r="E12" s="108">
        <v>0</v>
      </c>
      <c r="F12" s="108">
        <v>0</v>
      </c>
      <c r="G12" s="108">
        <v>0</v>
      </c>
      <c r="H12" s="108">
        <v>0</v>
      </c>
      <c r="I12" s="108">
        <v>0</v>
      </c>
      <c r="J12" s="108">
        <v>0</v>
      </c>
      <c r="K12" s="108">
        <v>0</v>
      </c>
      <c r="L12" s="108">
        <v>0</v>
      </c>
      <c r="M12" s="108">
        <v>0</v>
      </c>
      <c r="N12" s="108">
        <v>0</v>
      </c>
      <c r="O12" s="108">
        <v>0</v>
      </c>
      <c r="P12" s="108">
        <v>0</v>
      </c>
      <c r="Q12" s="108">
        <v>0</v>
      </c>
      <c r="R12" s="108">
        <v>0</v>
      </c>
      <c r="S12" s="108">
        <v>0</v>
      </c>
      <c r="T12" s="108">
        <v>0</v>
      </c>
      <c r="U12" s="108">
        <v>0</v>
      </c>
      <c r="V12" s="108">
        <v>0</v>
      </c>
      <c r="W12" s="108">
        <v>0</v>
      </c>
      <c r="X12" s="108">
        <v>0</v>
      </c>
      <c r="Y12" s="108">
        <v>0</v>
      </c>
      <c r="Z12" s="108">
        <v>0</v>
      </c>
      <c r="AA12" s="108">
        <v>0</v>
      </c>
      <c r="AB12" s="108">
        <v>0</v>
      </c>
      <c r="AC12" s="108">
        <v>0</v>
      </c>
      <c r="AD12" s="108">
        <v>0</v>
      </c>
      <c r="AE12" s="108">
        <v>0</v>
      </c>
      <c r="AF12" s="108">
        <v>0</v>
      </c>
      <c r="AG12" s="108">
        <v>0</v>
      </c>
      <c r="AH12" s="123">
        <v>0</v>
      </c>
      <c r="AI12" s="123">
        <v>0</v>
      </c>
      <c r="AJ12" s="123">
        <v>0</v>
      </c>
      <c r="AK12" s="123">
        <v>0</v>
      </c>
      <c r="AL12" s="123">
        <v>0</v>
      </c>
      <c r="AM12" s="123">
        <v>0</v>
      </c>
      <c r="AN12" s="123">
        <v>0</v>
      </c>
      <c r="AO12" s="123">
        <v>0</v>
      </c>
      <c r="AP12" s="123">
        <v>0</v>
      </c>
      <c r="AQ12" s="123">
        <v>0</v>
      </c>
      <c r="AR12" s="123">
        <v>0</v>
      </c>
      <c r="AS12" s="123">
        <v>0</v>
      </c>
      <c r="AT12" s="123">
        <v>0</v>
      </c>
      <c r="AU12" s="123">
        <v>0</v>
      </c>
      <c r="AV12" s="123">
        <v>0</v>
      </c>
      <c r="AW12" s="123">
        <v>0</v>
      </c>
      <c r="AX12" s="123">
        <v>0</v>
      </c>
      <c r="AY12" s="123">
        <v>0</v>
      </c>
      <c r="AZ12" s="123">
        <v>0</v>
      </c>
      <c r="BA12" s="123">
        <v>0</v>
      </c>
      <c r="BB12" s="123">
        <v>0</v>
      </c>
      <c r="BC12" s="123">
        <v>0</v>
      </c>
      <c r="BD12" s="123">
        <v>0</v>
      </c>
      <c r="BE12" s="123">
        <v>0</v>
      </c>
      <c r="BF12" s="123">
        <v>0</v>
      </c>
      <c r="BG12" s="123">
        <v>0</v>
      </c>
    </row>
    <row r="13" spans="1:59" ht="15" x14ac:dyDescent="0.25">
      <c r="A13" s="199">
        <f>PowellInflow.Unregulated!A13</f>
        <v>44866</v>
      </c>
      <c r="B13" s="101">
        <v>1</v>
      </c>
      <c r="C13" s="101">
        <v>1</v>
      </c>
      <c r="D13" s="101">
        <v>1</v>
      </c>
      <c r="E13" s="108">
        <v>0</v>
      </c>
      <c r="F13" s="108">
        <v>0</v>
      </c>
      <c r="G13" s="108">
        <v>0</v>
      </c>
      <c r="H13" s="108">
        <v>0</v>
      </c>
      <c r="I13" s="108">
        <v>0</v>
      </c>
      <c r="J13" s="108">
        <v>0</v>
      </c>
      <c r="K13" s="108">
        <v>0</v>
      </c>
      <c r="L13" s="108">
        <v>0</v>
      </c>
      <c r="M13" s="108">
        <v>0</v>
      </c>
      <c r="N13" s="108">
        <v>0</v>
      </c>
      <c r="O13" s="108">
        <v>0</v>
      </c>
      <c r="P13" s="108">
        <v>0</v>
      </c>
      <c r="Q13" s="108">
        <v>0</v>
      </c>
      <c r="R13" s="108">
        <v>0</v>
      </c>
      <c r="S13" s="108">
        <v>0</v>
      </c>
      <c r="T13" s="108">
        <v>0</v>
      </c>
      <c r="U13" s="108">
        <v>0</v>
      </c>
      <c r="V13" s="108">
        <v>0</v>
      </c>
      <c r="W13" s="108">
        <v>0</v>
      </c>
      <c r="X13" s="108">
        <v>0</v>
      </c>
      <c r="Y13" s="108">
        <v>0</v>
      </c>
      <c r="Z13" s="108">
        <v>0</v>
      </c>
      <c r="AA13" s="108">
        <v>0</v>
      </c>
      <c r="AB13" s="108">
        <v>0</v>
      </c>
      <c r="AC13" s="108">
        <v>0</v>
      </c>
      <c r="AD13" s="108">
        <v>0</v>
      </c>
      <c r="AE13" s="108">
        <v>0</v>
      </c>
      <c r="AF13" s="108">
        <v>0</v>
      </c>
      <c r="AG13" s="108">
        <v>0</v>
      </c>
      <c r="AH13" s="123">
        <v>0</v>
      </c>
      <c r="AI13" s="123">
        <v>0</v>
      </c>
      <c r="AJ13" s="123">
        <v>0</v>
      </c>
      <c r="AK13" s="123">
        <v>0</v>
      </c>
      <c r="AL13" s="123">
        <v>0</v>
      </c>
      <c r="AM13" s="123">
        <v>0</v>
      </c>
      <c r="AN13" s="123">
        <v>0</v>
      </c>
      <c r="AO13" s="123">
        <v>0</v>
      </c>
      <c r="AP13" s="123">
        <v>0</v>
      </c>
      <c r="AQ13" s="123">
        <v>0</v>
      </c>
      <c r="AR13" s="123">
        <v>0</v>
      </c>
      <c r="AS13" s="123">
        <v>0</v>
      </c>
      <c r="AT13" s="123">
        <v>0</v>
      </c>
      <c r="AU13" s="123">
        <v>0</v>
      </c>
      <c r="AV13" s="123">
        <v>0</v>
      </c>
      <c r="AW13" s="123">
        <v>0</v>
      </c>
      <c r="AX13" s="123">
        <v>0</v>
      </c>
      <c r="AY13" s="123">
        <v>0</v>
      </c>
      <c r="AZ13" s="123">
        <v>0</v>
      </c>
      <c r="BA13" s="123">
        <v>0</v>
      </c>
      <c r="BB13" s="123">
        <v>0</v>
      </c>
      <c r="BC13" s="123">
        <v>0</v>
      </c>
      <c r="BD13" s="123">
        <v>0</v>
      </c>
      <c r="BE13" s="123">
        <v>0</v>
      </c>
      <c r="BF13" s="123">
        <v>0</v>
      </c>
      <c r="BG13" s="123">
        <v>0</v>
      </c>
    </row>
    <row r="14" spans="1:59" ht="15" x14ac:dyDescent="0.25">
      <c r="A14" s="199">
        <f>PowellInflow.Unregulated!A14</f>
        <v>44896</v>
      </c>
      <c r="B14" s="101">
        <v>1</v>
      </c>
      <c r="C14" s="101">
        <v>1</v>
      </c>
      <c r="D14" s="101">
        <v>1</v>
      </c>
      <c r="E14" s="108">
        <v>0</v>
      </c>
      <c r="F14" s="108">
        <v>0</v>
      </c>
      <c r="G14" s="108">
        <v>0</v>
      </c>
      <c r="H14" s="108">
        <v>0</v>
      </c>
      <c r="I14" s="108">
        <v>0</v>
      </c>
      <c r="J14" s="108">
        <v>0</v>
      </c>
      <c r="K14" s="108">
        <v>0</v>
      </c>
      <c r="L14" s="108">
        <v>0</v>
      </c>
      <c r="M14" s="108">
        <v>0</v>
      </c>
      <c r="N14" s="108">
        <v>0</v>
      </c>
      <c r="O14" s="108">
        <v>0</v>
      </c>
      <c r="P14" s="108">
        <v>0</v>
      </c>
      <c r="Q14" s="108">
        <v>0</v>
      </c>
      <c r="R14" s="108">
        <v>0</v>
      </c>
      <c r="S14" s="108">
        <v>0</v>
      </c>
      <c r="T14" s="108">
        <v>0</v>
      </c>
      <c r="U14" s="108">
        <v>0</v>
      </c>
      <c r="V14" s="108">
        <v>0</v>
      </c>
      <c r="W14" s="108">
        <v>0</v>
      </c>
      <c r="X14" s="108">
        <v>0</v>
      </c>
      <c r="Y14" s="108">
        <v>0</v>
      </c>
      <c r="Z14" s="108">
        <v>0</v>
      </c>
      <c r="AA14" s="108">
        <v>0</v>
      </c>
      <c r="AB14" s="108">
        <v>0</v>
      </c>
      <c r="AC14" s="108">
        <v>0</v>
      </c>
      <c r="AD14" s="108">
        <v>0</v>
      </c>
      <c r="AE14" s="108">
        <v>0</v>
      </c>
      <c r="AF14" s="108">
        <v>0</v>
      </c>
      <c r="AG14" s="108">
        <v>0</v>
      </c>
      <c r="AH14" s="123">
        <v>0</v>
      </c>
      <c r="AI14" s="123">
        <v>0</v>
      </c>
      <c r="AJ14" s="123">
        <v>0</v>
      </c>
      <c r="AK14" s="123">
        <v>0</v>
      </c>
      <c r="AL14" s="123">
        <v>0</v>
      </c>
      <c r="AM14" s="123">
        <v>0</v>
      </c>
      <c r="AN14" s="123">
        <v>0</v>
      </c>
      <c r="AO14" s="123">
        <v>0</v>
      </c>
      <c r="AP14" s="123">
        <v>0</v>
      </c>
      <c r="AQ14" s="123">
        <v>0</v>
      </c>
      <c r="AR14" s="123">
        <v>0</v>
      </c>
      <c r="AS14" s="123">
        <v>0</v>
      </c>
      <c r="AT14" s="123">
        <v>0</v>
      </c>
      <c r="AU14" s="123">
        <v>0</v>
      </c>
      <c r="AV14" s="123">
        <v>0</v>
      </c>
      <c r="AW14" s="123">
        <v>0</v>
      </c>
      <c r="AX14" s="123">
        <v>0</v>
      </c>
      <c r="AY14" s="123">
        <v>0</v>
      </c>
      <c r="AZ14" s="123">
        <v>0</v>
      </c>
      <c r="BA14" s="123">
        <v>0</v>
      </c>
      <c r="BB14" s="123">
        <v>0</v>
      </c>
      <c r="BC14" s="123">
        <v>0</v>
      </c>
      <c r="BD14" s="123">
        <v>0</v>
      </c>
      <c r="BE14" s="123">
        <v>0</v>
      </c>
      <c r="BF14" s="123">
        <v>0</v>
      </c>
      <c r="BG14" s="123">
        <v>0</v>
      </c>
    </row>
    <row r="15" spans="1:59" ht="15" x14ac:dyDescent="0.25">
      <c r="A15" s="199">
        <f>PowellInflow.Unregulated!A15</f>
        <v>44927</v>
      </c>
      <c r="B15" s="101">
        <v>1</v>
      </c>
      <c r="C15" s="101">
        <v>1</v>
      </c>
      <c r="D15" s="101">
        <v>1</v>
      </c>
      <c r="E15" s="108">
        <v>0</v>
      </c>
      <c r="F15" s="108">
        <v>0</v>
      </c>
      <c r="G15" s="108">
        <v>0</v>
      </c>
      <c r="H15" s="108">
        <v>0</v>
      </c>
      <c r="I15" s="108">
        <v>0</v>
      </c>
      <c r="J15" s="108">
        <v>0</v>
      </c>
      <c r="K15" s="108">
        <v>0</v>
      </c>
      <c r="L15" s="108">
        <v>0</v>
      </c>
      <c r="M15" s="108">
        <v>0</v>
      </c>
      <c r="N15" s="108">
        <v>0</v>
      </c>
      <c r="O15" s="108">
        <v>0</v>
      </c>
      <c r="P15" s="108">
        <v>0</v>
      </c>
      <c r="Q15" s="108">
        <v>0</v>
      </c>
      <c r="R15" s="108">
        <v>0</v>
      </c>
      <c r="S15" s="108">
        <v>0</v>
      </c>
      <c r="T15" s="108">
        <v>0</v>
      </c>
      <c r="U15" s="108">
        <v>0</v>
      </c>
      <c r="V15" s="108">
        <v>0</v>
      </c>
      <c r="W15" s="108">
        <v>0</v>
      </c>
      <c r="X15" s="108">
        <v>0</v>
      </c>
      <c r="Y15" s="108">
        <v>0</v>
      </c>
      <c r="Z15" s="108">
        <v>0</v>
      </c>
      <c r="AA15" s="108">
        <v>0</v>
      </c>
      <c r="AB15" s="108">
        <v>0</v>
      </c>
      <c r="AC15" s="108">
        <v>0</v>
      </c>
      <c r="AD15" s="108">
        <v>0</v>
      </c>
      <c r="AE15" s="108">
        <v>0</v>
      </c>
      <c r="AF15" s="108">
        <v>0</v>
      </c>
      <c r="AG15" s="108">
        <v>0</v>
      </c>
      <c r="AH15" s="123">
        <v>0</v>
      </c>
      <c r="AI15" s="123">
        <v>0</v>
      </c>
      <c r="AJ15" s="123">
        <v>0</v>
      </c>
      <c r="AK15" s="123">
        <v>0</v>
      </c>
      <c r="AL15" s="123">
        <v>0</v>
      </c>
      <c r="AM15" s="123">
        <v>0</v>
      </c>
      <c r="AN15" s="123">
        <v>0</v>
      </c>
      <c r="AO15" s="123">
        <v>0</v>
      </c>
      <c r="AP15" s="123">
        <v>0</v>
      </c>
      <c r="AQ15" s="123">
        <v>0</v>
      </c>
      <c r="AR15" s="123">
        <v>0</v>
      </c>
      <c r="AS15" s="123">
        <v>0</v>
      </c>
      <c r="AT15" s="123">
        <v>0</v>
      </c>
      <c r="AU15" s="123">
        <v>0</v>
      </c>
      <c r="AV15" s="123">
        <v>0</v>
      </c>
      <c r="AW15" s="123">
        <v>0</v>
      </c>
      <c r="AX15" s="123">
        <v>0</v>
      </c>
      <c r="AY15" s="123">
        <v>0</v>
      </c>
      <c r="AZ15" s="123">
        <v>0</v>
      </c>
      <c r="BA15" s="123">
        <v>0</v>
      </c>
      <c r="BB15" s="123">
        <v>0</v>
      </c>
      <c r="BC15" s="123">
        <v>0</v>
      </c>
      <c r="BD15" s="123">
        <v>0</v>
      </c>
      <c r="BE15" s="123">
        <v>0</v>
      </c>
      <c r="BF15" s="123">
        <v>0</v>
      </c>
      <c r="BG15" s="123">
        <v>0</v>
      </c>
    </row>
    <row r="16" spans="1:59" ht="15" x14ac:dyDescent="0.25">
      <c r="A16" s="199">
        <f>PowellInflow.Unregulated!A16</f>
        <v>44958</v>
      </c>
      <c r="B16" s="101">
        <v>1</v>
      </c>
      <c r="C16" s="101">
        <v>1</v>
      </c>
      <c r="D16" s="101">
        <v>1</v>
      </c>
      <c r="E16" s="108">
        <v>0</v>
      </c>
      <c r="F16" s="108">
        <v>0</v>
      </c>
      <c r="G16" s="108">
        <v>0</v>
      </c>
      <c r="H16" s="108">
        <v>0</v>
      </c>
      <c r="I16" s="108">
        <v>0</v>
      </c>
      <c r="J16" s="108">
        <v>0</v>
      </c>
      <c r="K16" s="108">
        <v>0</v>
      </c>
      <c r="L16" s="108">
        <v>0</v>
      </c>
      <c r="M16" s="108">
        <v>0</v>
      </c>
      <c r="N16" s="108">
        <v>0</v>
      </c>
      <c r="O16" s="108">
        <v>0</v>
      </c>
      <c r="P16" s="108">
        <v>0</v>
      </c>
      <c r="Q16" s="108">
        <v>0</v>
      </c>
      <c r="R16" s="108">
        <v>0</v>
      </c>
      <c r="S16" s="108">
        <v>0</v>
      </c>
      <c r="T16" s="108">
        <v>0</v>
      </c>
      <c r="U16" s="108">
        <v>0</v>
      </c>
      <c r="V16" s="108">
        <v>0</v>
      </c>
      <c r="W16" s="108">
        <v>0</v>
      </c>
      <c r="X16" s="108">
        <v>0</v>
      </c>
      <c r="Y16" s="108">
        <v>0</v>
      </c>
      <c r="Z16" s="108">
        <v>0</v>
      </c>
      <c r="AA16" s="108">
        <v>0</v>
      </c>
      <c r="AB16" s="108">
        <v>0</v>
      </c>
      <c r="AC16" s="108">
        <v>0</v>
      </c>
      <c r="AD16" s="108">
        <v>0</v>
      </c>
      <c r="AE16" s="108">
        <v>0</v>
      </c>
      <c r="AF16" s="108">
        <v>0</v>
      </c>
      <c r="AG16" s="108">
        <v>0</v>
      </c>
      <c r="AH16" s="123">
        <v>0</v>
      </c>
      <c r="AI16" s="123">
        <v>0</v>
      </c>
      <c r="AJ16" s="123">
        <v>0</v>
      </c>
      <c r="AK16" s="123">
        <v>0</v>
      </c>
      <c r="AL16" s="123">
        <v>0</v>
      </c>
      <c r="AM16" s="123">
        <v>0</v>
      </c>
      <c r="AN16" s="123">
        <v>0</v>
      </c>
      <c r="AO16" s="123">
        <v>0</v>
      </c>
      <c r="AP16" s="123">
        <v>0</v>
      </c>
      <c r="AQ16" s="123">
        <v>0</v>
      </c>
      <c r="AR16" s="123">
        <v>0</v>
      </c>
      <c r="AS16" s="123">
        <v>0</v>
      </c>
      <c r="AT16" s="123">
        <v>0</v>
      </c>
      <c r="AU16" s="123">
        <v>0</v>
      </c>
      <c r="AV16" s="123">
        <v>0</v>
      </c>
      <c r="AW16" s="123">
        <v>0</v>
      </c>
      <c r="AX16" s="123">
        <v>0</v>
      </c>
      <c r="AY16" s="123">
        <v>0</v>
      </c>
      <c r="AZ16" s="123">
        <v>0</v>
      </c>
      <c r="BA16" s="123">
        <v>0</v>
      </c>
      <c r="BB16" s="123">
        <v>0</v>
      </c>
      <c r="BC16" s="123">
        <v>0</v>
      </c>
      <c r="BD16" s="123">
        <v>0</v>
      </c>
      <c r="BE16" s="123">
        <v>0</v>
      </c>
      <c r="BF16" s="123">
        <v>0</v>
      </c>
      <c r="BG16" s="123">
        <v>0</v>
      </c>
    </row>
    <row r="17" spans="1:59" ht="15" x14ac:dyDescent="0.25">
      <c r="A17" s="199">
        <f>PowellInflow.Unregulated!A17</f>
        <v>44986</v>
      </c>
      <c r="B17" s="101">
        <v>1</v>
      </c>
      <c r="C17" s="101">
        <v>1</v>
      </c>
      <c r="D17" s="101">
        <v>1</v>
      </c>
      <c r="E17" s="108">
        <v>0</v>
      </c>
      <c r="F17" s="108">
        <v>0</v>
      </c>
      <c r="G17" s="108">
        <v>0</v>
      </c>
      <c r="H17" s="108">
        <v>0</v>
      </c>
      <c r="I17" s="108">
        <v>0</v>
      </c>
      <c r="J17" s="108">
        <v>0</v>
      </c>
      <c r="K17" s="108">
        <v>0</v>
      </c>
      <c r="L17" s="108">
        <v>0</v>
      </c>
      <c r="M17" s="108">
        <v>0</v>
      </c>
      <c r="N17" s="108">
        <v>0</v>
      </c>
      <c r="O17" s="108">
        <v>0</v>
      </c>
      <c r="P17" s="108">
        <v>0</v>
      </c>
      <c r="Q17" s="108">
        <v>0</v>
      </c>
      <c r="R17" s="108">
        <v>0</v>
      </c>
      <c r="S17" s="108">
        <v>0</v>
      </c>
      <c r="T17" s="108">
        <v>0</v>
      </c>
      <c r="U17" s="108">
        <v>0</v>
      </c>
      <c r="V17" s="108">
        <v>0</v>
      </c>
      <c r="W17" s="108">
        <v>0</v>
      </c>
      <c r="X17" s="108">
        <v>0</v>
      </c>
      <c r="Y17" s="108">
        <v>0</v>
      </c>
      <c r="Z17" s="108">
        <v>0</v>
      </c>
      <c r="AA17" s="108">
        <v>0</v>
      </c>
      <c r="AB17" s="108">
        <v>0</v>
      </c>
      <c r="AC17" s="108">
        <v>0</v>
      </c>
      <c r="AD17" s="108">
        <v>0</v>
      </c>
      <c r="AE17" s="108">
        <v>0</v>
      </c>
      <c r="AF17" s="108">
        <v>0</v>
      </c>
      <c r="AG17" s="108">
        <v>0</v>
      </c>
      <c r="AH17" s="123">
        <v>0</v>
      </c>
      <c r="AI17" s="123">
        <v>0</v>
      </c>
      <c r="AJ17" s="123">
        <v>0</v>
      </c>
      <c r="AK17" s="123">
        <v>0</v>
      </c>
      <c r="AL17" s="123">
        <v>0</v>
      </c>
      <c r="AM17" s="123">
        <v>0</v>
      </c>
      <c r="AN17" s="123">
        <v>0</v>
      </c>
      <c r="AO17" s="123">
        <v>0</v>
      </c>
      <c r="AP17" s="123">
        <v>0</v>
      </c>
      <c r="AQ17" s="123">
        <v>0</v>
      </c>
      <c r="AR17" s="123">
        <v>0</v>
      </c>
      <c r="AS17" s="123">
        <v>0</v>
      </c>
      <c r="AT17" s="123">
        <v>0</v>
      </c>
      <c r="AU17" s="123">
        <v>0</v>
      </c>
      <c r="AV17" s="123">
        <v>0</v>
      </c>
      <c r="AW17" s="123">
        <v>0</v>
      </c>
      <c r="AX17" s="123">
        <v>0</v>
      </c>
      <c r="AY17" s="123">
        <v>0</v>
      </c>
      <c r="AZ17" s="123">
        <v>0</v>
      </c>
      <c r="BA17" s="123">
        <v>0</v>
      </c>
      <c r="BB17" s="123">
        <v>0</v>
      </c>
      <c r="BC17" s="123">
        <v>0</v>
      </c>
      <c r="BD17" s="123">
        <v>0</v>
      </c>
      <c r="BE17" s="123">
        <v>0</v>
      </c>
      <c r="BF17" s="123">
        <v>0</v>
      </c>
      <c r="BG17" s="123">
        <v>0</v>
      </c>
    </row>
    <row r="18" spans="1:59" ht="15" x14ac:dyDescent="0.25">
      <c r="A18" s="199">
        <f>PowellInflow.Unregulated!A18</f>
        <v>45017</v>
      </c>
      <c r="B18" s="101">
        <v>1</v>
      </c>
      <c r="C18" s="101">
        <v>1</v>
      </c>
      <c r="D18" s="101">
        <v>1</v>
      </c>
      <c r="E18" s="108">
        <v>0</v>
      </c>
      <c r="F18" s="108">
        <v>0</v>
      </c>
      <c r="G18" s="108">
        <v>0</v>
      </c>
      <c r="H18" s="108">
        <v>0</v>
      </c>
      <c r="I18" s="108">
        <v>0</v>
      </c>
      <c r="J18" s="108">
        <v>0</v>
      </c>
      <c r="K18" s="108">
        <v>0</v>
      </c>
      <c r="L18" s="108">
        <v>0</v>
      </c>
      <c r="M18" s="108">
        <v>0</v>
      </c>
      <c r="N18" s="108">
        <v>0</v>
      </c>
      <c r="O18" s="108">
        <v>0</v>
      </c>
      <c r="P18" s="108">
        <v>0</v>
      </c>
      <c r="Q18" s="108">
        <v>0</v>
      </c>
      <c r="R18" s="108">
        <v>0</v>
      </c>
      <c r="S18" s="108">
        <v>0</v>
      </c>
      <c r="T18" s="108">
        <v>0</v>
      </c>
      <c r="U18" s="108">
        <v>0</v>
      </c>
      <c r="V18" s="108">
        <v>0</v>
      </c>
      <c r="W18" s="108">
        <v>0</v>
      </c>
      <c r="X18" s="108">
        <v>0</v>
      </c>
      <c r="Y18" s="108">
        <v>0</v>
      </c>
      <c r="Z18" s="108">
        <v>0</v>
      </c>
      <c r="AA18" s="108">
        <v>0</v>
      </c>
      <c r="AB18" s="108">
        <v>0</v>
      </c>
      <c r="AC18" s="108">
        <v>0</v>
      </c>
      <c r="AD18" s="108">
        <v>0</v>
      </c>
      <c r="AE18" s="108">
        <v>0</v>
      </c>
      <c r="AF18" s="108">
        <v>0</v>
      </c>
      <c r="AG18" s="108">
        <v>0</v>
      </c>
      <c r="AH18" s="123">
        <v>0</v>
      </c>
      <c r="AI18" s="123">
        <v>0</v>
      </c>
      <c r="AJ18" s="123">
        <v>0</v>
      </c>
      <c r="AK18" s="123">
        <v>0</v>
      </c>
      <c r="AL18" s="123">
        <v>0</v>
      </c>
      <c r="AM18" s="123">
        <v>0</v>
      </c>
      <c r="AN18" s="123">
        <v>0</v>
      </c>
      <c r="AO18" s="123">
        <v>0</v>
      </c>
      <c r="AP18" s="123">
        <v>0</v>
      </c>
      <c r="AQ18" s="123">
        <v>0</v>
      </c>
      <c r="AR18" s="123">
        <v>0</v>
      </c>
      <c r="AS18" s="123">
        <v>0</v>
      </c>
      <c r="AT18" s="123">
        <v>0</v>
      </c>
      <c r="AU18" s="123">
        <v>0</v>
      </c>
      <c r="AV18" s="123">
        <v>0</v>
      </c>
      <c r="AW18" s="123">
        <v>0</v>
      </c>
      <c r="AX18" s="123">
        <v>0</v>
      </c>
      <c r="AY18" s="123">
        <v>0</v>
      </c>
      <c r="AZ18" s="123">
        <v>0</v>
      </c>
      <c r="BA18" s="123">
        <v>0</v>
      </c>
      <c r="BB18" s="123">
        <v>0</v>
      </c>
      <c r="BC18" s="123">
        <v>0</v>
      </c>
      <c r="BD18" s="123">
        <v>0</v>
      </c>
      <c r="BE18" s="123">
        <v>0</v>
      </c>
      <c r="BF18" s="123">
        <v>0</v>
      </c>
      <c r="BG18" s="123">
        <v>0</v>
      </c>
    </row>
    <row r="19" spans="1:59" ht="15" x14ac:dyDescent="0.25">
      <c r="A19" s="199">
        <f>PowellInflow.Unregulated!A19</f>
        <v>45047</v>
      </c>
      <c r="B19" s="101">
        <v>1</v>
      </c>
      <c r="C19" s="101">
        <v>1</v>
      </c>
      <c r="D19" s="101">
        <v>1</v>
      </c>
      <c r="E19" s="108">
        <v>0</v>
      </c>
      <c r="F19" s="108">
        <v>0</v>
      </c>
      <c r="G19" s="108">
        <v>0</v>
      </c>
      <c r="H19" s="108">
        <v>0</v>
      </c>
      <c r="I19" s="108">
        <v>0</v>
      </c>
      <c r="J19" s="108">
        <v>0</v>
      </c>
      <c r="K19" s="108">
        <v>0</v>
      </c>
      <c r="L19" s="108">
        <v>0</v>
      </c>
      <c r="M19" s="108">
        <v>0</v>
      </c>
      <c r="N19" s="108">
        <v>0</v>
      </c>
      <c r="O19" s="108">
        <v>0</v>
      </c>
      <c r="P19" s="108">
        <v>0</v>
      </c>
      <c r="Q19" s="108">
        <v>0</v>
      </c>
      <c r="R19" s="108">
        <v>0</v>
      </c>
      <c r="S19" s="108">
        <v>0</v>
      </c>
      <c r="T19" s="108">
        <v>0</v>
      </c>
      <c r="U19" s="108">
        <v>0</v>
      </c>
      <c r="V19" s="108">
        <v>0</v>
      </c>
      <c r="W19" s="108">
        <v>0</v>
      </c>
      <c r="X19" s="108">
        <v>0</v>
      </c>
      <c r="Y19" s="108">
        <v>0</v>
      </c>
      <c r="Z19" s="108">
        <v>0</v>
      </c>
      <c r="AA19" s="108">
        <v>0</v>
      </c>
      <c r="AB19" s="108">
        <v>0</v>
      </c>
      <c r="AC19" s="108">
        <v>0</v>
      </c>
      <c r="AD19" s="108">
        <v>0</v>
      </c>
      <c r="AE19" s="108">
        <v>0</v>
      </c>
      <c r="AF19" s="108">
        <v>0</v>
      </c>
      <c r="AG19" s="108">
        <v>0</v>
      </c>
      <c r="AH19" s="123">
        <v>0</v>
      </c>
      <c r="AI19" s="123">
        <v>0</v>
      </c>
      <c r="AJ19" s="123">
        <v>0</v>
      </c>
      <c r="AK19" s="123">
        <v>0</v>
      </c>
      <c r="AL19" s="123">
        <v>0</v>
      </c>
      <c r="AM19" s="123">
        <v>0</v>
      </c>
      <c r="AN19" s="123">
        <v>0</v>
      </c>
      <c r="AO19" s="123">
        <v>0</v>
      </c>
      <c r="AP19" s="123">
        <v>0</v>
      </c>
      <c r="AQ19" s="123">
        <v>0</v>
      </c>
      <c r="AR19" s="123">
        <v>0</v>
      </c>
      <c r="AS19" s="123">
        <v>0</v>
      </c>
      <c r="AT19" s="123">
        <v>0</v>
      </c>
      <c r="AU19" s="123">
        <v>0</v>
      </c>
      <c r="AV19" s="123">
        <v>0</v>
      </c>
      <c r="AW19" s="123">
        <v>0</v>
      </c>
      <c r="AX19" s="123">
        <v>0</v>
      </c>
      <c r="AY19" s="123">
        <v>0</v>
      </c>
      <c r="AZ19" s="123">
        <v>0</v>
      </c>
      <c r="BA19" s="123">
        <v>0</v>
      </c>
      <c r="BB19" s="123">
        <v>0</v>
      </c>
      <c r="BC19" s="123">
        <v>0</v>
      </c>
      <c r="BD19" s="123">
        <v>0</v>
      </c>
      <c r="BE19" s="123">
        <v>0</v>
      </c>
      <c r="BF19" s="123">
        <v>0</v>
      </c>
      <c r="BG19" s="123">
        <v>0</v>
      </c>
    </row>
    <row r="20" spans="1:59" ht="15" x14ac:dyDescent="0.25">
      <c r="A20" s="199">
        <f>PowellInflow.Unregulated!A20</f>
        <v>45078</v>
      </c>
      <c r="B20" s="101">
        <v>1</v>
      </c>
      <c r="C20" s="101">
        <v>1</v>
      </c>
      <c r="D20" s="101">
        <v>1</v>
      </c>
      <c r="E20" s="108">
        <v>0</v>
      </c>
      <c r="F20" s="108">
        <v>0</v>
      </c>
      <c r="G20" s="108">
        <v>0</v>
      </c>
      <c r="H20" s="108">
        <v>0</v>
      </c>
      <c r="I20" s="108">
        <v>0</v>
      </c>
      <c r="J20" s="108">
        <v>0</v>
      </c>
      <c r="K20" s="108">
        <v>0</v>
      </c>
      <c r="L20" s="108">
        <v>0</v>
      </c>
      <c r="M20" s="108">
        <v>0</v>
      </c>
      <c r="N20" s="108">
        <v>0</v>
      </c>
      <c r="O20" s="108">
        <v>0</v>
      </c>
      <c r="P20" s="108">
        <v>0</v>
      </c>
      <c r="Q20" s="108">
        <v>0</v>
      </c>
      <c r="R20" s="108">
        <v>0</v>
      </c>
      <c r="S20" s="108">
        <v>0</v>
      </c>
      <c r="T20" s="108">
        <v>0</v>
      </c>
      <c r="U20" s="108">
        <v>0</v>
      </c>
      <c r="V20" s="108">
        <v>0</v>
      </c>
      <c r="W20" s="108">
        <v>0</v>
      </c>
      <c r="X20" s="108">
        <v>0</v>
      </c>
      <c r="Y20" s="108">
        <v>0</v>
      </c>
      <c r="Z20" s="108">
        <v>0</v>
      </c>
      <c r="AA20" s="108">
        <v>0</v>
      </c>
      <c r="AB20" s="108">
        <v>0</v>
      </c>
      <c r="AC20" s="108">
        <v>0</v>
      </c>
      <c r="AD20" s="108">
        <v>0</v>
      </c>
      <c r="AE20" s="108">
        <v>0</v>
      </c>
      <c r="AF20" s="108">
        <v>0</v>
      </c>
      <c r="AG20" s="108">
        <v>0</v>
      </c>
      <c r="AH20" s="123">
        <v>0</v>
      </c>
      <c r="AI20" s="123">
        <v>0</v>
      </c>
      <c r="AJ20" s="123">
        <v>0</v>
      </c>
      <c r="AK20" s="123">
        <v>0</v>
      </c>
      <c r="AL20" s="123">
        <v>0</v>
      </c>
      <c r="AM20" s="123">
        <v>0</v>
      </c>
      <c r="AN20" s="123">
        <v>0</v>
      </c>
      <c r="AO20" s="123">
        <v>0</v>
      </c>
      <c r="AP20" s="123">
        <v>0</v>
      </c>
      <c r="AQ20" s="123">
        <v>0</v>
      </c>
      <c r="AR20" s="123">
        <v>0</v>
      </c>
      <c r="AS20" s="123">
        <v>0</v>
      </c>
      <c r="AT20" s="123">
        <v>0</v>
      </c>
      <c r="AU20" s="123">
        <v>0</v>
      </c>
      <c r="AV20" s="123">
        <v>0</v>
      </c>
      <c r="AW20" s="123">
        <v>0</v>
      </c>
      <c r="AX20" s="123">
        <v>0</v>
      </c>
      <c r="AY20" s="123">
        <v>0</v>
      </c>
      <c r="AZ20" s="123">
        <v>0</v>
      </c>
      <c r="BA20" s="123">
        <v>0</v>
      </c>
      <c r="BB20" s="123">
        <v>0</v>
      </c>
      <c r="BC20" s="123">
        <v>0</v>
      </c>
      <c r="BD20" s="123">
        <v>0</v>
      </c>
      <c r="BE20" s="123">
        <v>0</v>
      </c>
      <c r="BF20" s="123">
        <v>0</v>
      </c>
      <c r="BG20" s="123">
        <v>0</v>
      </c>
    </row>
    <row r="21" spans="1:59" ht="15" x14ac:dyDescent="0.25">
      <c r="A21" s="199">
        <f>PowellInflow.Unregulated!A21</f>
        <v>45108</v>
      </c>
      <c r="B21" s="101">
        <v>1</v>
      </c>
      <c r="C21" s="101">
        <v>1</v>
      </c>
      <c r="D21" s="101">
        <v>1</v>
      </c>
      <c r="E21" s="108">
        <v>0</v>
      </c>
      <c r="F21" s="108">
        <v>0</v>
      </c>
      <c r="G21" s="108">
        <v>0</v>
      </c>
      <c r="H21" s="108">
        <v>0</v>
      </c>
      <c r="I21" s="108">
        <v>0</v>
      </c>
      <c r="J21" s="108">
        <v>0</v>
      </c>
      <c r="K21" s="108">
        <v>0</v>
      </c>
      <c r="L21" s="108">
        <v>0</v>
      </c>
      <c r="M21" s="108">
        <v>0</v>
      </c>
      <c r="N21" s="108">
        <v>0</v>
      </c>
      <c r="O21" s="108">
        <v>0</v>
      </c>
      <c r="P21" s="108">
        <v>0</v>
      </c>
      <c r="Q21" s="108">
        <v>0</v>
      </c>
      <c r="R21" s="108">
        <v>0</v>
      </c>
      <c r="S21" s="108">
        <v>0</v>
      </c>
      <c r="T21" s="108">
        <v>0</v>
      </c>
      <c r="U21" s="108">
        <v>0</v>
      </c>
      <c r="V21" s="108">
        <v>0</v>
      </c>
      <c r="W21" s="108">
        <v>0</v>
      </c>
      <c r="X21" s="108">
        <v>0</v>
      </c>
      <c r="Y21" s="108">
        <v>0</v>
      </c>
      <c r="Z21" s="108">
        <v>0</v>
      </c>
      <c r="AA21" s="108">
        <v>0</v>
      </c>
      <c r="AB21" s="108">
        <v>0</v>
      </c>
      <c r="AC21" s="108">
        <v>0</v>
      </c>
      <c r="AD21" s="108">
        <v>0</v>
      </c>
      <c r="AE21" s="108">
        <v>0</v>
      </c>
      <c r="AF21" s="108">
        <v>0</v>
      </c>
      <c r="AG21" s="108">
        <v>0</v>
      </c>
      <c r="AH21" s="123">
        <v>0</v>
      </c>
      <c r="AI21" s="123">
        <v>0</v>
      </c>
      <c r="AJ21" s="123">
        <v>0</v>
      </c>
      <c r="AK21" s="123">
        <v>0</v>
      </c>
      <c r="AL21" s="123">
        <v>0</v>
      </c>
      <c r="AM21" s="123">
        <v>0</v>
      </c>
      <c r="AN21" s="123">
        <v>0</v>
      </c>
      <c r="AO21" s="123">
        <v>0</v>
      </c>
      <c r="AP21" s="123">
        <v>0</v>
      </c>
      <c r="AQ21" s="123">
        <v>0</v>
      </c>
      <c r="AR21" s="123">
        <v>0</v>
      </c>
      <c r="AS21" s="123">
        <v>0</v>
      </c>
      <c r="AT21" s="123">
        <v>0</v>
      </c>
      <c r="AU21" s="123">
        <v>0</v>
      </c>
      <c r="AV21" s="123">
        <v>0</v>
      </c>
      <c r="AW21" s="123">
        <v>0</v>
      </c>
      <c r="AX21" s="123">
        <v>0</v>
      </c>
      <c r="AY21" s="123">
        <v>0</v>
      </c>
      <c r="AZ21" s="123">
        <v>0</v>
      </c>
      <c r="BA21" s="123">
        <v>0</v>
      </c>
      <c r="BB21" s="123">
        <v>0</v>
      </c>
      <c r="BC21" s="123">
        <v>0</v>
      </c>
      <c r="BD21" s="123">
        <v>0</v>
      </c>
      <c r="BE21" s="123">
        <v>0</v>
      </c>
      <c r="BF21" s="123">
        <v>0</v>
      </c>
      <c r="BG21" s="123">
        <v>0</v>
      </c>
    </row>
    <row r="22" spans="1:59" ht="15" x14ac:dyDescent="0.25">
      <c r="A22" s="199">
        <f>PowellInflow.Unregulated!A22</f>
        <v>45139</v>
      </c>
      <c r="B22" s="101">
        <v>1</v>
      </c>
      <c r="C22" s="101">
        <v>1</v>
      </c>
      <c r="D22" s="101">
        <v>1</v>
      </c>
      <c r="E22" s="108">
        <v>0</v>
      </c>
      <c r="F22" s="108">
        <v>0</v>
      </c>
      <c r="G22" s="108">
        <v>0</v>
      </c>
      <c r="H22" s="108">
        <v>0</v>
      </c>
      <c r="I22" s="108">
        <v>0</v>
      </c>
      <c r="J22" s="108">
        <v>0</v>
      </c>
      <c r="K22" s="108">
        <v>0</v>
      </c>
      <c r="L22" s="108">
        <v>0</v>
      </c>
      <c r="M22" s="108">
        <v>0</v>
      </c>
      <c r="N22" s="108">
        <v>0</v>
      </c>
      <c r="O22" s="108">
        <v>0</v>
      </c>
      <c r="P22" s="108">
        <v>0</v>
      </c>
      <c r="Q22" s="108">
        <v>0</v>
      </c>
      <c r="R22" s="108">
        <v>0</v>
      </c>
      <c r="S22" s="108">
        <v>0</v>
      </c>
      <c r="T22" s="108">
        <v>0</v>
      </c>
      <c r="U22" s="108">
        <v>0</v>
      </c>
      <c r="V22" s="108">
        <v>0</v>
      </c>
      <c r="W22" s="108">
        <v>0</v>
      </c>
      <c r="X22" s="108">
        <v>0</v>
      </c>
      <c r="Y22" s="108">
        <v>0</v>
      </c>
      <c r="Z22" s="108">
        <v>0</v>
      </c>
      <c r="AA22" s="108">
        <v>0</v>
      </c>
      <c r="AB22" s="108">
        <v>0</v>
      </c>
      <c r="AC22" s="108">
        <v>0</v>
      </c>
      <c r="AD22" s="108">
        <v>0</v>
      </c>
      <c r="AE22" s="108">
        <v>0</v>
      </c>
      <c r="AF22" s="108">
        <v>0</v>
      </c>
      <c r="AG22" s="108">
        <v>0</v>
      </c>
      <c r="AH22" s="123">
        <v>0</v>
      </c>
      <c r="AI22" s="123">
        <v>0</v>
      </c>
      <c r="AJ22" s="123">
        <v>0</v>
      </c>
      <c r="AK22" s="123">
        <v>0</v>
      </c>
      <c r="AL22" s="123">
        <v>0</v>
      </c>
      <c r="AM22" s="123">
        <v>0</v>
      </c>
      <c r="AN22" s="123">
        <v>0</v>
      </c>
      <c r="AO22" s="123">
        <v>0</v>
      </c>
      <c r="AP22" s="123">
        <v>0</v>
      </c>
      <c r="AQ22" s="123">
        <v>0</v>
      </c>
      <c r="AR22" s="123">
        <v>0</v>
      </c>
      <c r="AS22" s="123">
        <v>0</v>
      </c>
      <c r="AT22" s="123">
        <v>0</v>
      </c>
      <c r="AU22" s="123">
        <v>0</v>
      </c>
      <c r="AV22" s="123">
        <v>0</v>
      </c>
      <c r="AW22" s="123">
        <v>0</v>
      </c>
      <c r="AX22" s="123">
        <v>0</v>
      </c>
      <c r="AY22" s="123">
        <v>0</v>
      </c>
      <c r="AZ22" s="123">
        <v>0</v>
      </c>
      <c r="BA22" s="123">
        <v>0</v>
      </c>
      <c r="BB22" s="123">
        <v>0</v>
      </c>
      <c r="BC22" s="123">
        <v>0</v>
      </c>
      <c r="BD22" s="123">
        <v>0</v>
      </c>
      <c r="BE22" s="123">
        <v>0</v>
      </c>
      <c r="BF22" s="123">
        <v>0</v>
      </c>
      <c r="BG22" s="123">
        <v>0</v>
      </c>
    </row>
    <row r="23" spans="1:59" ht="15" x14ac:dyDescent="0.25">
      <c r="A23" s="199">
        <f>PowellInflow.Unregulated!A23</f>
        <v>45170</v>
      </c>
      <c r="B23" s="101">
        <v>1</v>
      </c>
      <c r="C23" s="101">
        <v>1</v>
      </c>
      <c r="D23" s="101">
        <v>1</v>
      </c>
      <c r="E23" s="108">
        <v>0</v>
      </c>
      <c r="F23" s="108">
        <v>0</v>
      </c>
      <c r="G23" s="108">
        <v>0</v>
      </c>
      <c r="H23" s="108">
        <v>0</v>
      </c>
      <c r="I23" s="108">
        <v>0</v>
      </c>
      <c r="J23" s="108">
        <v>0</v>
      </c>
      <c r="K23" s="108">
        <v>0</v>
      </c>
      <c r="L23" s="108">
        <v>0</v>
      </c>
      <c r="M23" s="108">
        <v>0</v>
      </c>
      <c r="N23" s="108">
        <v>0</v>
      </c>
      <c r="O23" s="108">
        <v>0</v>
      </c>
      <c r="P23" s="108">
        <v>0</v>
      </c>
      <c r="Q23" s="108">
        <v>0</v>
      </c>
      <c r="R23" s="108">
        <v>0</v>
      </c>
      <c r="S23" s="108">
        <v>0</v>
      </c>
      <c r="T23" s="108">
        <v>0</v>
      </c>
      <c r="U23" s="108">
        <v>0</v>
      </c>
      <c r="V23" s="108">
        <v>0</v>
      </c>
      <c r="W23" s="108">
        <v>0</v>
      </c>
      <c r="X23" s="108">
        <v>0</v>
      </c>
      <c r="Y23" s="108">
        <v>0</v>
      </c>
      <c r="Z23" s="108">
        <v>0</v>
      </c>
      <c r="AA23" s="108">
        <v>0</v>
      </c>
      <c r="AB23" s="108">
        <v>0</v>
      </c>
      <c r="AC23" s="108">
        <v>0</v>
      </c>
      <c r="AD23" s="108">
        <v>0</v>
      </c>
      <c r="AE23" s="108">
        <v>0</v>
      </c>
      <c r="AF23" s="108">
        <v>0</v>
      </c>
      <c r="AG23" s="108">
        <v>0</v>
      </c>
      <c r="AH23" s="123">
        <v>0</v>
      </c>
      <c r="AI23" s="123">
        <v>0</v>
      </c>
      <c r="AJ23" s="123">
        <v>0</v>
      </c>
      <c r="AK23" s="123">
        <v>0</v>
      </c>
      <c r="AL23" s="123">
        <v>0</v>
      </c>
      <c r="AM23" s="123">
        <v>0</v>
      </c>
      <c r="AN23" s="123">
        <v>0</v>
      </c>
      <c r="AO23" s="123">
        <v>0</v>
      </c>
      <c r="AP23" s="123">
        <v>0</v>
      </c>
      <c r="AQ23" s="123">
        <v>0</v>
      </c>
      <c r="AR23" s="123">
        <v>0</v>
      </c>
      <c r="AS23" s="123">
        <v>0</v>
      </c>
      <c r="AT23" s="123">
        <v>0</v>
      </c>
      <c r="AU23" s="123">
        <v>0</v>
      </c>
      <c r="AV23" s="123">
        <v>0</v>
      </c>
      <c r="AW23" s="123">
        <v>0</v>
      </c>
      <c r="AX23" s="123">
        <v>0</v>
      </c>
      <c r="AY23" s="123">
        <v>0</v>
      </c>
      <c r="AZ23" s="123">
        <v>0</v>
      </c>
      <c r="BA23" s="123">
        <v>0</v>
      </c>
      <c r="BB23" s="123">
        <v>0</v>
      </c>
      <c r="BC23" s="123">
        <v>0</v>
      </c>
      <c r="BD23" s="123">
        <v>0</v>
      </c>
      <c r="BE23" s="123">
        <v>0</v>
      </c>
      <c r="BF23" s="123">
        <v>0</v>
      </c>
      <c r="BG23" s="123">
        <v>0</v>
      </c>
    </row>
    <row r="24" spans="1:59" ht="15" x14ac:dyDescent="0.25">
      <c r="A24" s="199">
        <f>PowellInflow.Unregulated!A24</f>
        <v>45200</v>
      </c>
      <c r="B24" s="101">
        <v>1</v>
      </c>
      <c r="C24" s="101">
        <v>1</v>
      </c>
      <c r="D24" s="101">
        <v>1</v>
      </c>
      <c r="E24" s="108">
        <v>0</v>
      </c>
      <c r="F24" s="108">
        <v>0</v>
      </c>
      <c r="G24" s="108">
        <v>0</v>
      </c>
      <c r="H24" s="108">
        <v>0</v>
      </c>
      <c r="I24" s="108">
        <v>0</v>
      </c>
      <c r="J24" s="108">
        <v>0</v>
      </c>
      <c r="K24" s="108">
        <v>0</v>
      </c>
      <c r="L24" s="108">
        <v>0</v>
      </c>
      <c r="M24" s="108">
        <v>0</v>
      </c>
      <c r="N24" s="108">
        <v>0</v>
      </c>
      <c r="O24" s="108">
        <v>0</v>
      </c>
      <c r="P24" s="108">
        <v>0</v>
      </c>
      <c r="Q24" s="108">
        <v>0</v>
      </c>
      <c r="R24" s="108">
        <v>0</v>
      </c>
      <c r="S24" s="108">
        <v>0</v>
      </c>
      <c r="T24" s="108">
        <v>0</v>
      </c>
      <c r="U24" s="108">
        <v>0</v>
      </c>
      <c r="V24" s="108">
        <v>0</v>
      </c>
      <c r="W24" s="108">
        <v>0</v>
      </c>
      <c r="X24" s="108">
        <v>0</v>
      </c>
      <c r="Y24" s="108">
        <v>0</v>
      </c>
      <c r="Z24" s="108">
        <v>0</v>
      </c>
      <c r="AA24" s="108">
        <v>0</v>
      </c>
      <c r="AB24" s="108">
        <v>0</v>
      </c>
      <c r="AC24" s="108">
        <v>0</v>
      </c>
      <c r="AD24" s="108">
        <v>0</v>
      </c>
      <c r="AE24" s="108">
        <v>0</v>
      </c>
      <c r="AF24" s="108">
        <v>0</v>
      </c>
      <c r="AG24" s="108">
        <v>0</v>
      </c>
      <c r="AH24" s="123">
        <v>0</v>
      </c>
      <c r="AI24" s="123">
        <v>0</v>
      </c>
      <c r="AJ24" s="123">
        <v>0</v>
      </c>
      <c r="AK24" s="123">
        <v>0</v>
      </c>
      <c r="AL24" s="123">
        <v>0</v>
      </c>
      <c r="AM24" s="123">
        <v>0</v>
      </c>
      <c r="AN24" s="123">
        <v>0</v>
      </c>
      <c r="AO24" s="123">
        <v>0</v>
      </c>
      <c r="AP24" s="123">
        <v>0</v>
      </c>
      <c r="AQ24" s="123">
        <v>0</v>
      </c>
      <c r="AR24" s="123">
        <v>0</v>
      </c>
      <c r="AS24" s="123">
        <v>0</v>
      </c>
      <c r="AT24" s="123">
        <v>0</v>
      </c>
      <c r="AU24" s="123">
        <v>0</v>
      </c>
      <c r="AV24" s="123">
        <v>0</v>
      </c>
      <c r="AW24" s="123">
        <v>0</v>
      </c>
      <c r="AX24" s="123">
        <v>0</v>
      </c>
      <c r="AY24" s="123">
        <v>0</v>
      </c>
      <c r="AZ24" s="123">
        <v>0</v>
      </c>
      <c r="BA24" s="123">
        <v>0</v>
      </c>
      <c r="BB24" s="123">
        <v>0</v>
      </c>
      <c r="BC24" s="123">
        <v>0</v>
      </c>
      <c r="BD24" s="123">
        <v>0</v>
      </c>
      <c r="BE24" s="123">
        <v>0</v>
      </c>
      <c r="BF24" s="123">
        <v>0</v>
      </c>
      <c r="BG24" s="123">
        <v>0</v>
      </c>
    </row>
    <row r="25" spans="1:59" ht="15" x14ac:dyDescent="0.25">
      <c r="A25" s="199">
        <f>PowellInflow.Unregulated!A25</f>
        <v>45231</v>
      </c>
      <c r="B25" s="101">
        <v>1</v>
      </c>
      <c r="C25" s="101">
        <v>1</v>
      </c>
      <c r="D25" s="101">
        <v>1</v>
      </c>
      <c r="E25" s="108">
        <v>0</v>
      </c>
      <c r="F25" s="108">
        <v>0</v>
      </c>
      <c r="G25" s="108">
        <v>0</v>
      </c>
      <c r="H25" s="108">
        <v>0</v>
      </c>
      <c r="I25" s="108">
        <v>0</v>
      </c>
      <c r="J25" s="108">
        <v>0</v>
      </c>
      <c r="K25" s="108">
        <v>0</v>
      </c>
      <c r="L25" s="108">
        <v>0</v>
      </c>
      <c r="M25" s="108">
        <v>0</v>
      </c>
      <c r="N25" s="108">
        <v>0</v>
      </c>
      <c r="O25" s="108">
        <v>0</v>
      </c>
      <c r="P25" s="108">
        <v>0</v>
      </c>
      <c r="Q25" s="108">
        <v>0</v>
      </c>
      <c r="R25" s="108">
        <v>0</v>
      </c>
      <c r="S25" s="108">
        <v>0</v>
      </c>
      <c r="T25" s="108">
        <v>0</v>
      </c>
      <c r="U25" s="108">
        <v>0</v>
      </c>
      <c r="V25" s="108">
        <v>0</v>
      </c>
      <c r="W25" s="108">
        <v>0</v>
      </c>
      <c r="X25" s="108">
        <v>0</v>
      </c>
      <c r="Y25" s="108">
        <v>0</v>
      </c>
      <c r="Z25" s="108">
        <v>0</v>
      </c>
      <c r="AA25" s="108">
        <v>0</v>
      </c>
      <c r="AB25" s="108">
        <v>0</v>
      </c>
      <c r="AC25" s="108">
        <v>0</v>
      </c>
      <c r="AD25" s="108">
        <v>0</v>
      </c>
      <c r="AE25" s="108">
        <v>0</v>
      </c>
      <c r="AF25" s="108">
        <v>0</v>
      </c>
      <c r="AG25" s="108">
        <v>0</v>
      </c>
      <c r="AH25" s="123">
        <v>0</v>
      </c>
      <c r="AI25" s="123">
        <v>0</v>
      </c>
      <c r="AJ25" s="123">
        <v>0</v>
      </c>
      <c r="AK25" s="123">
        <v>0</v>
      </c>
      <c r="AL25" s="123">
        <v>0</v>
      </c>
      <c r="AM25" s="123">
        <v>0</v>
      </c>
      <c r="AN25" s="123">
        <v>0</v>
      </c>
      <c r="AO25" s="123">
        <v>0</v>
      </c>
      <c r="AP25" s="123">
        <v>0</v>
      </c>
      <c r="AQ25" s="123">
        <v>0</v>
      </c>
      <c r="AR25" s="123">
        <v>0</v>
      </c>
      <c r="AS25" s="123">
        <v>0</v>
      </c>
      <c r="AT25" s="123">
        <v>0</v>
      </c>
      <c r="AU25" s="123">
        <v>0</v>
      </c>
      <c r="AV25" s="123">
        <v>0</v>
      </c>
      <c r="AW25" s="123">
        <v>0</v>
      </c>
      <c r="AX25" s="123">
        <v>0</v>
      </c>
      <c r="AY25" s="123">
        <v>0</v>
      </c>
      <c r="AZ25" s="123">
        <v>0</v>
      </c>
      <c r="BA25" s="123">
        <v>0</v>
      </c>
      <c r="BB25" s="123">
        <v>0</v>
      </c>
      <c r="BC25" s="123">
        <v>0</v>
      </c>
      <c r="BD25" s="123">
        <v>0</v>
      </c>
      <c r="BE25" s="123">
        <v>0</v>
      </c>
      <c r="BF25" s="123">
        <v>0</v>
      </c>
      <c r="BG25" s="123">
        <v>0</v>
      </c>
    </row>
    <row r="26" spans="1:59" ht="15" x14ac:dyDescent="0.25">
      <c r="A26" s="199">
        <f>PowellInflow.Unregulated!A26</f>
        <v>45261</v>
      </c>
      <c r="B26" s="101">
        <v>1</v>
      </c>
      <c r="C26" s="101">
        <v>1</v>
      </c>
      <c r="D26" s="101">
        <v>1</v>
      </c>
      <c r="E26" s="108">
        <v>0</v>
      </c>
      <c r="F26" s="108">
        <v>0</v>
      </c>
      <c r="G26" s="108">
        <v>0</v>
      </c>
      <c r="H26" s="108">
        <v>0</v>
      </c>
      <c r="I26" s="108">
        <v>0</v>
      </c>
      <c r="J26" s="108">
        <v>0</v>
      </c>
      <c r="K26" s="108">
        <v>0</v>
      </c>
      <c r="L26" s="108">
        <v>0</v>
      </c>
      <c r="M26" s="108">
        <v>0</v>
      </c>
      <c r="N26" s="108">
        <v>0</v>
      </c>
      <c r="O26" s="108">
        <v>0</v>
      </c>
      <c r="P26" s="108">
        <v>0</v>
      </c>
      <c r="Q26" s="108">
        <v>0</v>
      </c>
      <c r="R26" s="108">
        <v>0</v>
      </c>
      <c r="S26" s="108">
        <v>0</v>
      </c>
      <c r="T26" s="108">
        <v>0</v>
      </c>
      <c r="U26" s="108">
        <v>0</v>
      </c>
      <c r="V26" s="108">
        <v>0</v>
      </c>
      <c r="W26" s="108">
        <v>0</v>
      </c>
      <c r="X26" s="108">
        <v>0</v>
      </c>
      <c r="Y26" s="108">
        <v>0</v>
      </c>
      <c r="Z26" s="108">
        <v>0</v>
      </c>
      <c r="AA26" s="108">
        <v>0</v>
      </c>
      <c r="AB26" s="108">
        <v>0</v>
      </c>
      <c r="AC26" s="108">
        <v>0</v>
      </c>
      <c r="AD26" s="108">
        <v>0</v>
      </c>
      <c r="AE26" s="108">
        <v>0</v>
      </c>
      <c r="AF26" s="108">
        <v>0</v>
      </c>
      <c r="AG26" s="108">
        <v>0</v>
      </c>
      <c r="AH26" s="123">
        <v>0</v>
      </c>
      <c r="AI26" s="123">
        <v>0</v>
      </c>
      <c r="AJ26" s="123">
        <v>0</v>
      </c>
      <c r="AK26" s="123">
        <v>0</v>
      </c>
      <c r="AL26" s="123">
        <v>0</v>
      </c>
      <c r="AM26" s="123">
        <v>0</v>
      </c>
      <c r="AN26" s="123">
        <v>0</v>
      </c>
      <c r="AO26" s="123">
        <v>0</v>
      </c>
      <c r="AP26" s="123">
        <v>0</v>
      </c>
      <c r="AQ26" s="123">
        <v>0</v>
      </c>
      <c r="AR26" s="123">
        <v>0</v>
      </c>
      <c r="AS26" s="123">
        <v>0</v>
      </c>
      <c r="AT26" s="123">
        <v>0</v>
      </c>
      <c r="AU26" s="123">
        <v>0</v>
      </c>
      <c r="AV26" s="123">
        <v>0</v>
      </c>
      <c r="AW26" s="123">
        <v>0</v>
      </c>
      <c r="AX26" s="123">
        <v>0</v>
      </c>
      <c r="AY26" s="123">
        <v>0</v>
      </c>
      <c r="AZ26" s="123">
        <v>0</v>
      </c>
      <c r="BA26" s="123">
        <v>0</v>
      </c>
      <c r="BB26" s="123">
        <v>0</v>
      </c>
      <c r="BC26" s="123">
        <v>0</v>
      </c>
      <c r="BD26" s="123">
        <v>0</v>
      </c>
      <c r="BE26" s="123">
        <v>0</v>
      </c>
      <c r="BF26" s="123">
        <v>0</v>
      </c>
      <c r="BG26" s="123">
        <v>0</v>
      </c>
    </row>
    <row r="27" spans="1:59" ht="15" x14ac:dyDescent="0.25">
      <c r="A27" s="199">
        <f>PowellInflow.Unregulated!A27</f>
        <v>45292</v>
      </c>
      <c r="B27" s="101">
        <v>1</v>
      </c>
      <c r="C27" s="101">
        <v>1</v>
      </c>
      <c r="D27" s="101">
        <v>1</v>
      </c>
      <c r="E27" s="108">
        <v>0</v>
      </c>
      <c r="F27" s="108">
        <v>0</v>
      </c>
      <c r="G27" s="108">
        <v>0</v>
      </c>
      <c r="H27" s="108">
        <v>0</v>
      </c>
      <c r="I27" s="108">
        <v>0</v>
      </c>
      <c r="J27" s="108">
        <v>0</v>
      </c>
      <c r="K27" s="108">
        <v>0</v>
      </c>
      <c r="L27" s="108">
        <v>0</v>
      </c>
      <c r="M27" s="108">
        <v>0</v>
      </c>
      <c r="N27" s="108">
        <v>0</v>
      </c>
      <c r="O27" s="108">
        <v>0</v>
      </c>
      <c r="P27" s="108">
        <v>0</v>
      </c>
      <c r="Q27" s="108">
        <v>0</v>
      </c>
      <c r="R27" s="108">
        <v>0</v>
      </c>
      <c r="S27" s="108">
        <v>0</v>
      </c>
      <c r="T27" s="108">
        <v>0</v>
      </c>
      <c r="U27" s="108">
        <v>0</v>
      </c>
      <c r="V27" s="108">
        <v>0</v>
      </c>
      <c r="W27" s="108">
        <v>0</v>
      </c>
      <c r="X27" s="108">
        <v>0</v>
      </c>
      <c r="Y27" s="108">
        <v>0</v>
      </c>
      <c r="Z27" s="108">
        <v>0</v>
      </c>
      <c r="AA27" s="108">
        <v>0</v>
      </c>
      <c r="AB27" s="108">
        <v>0</v>
      </c>
      <c r="AC27" s="108">
        <v>0</v>
      </c>
      <c r="AD27" s="108">
        <v>0</v>
      </c>
      <c r="AE27" s="108">
        <v>0</v>
      </c>
      <c r="AF27" s="108">
        <v>0</v>
      </c>
      <c r="AG27" s="108">
        <v>0</v>
      </c>
      <c r="AH27" s="123">
        <v>0</v>
      </c>
      <c r="AI27" s="123">
        <v>0</v>
      </c>
      <c r="AJ27" s="123">
        <v>0</v>
      </c>
      <c r="AK27" s="123">
        <v>0</v>
      </c>
      <c r="AL27" s="123">
        <v>0</v>
      </c>
      <c r="AM27" s="123">
        <v>0</v>
      </c>
      <c r="AN27" s="123">
        <v>0</v>
      </c>
      <c r="AO27" s="123">
        <v>0</v>
      </c>
      <c r="AP27" s="123">
        <v>0</v>
      </c>
      <c r="AQ27" s="123">
        <v>0</v>
      </c>
      <c r="AR27" s="123">
        <v>0</v>
      </c>
      <c r="AS27" s="123">
        <v>0</v>
      </c>
      <c r="AT27" s="123">
        <v>0</v>
      </c>
      <c r="AU27" s="123">
        <v>0</v>
      </c>
      <c r="AV27" s="123">
        <v>0</v>
      </c>
      <c r="AW27" s="123">
        <v>0</v>
      </c>
      <c r="AX27" s="123">
        <v>0</v>
      </c>
      <c r="AY27" s="123">
        <v>0</v>
      </c>
      <c r="AZ27" s="123">
        <v>0</v>
      </c>
      <c r="BA27" s="123">
        <v>0</v>
      </c>
      <c r="BB27" s="123">
        <v>0</v>
      </c>
      <c r="BC27" s="123">
        <v>0</v>
      </c>
      <c r="BD27" s="123">
        <v>0</v>
      </c>
      <c r="BE27" s="123">
        <v>0</v>
      </c>
      <c r="BF27" s="123">
        <v>0</v>
      </c>
      <c r="BG27" s="123">
        <v>0</v>
      </c>
    </row>
    <row r="28" spans="1:59" ht="15" x14ac:dyDescent="0.25">
      <c r="A28" s="199">
        <f>PowellInflow.Unregulated!A28</f>
        <v>45323</v>
      </c>
      <c r="B28" s="101">
        <v>1</v>
      </c>
      <c r="C28" s="101">
        <v>1</v>
      </c>
      <c r="D28" s="101">
        <v>1</v>
      </c>
      <c r="E28" s="108">
        <v>0</v>
      </c>
      <c r="F28" s="108">
        <v>0</v>
      </c>
      <c r="G28" s="108">
        <v>0</v>
      </c>
      <c r="H28" s="108">
        <v>0</v>
      </c>
      <c r="I28" s="108">
        <v>0</v>
      </c>
      <c r="J28" s="108">
        <v>0</v>
      </c>
      <c r="K28" s="108">
        <v>0</v>
      </c>
      <c r="L28" s="108">
        <v>0</v>
      </c>
      <c r="M28" s="108">
        <v>0</v>
      </c>
      <c r="N28" s="108">
        <v>0</v>
      </c>
      <c r="O28" s="108">
        <v>0</v>
      </c>
      <c r="P28" s="108">
        <v>0</v>
      </c>
      <c r="Q28" s="108">
        <v>0</v>
      </c>
      <c r="R28" s="108">
        <v>0</v>
      </c>
      <c r="S28" s="108">
        <v>0</v>
      </c>
      <c r="T28" s="108">
        <v>0</v>
      </c>
      <c r="U28" s="108">
        <v>0</v>
      </c>
      <c r="V28" s="108">
        <v>0</v>
      </c>
      <c r="W28" s="108">
        <v>0</v>
      </c>
      <c r="X28" s="108">
        <v>0</v>
      </c>
      <c r="Y28" s="108">
        <v>0</v>
      </c>
      <c r="Z28" s="108">
        <v>0</v>
      </c>
      <c r="AA28" s="108">
        <v>0</v>
      </c>
      <c r="AB28" s="108">
        <v>0</v>
      </c>
      <c r="AC28" s="108">
        <v>0</v>
      </c>
      <c r="AD28" s="108">
        <v>0</v>
      </c>
      <c r="AE28" s="108">
        <v>0</v>
      </c>
      <c r="AF28" s="108">
        <v>0</v>
      </c>
      <c r="AG28" s="108">
        <v>0</v>
      </c>
      <c r="AH28" s="123">
        <v>0</v>
      </c>
      <c r="AI28" s="123">
        <v>0</v>
      </c>
      <c r="AJ28" s="123">
        <v>0</v>
      </c>
      <c r="AK28" s="123">
        <v>0</v>
      </c>
      <c r="AL28" s="123">
        <v>0</v>
      </c>
      <c r="AM28" s="123">
        <v>0</v>
      </c>
      <c r="AN28" s="123">
        <v>0</v>
      </c>
      <c r="AO28" s="123">
        <v>0</v>
      </c>
      <c r="AP28" s="123">
        <v>0</v>
      </c>
      <c r="AQ28" s="123">
        <v>0</v>
      </c>
      <c r="AR28" s="123">
        <v>0</v>
      </c>
      <c r="AS28" s="123">
        <v>0</v>
      </c>
      <c r="AT28" s="123">
        <v>0</v>
      </c>
      <c r="AU28" s="123">
        <v>0</v>
      </c>
      <c r="AV28" s="123">
        <v>0</v>
      </c>
      <c r="AW28" s="123">
        <v>0</v>
      </c>
      <c r="AX28" s="123">
        <v>0</v>
      </c>
      <c r="AY28" s="123">
        <v>0</v>
      </c>
      <c r="AZ28" s="123">
        <v>0</v>
      </c>
      <c r="BA28" s="123">
        <v>0</v>
      </c>
      <c r="BB28" s="123">
        <v>0</v>
      </c>
      <c r="BC28" s="123">
        <v>0</v>
      </c>
      <c r="BD28" s="123">
        <v>0</v>
      </c>
      <c r="BE28" s="123">
        <v>0</v>
      </c>
      <c r="BF28" s="123">
        <v>0</v>
      </c>
      <c r="BG28" s="123">
        <v>0</v>
      </c>
    </row>
    <row r="29" spans="1:59" ht="15" x14ac:dyDescent="0.25">
      <c r="A29" s="199">
        <f>PowellInflow.Unregulated!A29</f>
        <v>45352</v>
      </c>
      <c r="B29" s="101">
        <v>1</v>
      </c>
      <c r="C29" s="101">
        <v>1</v>
      </c>
      <c r="D29" s="101">
        <v>1</v>
      </c>
      <c r="E29" s="108">
        <v>0</v>
      </c>
      <c r="F29" s="108">
        <v>0</v>
      </c>
      <c r="G29" s="108">
        <v>0</v>
      </c>
      <c r="H29" s="108">
        <v>0</v>
      </c>
      <c r="I29" s="108">
        <v>0</v>
      </c>
      <c r="J29" s="108">
        <v>0</v>
      </c>
      <c r="K29" s="108">
        <v>0</v>
      </c>
      <c r="L29" s="108">
        <v>0</v>
      </c>
      <c r="M29" s="108">
        <v>0</v>
      </c>
      <c r="N29" s="108">
        <v>0</v>
      </c>
      <c r="O29" s="108">
        <v>0</v>
      </c>
      <c r="P29" s="108">
        <v>0</v>
      </c>
      <c r="Q29" s="108">
        <v>0</v>
      </c>
      <c r="R29" s="108">
        <v>0</v>
      </c>
      <c r="S29" s="108">
        <v>0</v>
      </c>
      <c r="T29" s="108">
        <v>0</v>
      </c>
      <c r="U29" s="108">
        <v>0</v>
      </c>
      <c r="V29" s="108">
        <v>0</v>
      </c>
      <c r="W29" s="108">
        <v>0</v>
      </c>
      <c r="X29" s="108">
        <v>0</v>
      </c>
      <c r="Y29" s="108">
        <v>0</v>
      </c>
      <c r="Z29" s="108">
        <v>0</v>
      </c>
      <c r="AA29" s="108">
        <v>0</v>
      </c>
      <c r="AB29" s="108">
        <v>0</v>
      </c>
      <c r="AC29" s="108">
        <v>0</v>
      </c>
      <c r="AD29" s="108">
        <v>0</v>
      </c>
      <c r="AE29" s="108">
        <v>0</v>
      </c>
      <c r="AF29" s="108">
        <v>0</v>
      </c>
      <c r="AG29" s="108">
        <v>0</v>
      </c>
      <c r="AH29" s="123">
        <v>0</v>
      </c>
      <c r="AI29" s="123">
        <v>0</v>
      </c>
      <c r="AJ29" s="123">
        <v>0</v>
      </c>
      <c r="AK29" s="123">
        <v>0</v>
      </c>
      <c r="AL29" s="123">
        <v>0</v>
      </c>
      <c r="AM29" s="123">
        <v>0</v>
      </c>
      <c r="AN29" s="123">
        <v>0</v>
      </c>
      <c r="AO29" s="123">
        <v>0</v>
      </c>
      <c r="AP29" s="123">
        <v>0</v>
      </c>
      <c r="AQ29" s="123">
        <v>0</v>
      </c>
      <c r="AR29" s="123">
        <v>0</v>
      </c>
      <c r="AS29" s="123">
        <v>0</v>
      </c>
      <c r="AT29" s="123">
        <v>0</v>
      </c>
      <c r="AU29" s="123">
        <v>0</v>
      </c>
      <c r="AV29" s="123">
        <v>0</v>
      </c>
      <c r="AW29" s="123">
        <v>0</v>
      </c>
      <c r="AX29" s="123">
        <v>0</v>
      </c>
      <c r="AY29" s="123">
        <v>0</v>
      </c>
      <c r="AZ29" s="123">
        <v>0</v>
      </c>
      <c r="BA29" s="123">
        <v>0</v>
      </c>
      <c r="BB29" s="123">
        <v>0</v>
      </c>
      <c r="BC29" s="123">
        <v>0</v>
      </c>
      <c r="BD29" s="123">
        <v>0</v>
      </c>
      <c r="BE29" s="123">
        <v>0</v>
      </c>
      <c r="BF29" s="123">
        <v>0</v>
      </c>
      <c r="BG29" s="123">
        <v>0</v>
      </c>
    </row>
    <row r="30" spans="1:59" ht="15" x14ac:dyDescent="0.25">
      <c r="A30" s="199">
        <f>PowellInflow.Unregulated!A30</f>
        <v>45383</v>
      </c>
      <c r="B30" s="101">
        <v>1</v>
      </c>
      <c r="C30" s="101">
        <v>1</v>
      </c>
      <c r="D30" s="101">
        <v>1</v>
      </c>
      <c r="E30" s="108">
        <v>0</v>
      </c>
      <c r="F30" s="108">
        <v>0</v>
      </c>
      <c r="G30" s="108">
        <v>0</v>
      </c>
      <c r="H30" s="108">
        <v>0</v>
      </c>
      <c r="I30" s="108">
        <v>0</v>
      </c>
      <c r="J30" s="108">
        <v>0</v>
      </c>
      <c r="K30" s="108">
        <v>0</v>
      </c>
      <c r="L30" s="108">
        <v>0</v>
      </c>
      <c r="M30" s="108">
        <v>0</v>
      </c>
      <c r="N30" s="108">
        <v>0</v>
      </c>
      <c r="O30" s="108">
        <v>0</v>
      </c>
      <c r="P30" s="108">
        <v>0</v>
      </c>
      <c r="Q30" s="108">
        <v>0</v>
      </c>
      <c r="R30" s="108">
        <v>0</v>
      </c>
      <c r="S30" s="108">
        <v>0</v>
      </c>
      <c r="T30" s="108">
        <v>0</v>
      </c>
      <c r="U30" s="108">
        <v>0</v>
      </c>
      <c r="V30" s="108">
        <v>0</v>
      </c>
      <c r="W30" s="108">
        <v>0</v>
      </c>
      <c r="X30" s="108">
        <v>0</v>
      </c>
      <c r="Y30" s="108">
        <v>0</v>
      </c>
      <c r="Z30" s="108">
        <v>0</v>
      </c>
      <c r="AA30" s="108">
        <v>0</v>
      </c>
      <c r="AB30" s="108">
        <v>0</v>
      </c>
      <c r="AC30" s="108">
        <v>0</v>
      </c>
      <c r="AD30" s="108">
        <v>0</v>
      </c>
      <c r="AE30" s="108">
        <v>0</v>
      </c>
      <c r="AF30" s="108">
        <v>0</v>
      </c>
      <c r="AG30" s="108">
        <v>0</v>
      </c>
      <c r="AH30" s="123">
        <v>0</v>
      </c>
      <c r="AI30" s="123">
        <v>0</v>
      </c>
      <c r="AJ30" s="123">
        <v>0</v>
      </c>
      <c r="AK30" s="123">
        <v>0</v>
      </c>
      <c r="AL30" s="123">
        <v>0</v>
      </c>
      <c r="AM30" s="123">
        <v>0</v>
      </c>
      <c r="AN30" s="123">
        <v>0</v>
      </c>
      <c r="AO30" s="123">
        <v>0</v>
      </c>
      <c r="AP30" s="123">
        <v>0</v>
      </c>
      <c r="AQ30" s="123">
        <v>0</v>
      </c>
      <c r="AR30" s="123">
        <v>0</v>
      </c>
      <c r="AS30" s="123">
        <v>0</v>
      </c>
      <c r="AT30" s="123">
        <v>0</v>
      </c>
      <c r="AU30" s="123">
        <v>0</v>
      </c>
      <c r="AV30" s="123">
        <v>0</v>
      </c>
      <c r="AW30" s="123">
        <v>0</v>
      </c>
      <c r="AX30" s="123">
        <v>0</v>
      </c>
      <c r="AY30" s="123">
        <v>0</v>
      </c>
      <c r="AZ30" s="123">
        <v>0</v>
      </c>
      <c r="BA30" s="123">
        <v>0</v>
      </c>
      <c r="BB30" s="123">
        <v>0</v>
      </c>
      <c r="BC30" s="123">
        <v>0</v>
      </c>
      <c r="BD30" s="123">
        <v>0</v>
      </c>
      <c r="BE30" s="123">
        <v>0</v>
      </c>
      <c r="BF30" s="123">
        <v>0</v>
      </c>
      <c r="BG30" s="123">
        <v>0</v>
      </c>
    </row>
    <row r="31" spans="1:59" ht="15" x14ac:dyDescent="0.25">
      <c r="A31" s="199">
        <f>PowellInflow.Unregulated!A31</f>
        <v>45413</v>
      </c>
      <c r="B31" s="101">
        <v>1</v>
      </c>
      <c r="C31" s="101">
        <v>1</v>
      </c>
      <c r="D31" s="101">
        <v>1</v>
      </c>
      <c r="E31" s="108">
        <v>0</v>
      </c>
      <c r="F31" s="108">
        <v>0</v>
      </c>
      <c r="G31" s="108">
        <v>0</v>
      </c>
      <c r="H31" s="108">
        <v>0</v>
      </c>
      <c r="I31" s="108">
        <v>0</v>
      </c>
      <c r="J31" s="108">
        <v>0</v>
      </c>
      <c r="K31" s="108">
        <v>0</v>
      </c>
      <c r="L31" s="108">
        <v>0</v>
      </c>
      <c r="M31" s="108">
        <v>0</v>
      </c>
      <c r="N31" s="108">
        <v>0</v>
      </c>
      <c r="O31" s="108">
        <v>0</v>
      </c>
      <c r="P31" s="108">
        <v>0</v>
      </c>
      <c r="Q31" s="108">
        <v>0</v>
      </c>
      <c r="R31" s="108">
        <v>0</v>
      </c>
      <c r="S31" s="108">
        <v>0</v>
      </c>
      <c r="T31" s="108">
        <v>0</v>
      </c>
      <c r="U31" s="108">
        <v>0</v>
      </c>
      <c r="V31" s="108">
        <v>0</v>
      </c>
      <c r="W31" s="108">
        <v>0</v>
      </c>
      <c r="X31" s="108">
        <v>0</v>
      </c>
      <c r="Y31" s="108">
        <v>0</v>
      </c>
      <c r="Z31" s="108">
        <v>0</v>
      </c>
      <c r="AA31" s="108">
        <v>0</v>
      </c>
      <c r="AB31" s="108">
        <v>0</v>
      </c>
      <c r="AC31" s="108">
        <v>0</v>
      </c>
      <c r="AD31" s="108">
        <v>0</v>
      </c>
      <c r="AE31" s="108">
        <v>0</v>
      </c>
      <c r="AF31" s="108">
        <v>0</v>
      </c>
      <c r="AG31" s="108">
        <v>0</v>
      </c>
      <c r="AH31" s="123">
        <v>0</v>
      </c>
      <c r="AI31" s="123">
        <v>0</v>
      </c>
      <c r="AJ31" s="123">
        <v>0</v>
      </c>
      <c r="AK31" s="123">
        <v>0</v>
      </c>
      <c r="AL31" s="123">
        <v>0</v>
      </c>
      <c r="AM31" s="123">
        <v>0</v>
      </c>
      <c r="AN31" s="123">
        <v>0</v>
      </c>
      <c r="AO31" s="123">
        <v>0</v>
      </c>
      <c r="AP31" s="123">
        <v>0</v>
      </c>
      <c r="AQ31" s="123">
        <v>0</v>
      </c>
      <c r="AR31" s="123">
        <v>0</v>
      </c>
      <c r="AS31" s="123">
        <v>0</v>
      </c>
      <c r="AT31" s="123">
        <v>0</v>
      </c>
      <c r="AU31" s="123">
        <v>0</v>
      </c>
      <c r="AV31" s="123">
        <v>0</v>
      </c>
      <c r="AW31" s="123">
        <v>0</v>
      </c>
      <c r="AX31" s="123">
        <v>0</v>
      </c>
      <c r="AY31" s="123">
        <v>0</v>
      </c>
      <c r="AZ31" s="123">
        <v>0</v>
      </c>
      <c r="BA31" s="123">
        <v>0</v>
      </c>
      <c r="BB31" s="123">
        <v>0</v>
      </c>
      <c r="BC31" s="123">
        <v>0</v>
      </c>
      <c r="BD31" s="123">
        <v>0</v>
      </c>
      <c r="BE31" s="123">
        <v>0</v>
      </c>
      <c r="BF31" s="123">
        <v>0</v>
      </c>
      <c r="BG31" s="123">
        <v>0</v>
      </c>
    </row>
    <row r="32" spans="1:59" ht="15" x14ac:dyDescent="0.25">
      <c r="A32" s="199">
        <f>PowellInflow.Unregulated!A32</f>
        <v>45444</v>
      </c>
      <c r="B32" s="101">
        <v>1</v>
      </c>
      <c r="C32" s="101">
        <v>1</v>
      </c>
      <c r="D32" s="101">
        <v>1</v>
      </c>
      <c r="E32" s="108">
        <v>0</v>
      </c>
      <c r="F32" s="108">
        <v>0</v>
      </c>
      <c r="G32" s="108">
        <v>0</v>
      </c>
      <c r="H32" s="108">
        <v>0</v>
      </c>
      <c r="I32" s="108">
        <v>0</v>
      </c>
      <c r="J32" s="108">
        <v>0</v>
      </c>
      <c r="K32" s="108">
        <v>0</v>
      </c>
      <c r="L32" s="108">
        <v>0</v>
      </c>
      <c r="M32" s="108">
        <v>0</v>
      </c>
      <c r="N32" s="108">
        <v>0</v>
      </c>
      <c r="O32" s="108">
        <v>0</v>
      </c>
      <c r="P32" s="108">
        <v>0</v>
      </c>
      <c r="Q32" s="108">
        <v>0</v>
      </c>
      <c r="R32" s="108">
        <v>0</v>
      </c>
      <c r="S32" s="108">
        <v>0</v>
      </c>
      <c r="T32" s="108">
        <v>0</v>
      </c>
      <c r="U32" s="108">
        <v>0</v>
      </c>
      <c r="V32" s="108">
        <v>0</v>
      </c>
      <c r="W32" s="108">
        <v>0</v>
      </c>
      <c r="X32" s="108">
        <v>0</v>
      </c>
      <c r="Y32" s="108">
        <v>0</v>
      </c>
      <c r="Z32" s="108">
        <v>0</v>
      </c>
      <c r="AA32" s="108">
        <v>0</v>
      </c>
      <c r="AB32" s="108">
        <v>0</v>
      </c>
      <c r="AC32" s="108">
        <v>0</v>
      </c>
      <c r="AD32" s="108">
        <v>0</v>
      </c>
      <c r="AE32" s="108">
        <v>0</v>
      </c>
      <c r="AF32" s="108">
        <v>0</v>
      </c>
      <c r="AG32" s="108">
        <v>0</v>
      </c>
      <c r="AH32" s="123">
        <v>0</v>
      </c>
      <c r="AI32" s="123">
        <v>0</v>
      </c>
      <c r="AJ32" s="123">
        <v>0</v>
      </c>
      <c r="AK32" s="123">
        <v>0</v>
      </c>
      <c r="AL32" s="123">
        <v>0</v>
      </c>
      <c r="AM32" s="123">
        <v>0</v>
      </c>
      <c r="AN32" s="123">
        <v>0</v>
      </c>
      <c r="AO32" s="123">
        <v>0</v>
      </c>
      <c r="AP32" s="123">
        <v>0</v>
      </c>
      <c r="AQ32" s="123">
        <v>0</v>
      </c>
      <c r="AR32" s="123">
        <v>0</v>
      </c>
      <c r="AS32" s="123">
        <v>0</v>
      </c>
      <c r="AT32" s="123">
        <v>0</v>
      </c>
      <c r="AU32" s="123">
        <v>0</v>
      </c>
      <c r="AV32" s="123">
        <v>0</v>
      </c>
      <c r="AW32" s="123">
        <v>0</v>
      </c>
      <c r="AX32" s="123">
        <v>0</v>
      </c>
      <c r="AY32" s="123">
        <v>0</v>
      </c>
      <c r="AZ32" s="123">
        <v>0</v>
      </c>
      <c r="BA32" s="123">
        <v>0</v>
      </c>
      <c r="BB32" s="123">
        <v>0</v>
      </c>
      <c r="BC32" s="123">
        <v>0</v>
      </c>
      <c r="BD32" s="123">
        <v>0</v>
      </c>
      <c r="BE32" s="123">
        <v>0</v>
      </c>
      <c r="BF32" s="123">
        <v>0</v>
      </c>
      <c r="BG32" s="123">
        <v>0</v>
      </c>
    </row>
    <row r="33" spans="1:59" ht="15" x14ac:dyDescent="0.25">
      <c r="A33" s="199">
        <f>PowellInflow.Unregulated!A33</f>
        <v>45474</v>
      </c>
      <c r="B33" s="101">
        <v>1</v>
      </c>
      <c r="C33" s="101">
        <v>1</v>
      </c>
      <c r="D33" s="101">
        <v>1</v>
      </c>
      <c r="E33" s="108">
        <v>0</v>
      </c>
      <c r="F33" s="108">
        <v>0</v>
      </c>
      <c r="G33" s="108">
        <v>0</v>
      </c>
      <c r="H33" s="108">
        <v>0</v>
      </c>
      <c r="I33" s="108">
        <v>0</v>
      </c>
      <c r="J33" s="108">
        <v>0</v>
      </c>
      <c r="K33" s="108">
        <v>0</v>
      </c>
      <c r="L33" s="108">
        <v>0</v>
      </c>
      <c r="M33" s="108">
        <v>0</v>
      </c>
      <c r="N33" s="108">
        <v>0</v>
      </c>
      <c r="O33" s="108">
        <v>0</v>
      </c>
      <c r="P33" s="108">
        <v>0</v>
      </c>
      <c r="Q33" s="108">
        <v>0</v>
      </c>
      <c r="R33" s="108">
        <v>0</v>
      </c>
      <c r="S33" s="108">
        <v>0</v>
      </c>
      <c r="T33" s="108">
        <v>0</v>
      </c>
      <c r="U33" s="108">
        <v>0</v>
      </c>
      <c r="V33" s="108">
        <v>0</v>
      </c>
      <c r="W33" s="108">
        <v>0</v>
      </c>
      <c r="X33" s="108">
        <v>0</v>
      </c>
      <c r="Y33" s="108">
        <v>0</v>
      </c>
      <c r="Z33" s="108">
        <v>0</v>
      </c>
      <c r="AA33" s="108">
        <v>0</v>
      </c>
      <c r="AB33" s="108">
        <v>0</v>
      </c>
      <c r="AC33" s="108">
        <v>0</v>
      </c>
      <c r="AD33" s="108">
        <v>0</v>
      </c>
      <c r="AE33" s="108">
        <v>0</v>
      </c>
      <c r="AF33" s="108">
        <v>0</v>
      </c>
      <c r="AG33" s="108">
        <v>0</v>
      </c>
      <c r="AH33" s="123">
        <v>0</v>
      </c>
      <c r="AI33" s="123">
        <v>0</v>
      </c>
      <c r="AJ33" s="123">
        <v>0</v>
      </c>
      <c r="AK33" s="123">
        <v>0</v>
      </c>
      <c r="AL33" s="123">
        <v>0</v>
      </c>
      <c r="AM33" s="123">
        <v>0</v>
      </c>
      <c r="AN33" s="123">
        <v>0</v>
      </c>
      <c r="AO33" s="123">
        <v>0</v>
      </c>
      <c r="AP33" s="123">
        <v>0</v>
      </c>
      <c r="AQ33" s="123">
        <v>0</v>
      </c>
      <c r="AR33" s="123">
        <v>0</v>
      </c>
      <c r="AS33" s="123">
        <v>0</v>
      </c>
      <c r="AT33" s="123">
        <v>0</v>
      </c>
      <c r="AU33" s="123">
        <v>0</v>
      </c>
      <c r="AV33" s="123">
        <v>0</v>
      </c>
      <c r="AW33" s="123">
        <v>0</v>
      </c>
      <c r="AX33" s="123">
        <v>0</v>
      </c>
      <c r="AY33" s="123">
        <v>0</v>
      </c>
      <c r="AZ33" s="123">
        <v>0</v>
      </c>
      <c r="BA33" s="123">
        <v>0</v>
      </c>
      <c r="BB33" s="123">
        <v>0</v>
      </c>
      <c r="BC33" s="123">
        <v>0</v>
      </c>
      <c r="BD33" s="123">
        <v>0</v>
      </c>
      <c r="BE33" s="123">
        <v>0</v>
      </c>
      <c r="BF33" s="123">
        <v>0</v>
      </c>
      <c r="BG33" s="123">
        <v>0</v>
      </c>
    </row>
    <row r="34" spans="1:59" ht="15" x14ac:dyDescent="0.25">
      <c r="A34" s="199">
        <f>PowellInflow.Unregulated!A34</f>
        <v>45505</v>
      </c>
      <c r="B34" s="101">
        <v>1</v>
      </c>
      <c r="C34" s="101">
        <v>1</v>
      </c>
      <c r="D34" s="101">
        <v>1</v>
      </c>
      <c r="E34" s="108">
        <v>0</v>
      </c>
      <c r="F34" s="108">
        <v>0</v>
      </c>
      <c r="G34" s="108">
        <v>0</v>
      </c>
      <c r="H34" s="108">
        <v>0</v>
      </c>
      <c r="I34" s="108">
        <v>0</v>
      </c>
      <c r="J34" s="108">
        <v>0</v>
      </c>
      <c r="K34" s="108">
        <v>0</v>
      </c>
      <c r="L34" s="108">
        <v>0</v>
      </c>
      <c r="M34" s="108">
        <v>0</v>
      </c>
      <c r="N34" s="108">
        <v>0</v>
      </c>
      <c r="O34" s="108">
        <v>0</v>
      </c>
      <c r="P34" s="108">
        <v>0</v>
      </c>
      <c r="Q34" s="108">
        <v>0</v>
      </c>
      <c r="R34" s="108">
        <v>0</v>
      </c>
      <c r="S34" s="108">
        <v>0</v>
      </c>
      <c r="T34" s="108">
        <v>0</v>
      </c>
      <c r="U34" s="108">
        <v>0</v>
      </c>
      <c r="V34" s="108">
        <v>0</v>
      </c>
      <c r="W34" s="108">
        <v>0</v>
      </c>
      <c r="X34" s="108">
        <v>0</v>
      </c>
      <c r="Y34" s="108">
        <v>0</v>
      </c>
      <c r="Z34" s="108">
        <v>0</v>
      </c>
      <c r="AA34" s="108">
        <v>0</v>
      </c>
      <c r="AB34" s="108">
        <v>0</v>
      </c>
      <c r="AC34" s="108">
        <v>0</v>
      </c>
      <c r="AD34" s="108">
        <v>0</v>
      </c>
      <c r="AE34" s="108">
        <v>0</v>
      </c>
      <c r="AF34" s="108">
        <v>0</v>
      </c>
      <c r="AG34" s="108">
        <v>0</v>
      </c>
      <c r="AH34" s="123">
        <v>0</v>
      </c>
      <c r="AI34" s="123">
        <v>0</v>
      </c>
      <c r="AJ34" s="123">
        <v>0</v>
      </c>
      <c r="AK34" s="123">
        <v>0</v>
      </c>
      <c r="AL34" s="123">
        <v>0</v>
      </c>
      <c r="AM34" s="123">
        <v>0</v>
      </c>
      <c r="AN34" s="123">
        <v>0</v>
      </c>
      <c r="AO34" s="123">
        <v>0</v>
      </c>
      <c r="AP34" s="123">
        <v>0</v>
      </c>
      <c r="AQ34" s="123">
        <v>0</v>
      </c>
      <c r="AR34" s="123">
        <v>0</v>
      </c>
      <c r="AS34" s="123">
        <v>0</v>
      </c>
      <c r="AT34" s="123">
        <v>0</v>
      </c>
      <c r="AU34" s="123">
        <v>0</v>
      </c>
      <c r="AV34" s="123">
        <v>0</v>
      </c>
      <c r="AW34" s="123">
        <v>0</v>
      </c>
      <c r="AX34" s="123">
        <v>0</v>
      </c>
      <c r="AY34" s="123">
        <v>0</v>
      </c>
      <c r="AZ34" s="123">
        <v>0</v>
      </c>
      <c r="BA34" s="123">
        <v>0</v>
      </c>
      <c r="BB34" s="123">
        <v>0</v>
      </c>
      <c r="BC34" s="123">
        <v>0</v>
      </c>
      <c r="BD34" s="123">
        <v>0</v>
      </c>
      <c r="BE34" s="123">
        <v>0</v>
      </c>
      <c r="BF34" s="123">
        <v>0</v>
      </c>
      <c r="BG34" s="123">
        <v>0</v>
      </c>
    </row>
    <row r="35" spans="1:59" ht="15" x14ac:dyDescent="0.25">
      <c r="A35" s="199">
        <f>PowellInflow.Unregulated!A35</f>
        <v>45536</v>
      </c>
      <c r="B35" s="101">
        <v>1</v>
      </c>
      <c r="C35" s="101">
        <v>1</v>
      </c>
      <c r="D35" s="101">
        <v>1</v>
      </c>
      <c r="E35" s="108">
        <v>0</v>
      </c>
      <c r="F35" s="108">
        <v>0</v>
      </c>
      <c r="G35" s="108">
        <v>0</v>
      </c>
      <c r="H35" s="108">
        <v>0</v>
      </c>
      <c r="I35" s="108">
        <v>0</v>
      </c>
      <c r="J35" s="108">
        <v>0</v>
      </c>
      <c r="K35" s="108">
        <v>0</v>
      </c>
      <c r="L35" s="108">
        <v>0</v>
      </c>
      <c r="M35" s="108">
        <v>0</v>
      </c>
      <c r="N35" s="108">
        <v>0</v>
      </c>
      <c r="O35" s="108">
        <v>0</v>
      </c>
      <c r="P35" s="108">
        <v>0</v>
      </c>
      <c r="Q35" s="108">
        <v>0</v>
      </c>
      <c r="R35" s="108">
        <v>0</v>
      </c>
      <c r="S35" s="108">
        <v>0</v>
      </c>
      <c r="T35" s="108">
        <v>0</v>
      </c>
      <c r="U35" s="108">
        <v>0</v>
      </c>
      <c r="V35" s="108">
        <v>0</v>
      </c>
      <c r="W35" s="108">
        <v>0</v>
      </c>
      <c r="X35" s="108">
        <v>0</v>
      </c>
      <c r="Y35" s="108">
        <v>0</v>
      </c>
      <c r="Z35" s="108">
        <v>0</v>
      </c>
      <c r="AA35" s="108">
        <v>0</v>
      </c>
      <c r="AB35" s="108">
        <v>0</v>
      </c>
      <c r="AC35" s="108">
        <v>0</v>
      </c>
      <c r="AD35" s="108">
        <v>0</v>
      </c>
      <c r="AE35" s="108">
        <v>0</v>
      </c>
      <c r="AF35" s="108">
        <v>0</v>
      </c>
      <c r="AG35" s="108">
        <v>0</v>
      </c>
      <c r="AH35" s="123">
        <v>0</v>
      </c>
      <c r="AI35" s="123">
        <v>0</v>
      </c>
      <c r="AJ35" s="123">
        <v>0</v>
      </c>
      <c r="AK35" s="123">
        <v>0</v>
      </c>
      <c r="AL35" s="123">
        <v>0</v>
      </c>
      <c r="AM35" s="123">
        <v>0</v>
      </c>
      <c r="AN35" s="123">
        <v>0</v>
      </c>
      <c r="AO35" s="123">
        <v>0</v>
      </c>
      <c r="AP35" s="123">
        <v>0</v>
      </c>
      <c r="AQ35" s="123">
        <v>0</v>
      </c>
      <c r="AR35" s="123">
        <v>0</v>
      </c>
      <c r="AS35" s="123">
        <v>0</v>
      </c>
      <c r="AT35" s="123">
        <v>0</v>
      </c>
      <c r="AU35" s="123">
        <v>0</v>
      </c>
      <c r="AV35" s="123">
        <v>0</v>
      </c>
      <c r="AW35" s="123">
        <v>0</v>
      </c>
      <c r="AX35" s="123">
        <v>0</v>
      </c>
      <c r="AY35" s="123">
        <v>0</v>
      </c>
      <c r="AZ35" s="123">
        <v>0</v>
      </c>
      <c r="BA35" s="123">
        <v>0</v>
      </c>
      <c r="BB35" s="123">
        <v>0</v>
      </c>
      <c r="BC35" s="123">
        <v>0</v>
      </c>
      <c r="BD35" s="123">
        <v>0</v>
      </c>
      <c r="BE35" s="123">
        <v>0</v>
      </c>
      <c r="BF35" s="123">
        <v>0</v>
      </c>
      <c r="BG35" s="123">
        <v>0</v>
      </c>
    </row>
    <row r="36" spans="1:59" ht="15" x14ac:dyDescent="0.25">
      <c r="A36" s="199">
        <f>PowellInflow.Unregulated!A36</f>
        <v>45566</v>
      </c>
      <c r="B36" s="101">
        <v>1</v>
      </c>
      <c r="C36" s="101">
        <v>1</v>
      </c>
      <c r="D36" s="101">
        <v>1</v>
      </c>
      <c r="E36" s="108">
        <v>0</v>
      </c>
      <c r="F36" s="108">
        <v>0</v>
      </c>
      <c r="G36" s="108">
        <v>0</v>
      </c>
      <c r="H36" s="108">
        <v>0</v>
      </c>
      <c r="I36" s="108">
        <v>0</v>
      </c>
      <c r="J36" s="108">
        <v>0</v>
      </c>
      <c r="K36" s="108">
        <v>0</v>
      </c>
      <c r="L36" s="108">
        <v>0</v>
      </c>
      <c r="M36" s="108">
        <v>0</v>
      </c>
      <c r="N36" s="108">
        <v>0</v>
      </c>
      <c r="O36" s="108">
        <v>0</v>
      </c>
      <c r="P36" s="108">
        <v>0</v>
      </c>
      <c r="Q36" s="108">
        <v>0</v>
      </c>
      <c r="R36" s="108">
        <v>0</v>
      </c>
      <c r="S36" s="108">
        <v>0</v>
      </c>
      <c r="T36" s="108">
        <v>0</v>
      </c>
      <c r="U36" s="108">
        <v>0</v>
      </c>
      <c r="V36" s="108">
        <v>0</v>
      </c>
      <c r="W36" s="108">
        <v>0</v>
      </c>
      <c r="X36" s="108">
        <v>0</v>
      </c>
      <c r="Y36" s="108">
        <v>0</v>
      </c>
      <c r="Z36" s="108">
        <v>0</v>
      </c>
      <c r="AA36" s="108">
        <v>0</v>
      </c>
      <c r="AB36" s="108">
        <v>0</v>
      </c>
      <c r="AC36" s="108">
        <v>0</v>
      </c>
      <c r="AD36" s="108">
        <v>0</v>
      </c>
      <c r="AE36" s="108">
        <v>0</v>
      </c>
      <c r="AF36" s="108">
        <v>0</v>
      </c>
      <c r="AG36" s="108">
        <v>0</v>
      </c>
      <c r="AH36" s="123">
        <v>0</v>
      </c>
      <c r="AI36" s="123">
        <v>0</v>
      </c>
      <c r="AJ36" s="123">
        <v>0</v>
      </c>
      <c r="AK36" s="123">
        <v>0</v>
      </c>
      <c r="AL36" s="123">
        <v>0</v>
      </c>
      <c r="AM36" s="123">
        <v>0</v>
      </c>
      <c r="AN36" s="123">
        <v>0</v>
      </c>
      <c r="AO36" s="123">
        <v>0</v>
      </c>
      <c r="AP36" s="123">
        <v>0</v>
      </c>
      <c r="AQ36" s="123">
        <v>0</v>
      </c>
      <c r="AR36" s="123">
        <v>0</v>
      </c>
      <c r="AS36" s="123">
        <v>0</v>
      </c>
      <c r="AT36" s="123">
        <v>0</v>
      </c>
      <c r="AU36" s="123">
        <v>0</v>
      </c>
      <c r="AV36" s="123">
        <v>0</v>
      </c>
      <c r="AW36" s="123">
        <v>0</v>
      </c>
      <c r="AX36" s="123">
        <v>0</v>
      </c>
      <c r="AY36" s="123">
        <v>0</v>
      </c>
      <c r="AZ36" s="123">
        <v>0</v>
      </c>
      <c r="BA36" s="123">
        <v>0</v>
      </c>
      <c r="BB36" s="123">
        <v>0</v>
      </c>
      <c r="BC36" s="123">
        <v>0</v>
      </c>
      <c r="BD36" s="123">
        <v>0</v>
      </c>
      <c r="BE36" s="123">
        <v>0</v>
      </c>
      <c r="BF36" s="123">
        <v>0</v>
      </c>
      <c r="BG36" s="123">
        <v>0</v>
      </c>
    </row>
    <row r="37" spans="1:59" ht="15" x14ac:dyDescent="0.25">
      <c r="A37" s="199">
        <f>PowellInflow.Unregulated!A37</f>
        <v>45597</v>
      </c>
      <c r="B37" s="101">
        <v>1</v>
      </c>
      <c r="C37" s="101">
        <v>1</v>
      </c>
      <c r="D37" s="101">
        <v>1</v>
      </c>
      <c r="E37" s="108">
        <v>0</v>
      </c>
      <c r="F37" s="108">
        <v>0</v>
      </c>
      <c r="G37" s="108">
        <v>0</v>
      </c>
      <c r="H37" s="108">
        <v>0</v>
      </c>
      <c r="I37" s="108">
        <v>0</v>
      </c>
      <c r="J37" s="108">
        <v>0</v>
      </c>
      <c r="K37" s="108">
        <v>0</v>
      </c>
      <c r="L37" s="108">
        <v>0</v>
      </c>
      <c r="M37" s="108">
        <v>0</v>
      </c>
      <c r="N37" s="108">
        <v>0</v>
      </c>
      <c r="O37" s="108">
        <v>0</v>
      </c>
      <c r="P37" s="108">
        <v>0</v>
      </c>
      <c r="Q37" s="108">
        <v>0</v>
      </c>
      <c r="R37" s="108">
        <v>0</v>
      </c>
      <c r="S37" s="108">
        <v>0</v>
      </c>
      <c r="T37" s="108">
        <v>0</v>
      </c>
      <c r="U37" s="108">
        <v>0</v>
      </c>
      <c r="V37" s="108">
        <v>0</v>
      </c>
      <c r="W37" s="108">
        <v>0</v>
      </c>
      <c r="X37" s="108">
        <v>0</v>
      </c>
      <c r="Y37" s="108">
        <v>0</v>
      </c>
      <c r="Z37" s="108">
        <v>0</v>
      </c>
      <c r="AA37" s="108">
        <v>0</v>
      </c>
      <c r="AB37" s="108">
        <v>0</v>
      </c>
      <c r="AC37" s="108">
        <v>0</v>
      </c>
      <c r="AD37" s="108">
        <v>0</v>
      </c>
      <c r="AE37" s="108">
        <v>0</v>
      </c>
      <c r="AF37" s="108">
        <v>0</v>
      </c>
      <c r="AG37" s="108">
        <v>0</v>
      </c>
      <c r="AH37" s="123">
        <v>0</v>
      </c>
      <c r="AI37" s="123">
        <v>0</v>
      </c>
      <c r="AJ37" s="123">
        <v>0</v>
      </c>
      <c r="AK37" s="123">
        <v>0</v>
      </c>
      <c r="AL37" s="123">
        <v>0</v>
      </c>
      <c r="AM37" s="123">
        <v>0</v>
      </c>
      <c r="AN37" s="123">
        <v>0</v>
      </c>
      <c r="AO37" s="123">
        <v>0</v>
      </c>
      <c r="AP37" s="123">
        <v>0</v>
      </c>
      <c r="AQ37" s="123">
        <v>0</v>
      </c>
      <c r="AR37" s="123">
        <v>0</v>
      </c>
      <c r="AS37" s="123">
        <v>0</v>
      </c>
      <c r="AT37" s="123">
        <v>0</v>
      </c>
      <c r="AU37" s="123">
        <v>0</v>
      </c>
      <c r="AV37" s="123">
        <v>0</v>
      </c>
      <c r="AW37" s="123">
        <v>0</v>
      </c>
      <c r="AX37" s="123">
        <v>0</v>
      </c>
      <c r="AY37" s="123">
        <v>0</v>
      </c>
      <c r="AZ37" s="123">
        <v>0</v>
      </c>
      <c r="BA37" s="123">
        <v>0</v>
      </c>
      <c r="BB37" s="123">
        <v>0</v>
      </c>
      <c r="BC37" s="123">
        <v>0</v>
      </c>
      <c r="BD37" s="123">
        <v>0</v>
      </c>
      <c r="BE37" s="123">
        <v>0</v>
      </c>
      <c r="BF37" s="123">
        <v>0</v>
      </c>
      <c r="BG37" s="123">
        <v>0</v>
      </c>
    </row>
    <row r="38" spans="1:59" ht="15" x14ac:dyDescent="0.25">
      <c r="A38" s="199">
        <f>PowellInflow.Unregulated!A38</f>
        <v>45627</v>
      </c>
      <c r="B38" s="101">
        <v>1</v>
      </c>
      <c r="C38" s="101">
        <v>1</v>
      </c>
      <c r="D38" s="101">
        <v>1</v>
      </c>
      <c r="E38" s="108">
        <v>0</v>
      </c>
      <c r="F38" s="108">
        <v>0</v>
      </c>
      <c r="G38" s="108">
        <v>0</v>
      </c>
      <c r="H38" s="108">
        <v>0</v>
      </c>
      <c r="I38" s="108">
        <v>0</v>
      </c>
      <c r="J38" s="108">
        <v>0</v>
      </c>
      <c r="K38" s="108">
        <v>0</v>
      </c>
      <c r="L38" s="108">
        <v>0</v>
      </c>
      <c r="M38" s="108">
        <v>0</v>
      </c>
      <c r="N38" s="108">
        <v>0</v>
      </c>
      <c r="O38" s="108">
        <v>0</v>
      </c>
      <c r="P38" s="108">
        <v>0</v>
      </c>
      <c r="Q38" s="108">
        <v>0</v>
      </c>
      <c r="R38" s="108">
        <v>0</v>
      </c>
      <c r="S38" s="108">
        <v>0</v>
      </c>
      <c r="T38" s="108">
        <v>0</v>
      </c>
      <c r="U38" s="108">
        <v>0</v>
      </c>
      <c r="V38" s="108">
        <v>0</v>
      </c>
      <c r="W38" s="108">
        <v>0</v>
      </c>
      <c r="X38" s="108">
        <v>0</v>
      </c>
      <c r="Y38" s="108">
        <v>0</v>
      </c>
      <c r="Z38" s="108">
        <v>0</v>
      </c>
      <c r="AA38" s="108">
        <v>0</v>
      </c>
      <c r="AB38" s="108">
        <v>0</v>
      </c>
      <c r="AC38" s="108">
        <v>0</v>
      </c>
      <c r="AD38" s="108">
        <v>0</v>
      </c>
      <c r="AE38" s="108">
        <v>0</v>
      </c>
      <c r="AF38" s="108">
        <v>0</v>
      </c>
      <c r="AG38" s="108">
        <v>0</v>
      </c>
      <c r="AH38" s="123">
        <v>0</v>
      </c>
      <c r="AI38" s="123">
        <v>0</v>
      </c>
      <c r="AJ38" s="123">
        <v>0</v>
      </c>
      <c r="AK38" s="123">
        <v>0</v>
      </c>
      <c r="AL38" s="123">
        <v>0</v>
      </c>
      <c r="AM38" s="123">
        <v>0</v>
      </c>
      <c r="AN38" s="123">
        <v>0</v>
      </c>
      <c r="AO38" s="123">
        <v>0</v>
      </c>
      <c r="AP38" s="123">
        <v>0</v>
      </c>
      <c r="AQ38" s="123">
        <v>0</v>
      </c>
      <c r="AR38" s="123">
        <v>0</v>
      </c>
      <c r="AS38" s="123">
        <v>0</v>
      </c>
      <c r="AT38" s="123">
        <v>0</v>
      </c>
      <c r="AU38" s="123">
        <v>0</v>
      </c>
      <c r="AV38" s="123">
        <v>0</v>
      </c>
      <c r="AW38" s="123">
        <v>0</v>
      </c>
      <c r="AX38" s="123">
        <v>0</v>
      </c>
      <c r="AY38" s="123">
        <v>0</v>
      </c>
      <c r="AZ38" s="123">
        <v>0</v>
      </c>
      <c r="BA38" s="123">
        <v>0</v>
      </c>
      <c r="BB38" s="123">
        <v>0</v>
      </c>
      <c r="BC38" s="123">
        <v>0</v>
      </c>
      <c r="BD38" s="123">
        <v>0</v>
      </c>
      <c r="BE38" s="123">
        <v>0</v>
      </c>
      <c r="BF38" s="123">
        <v>0</v>
      </c>
      <c r="BG38" s="123">
        <v>0</v>
      </c>
    </row>
    <row r="39" spans="1:59" ht="15" x14ac:dyDescent="0.25">
      <c r="A39" s="199">
        <f>PowellInflow.Unregulated!A39</f>
        <v>45658</v>
      </c>
      <c r="B39" s="101">
        <v>1</v>
      </c>
      <c r="C39" s="101">
        <v>1</v>
      </c>
      <c r="D39" s="101">
        <v>1</v>
      </c>
      <c r="E39" s="108">
        <v>0</v>
      </c>
      <c r="F39" s="108">
        <v>0</v>
      </c>
      <c r="G39" s="108">
        <v>0</v>
      </c>
      <c r="H39" s="108">
        <v>0</v>
      </c>
      <c r="I39" s="108">
        <v>0</v>
      </c>
      <c r="J39" s="108">
        <v>0</v>
      </c>
      <c r="K39" s="108">
        <v>0</v>
      </c>
      <c r="L39" s="108">
        <v>0</v>
      </c>
      <c r="M39" s="108">
        <v>0</v>
      </c>
      <c r="N39" s="108">
        <v>0</v>
      </c>
      <c r="O39" s="108">
        <v>0</v>
      </c>
      <c r="P39" s="108">
        <v>0</v>
      </c>
      <c r="Q39" s="108">
        <v>0</v>
      </c>
      <c r="R39" s="108">
        <v>0</v>
      </c>
      <c r="S39" s="108">
        <v>0</v>
      </c>
      <c r="T39" s="108">
        <v>0</v>
      </c>
      <c r="U39" s="108">
        <v>0</v>
      </c>
      <c r="V39" s="108">
        <v>0</v>
      </c>
      <c r="W39" s="108">
        <v>0</v>
      </c>
      <c r="X39" s="108">
        <v>0</v>
      </c>
      <c r="Y39" s="108">
        <v>0</v>
      </c>
      <c r="Z39" s="108">
        <v>0</v>
      </c>
      <c r="AA39" s="108">
        <v>0</v>
      </c>
      <c r="AB39" s="108">
        <v>0</v>
      </c>
      <c r="AC39" s="108">
        <v>0</v>
      </c>
      <c r="AD39" s="108">
        <v>0</v>
      </c>
      <c r="AE39" s="108">
        <v>0</v>
      </c>
      <c r="AF39" s="108">
        <v>0</v>
      </c>
      <c r="AG39" s="108">
        <v>0</v>
      </c>
      <c r="AH39" s="123">
        <v>0</v>
      </c>
      <c r="AI39" s="123">
        <v>0</v>
      </c>
      <c r="AJ39" s="123">
        <v>0</v>
      </c>
      <c r="AK39" s="123">
        <v>0</v>
      </c>
      <c r="AL39" s="123">
        <v>0</v>
      </c>
      <c r="AM39" s="123">
        <v>0</v>
      </c>
      <c r="AN39" s="123">
        <v>0</v>
      </c>
      <c r="AO39" s="123">
        <v>0</v>
      </c>
      <c r="AP39" s="123">
        <v>0</v>
      </c>
      <c r="AQ39" s="123">
        <v>0</v>
      </c>
      <c r="AR39" s="123">
        <v>0</v>
      </c>
      <c r="AS39" s="123">
        <v>0</v>
      </c>
      <c r="AT39" s="123">
        <v>0</v>
      </c>
      <c r="AU39" s="123">
        <v>0</v>
      </c>
      <c r="AV39" s="123">
        <v>0</v>
      </c>
      <c r="AW39" s="123">
        <v>0</v>
      </c>
      <c r="AX39" s="123">
        <v>0</v>
      </c>
      <c r="AY39" s="123">
        <v>0</v>
      </c>
      <c r="AZ39" s="123">
        <v>0</v>
      </c>
      <c r="BA39" s="123">
        <v>0</v>
      </c>
      <c r="BB39" s="123">
        <v>0</v>
      </c>
      <c r="BC39" s="123">
        <v>0</v>
      </c>
      <c r="BD39" s="123">
        <v>0</v>
      </c>
      <c r="BE39" s="123">
        <v>0</v>
      </c>
      <c r="BF39" s="123">
        <v>0</v>
      </c>
      <c r="BG39" s="123">
        <v>0</v>
      </c>
    </row>
    <row r="40" spans="1:59" ht="15" x14ac:dyDescent="0.25">
      <c r="A40" s="199">
        <f>PowellInflow.Unregulated!A40</f>
        <v>45689</v>
      </c>
      <c r="B40" s="101">
        <v>1</v>
      </c>
      <c r="C40" s="101">
        <v>1</v>
      </c>
      <c r="D40" s="101">
        <v>1</v>
      </c>
      <c r="E40" s="108">
        <v>0</v>
      </c>
      <c r="F40" s="108">
        <v>0</v>
      </c>
      <c r="G40" s="108">
        <v>0</v>
      </c>
      <c r="H40" s="108">
        <v>0</v>
      </c>
      <c r="I40" s="108">
        <v>0</v>
      </c>
      <c r="J40" s="108">
        <v>0</v>
      </c>
      <c r="K40" s="108">
        <v>0</v>
      </c>
      <c r="L40" s="108">
        <v>0</v>
      </c>
      <c r="M40" s="108">
        <v>0</v>
      </c>
      <c r="N40" s="108">
        <v>0</v>
      </c>
      <c r="O40" s="108">
        <v>0</v>
      </c>
      <c r="P40" s="108">
        <v>0</v>
      </c>
      <c r="Q40" s="108">
        <v>0</v>
      </c>
      <c r="R40" s="108">
        <v>0</v>
      </c>
      <c r="S40" s="108">
        <v>0</v>
      </c>
      <c r="T40" s="108">
        <v>0</v>
      </c>
      <c r="U40" s="108">
        <v>0</v>
      </c>
      <c r="V40" s="108">
        <v>0</v>
      </c>
      <c r="W40" s="108">
        <v>0</v>
      </c>
      <c r="X40" s="108">
        <v>0</v>
      </c>
      <c r="Y40" s="108">
        <v>0</v>
      </c>
      <c r="Z40" s="108">
        <v>0</v>
      </c>
      <c r="AA40" s="108">
        <v>0</v>
      </c>
      <c r="AB40" s="108">
        <v>0</v>
      </c>
      <c r="AC40" s="108">
        <v>0</v>
      </c>
      <c r="AD40" s="108">
        <v>0</v>
      </c>
      <c r="AE40" s="108">
        <v>0</v>
      </c>
      <c r="AF40" s="108">
        <v>0</v>
      </c>
      <c r="AG40" s="108">
        <v>0</v>
      </c>
      <c r="AH40" s="123">
        <v>0</v>
      </c>
      <c r="AI40" s="123">
        <v>0</v>
      </c>
      <c r="AJ40" s="123">
        <v>0</v>
      </c>
      <c r="AK40" s="123">
        <v>0</v>
      </c>
      <c r="AL40" s="123">
        <v>0</v>
      </c>
      <c r="AM40" s="123">
        <v>0</v>
      </c>
      <c r="AN40" s="123">
        <v>0</v>
      </c>
      <c r="AO40" s="123">
        <v>0</v>
      </c>
      <c r="AP40" s="123">
        <v>0</v>
      </c>
      <c r="AQ40" s="123">
        <v>0</v>
      </c>
      <c r="AR40" s="123">
        <v>0</v>
      </c>
      <c r="AS40" s="123">
        <v>0</v>
      </c>
      <c r="AT40" s="123">
        <v>0</v>
      </c>
      <c r="AU40" s="123">
        <v>0</v>
      </c>
      <c r="AV40" s="123">
        <v>0</v>
      </c>
      <c r="AW40" s="123">
        <v>0</v>
      </c>
      <c r="AX40" s="123">
        <v>0</v>
      </c>
      <c r="AY40" s="123">
        <v>0</v>
      </c>
      <c r="AZ40" s="123">
        <v>0</v>
      </c>
      <c r="BA40" s="123">
        <v>0</v>
      </c>
      <c r="BB40" s="123">
        <v>0</v>
      </c>
      <c r="BC40" s="123">
        <v>0</v>
      </c>
      <c r="BD40" s="123">
        <v>0</v>
      </c>
      <c r="BE40" s="123">
        <v>0</v>
      </c>
      <c r="BF40" s="123">
        <v>0</v>
      </c>
      <c r="BG40" s="123">
        <v>0</v>
      </c>
    </row>
    <row r="41" spans="1:59" ht="15" x14ac:dyDescent="0.25">
      <c r="A41" s="199">
        <f>PowellInflow.Unregulated!A41</f>
        <v>45717</v>
      </c>
      <c r="B41" s="101">
        <v>1</v>
      </c>
      <c r="C41" s="101">
        <v>1</v>
      </c>
      <c r="D41" s="101">
        <v>1</v>
      </c>
      <c r="E41" s="108">
        <v>0</v>
      </c>
      <c r="F41" s="108">
        <v>0</v>
      </c>
      <c r="G41" s="108">
        <v>0</v>
      </c>
      <c r="H41" s="108">
        <v>0</v>
      </c>
      <c r="I41" s="108">
        <v>0</v>
      </c>
      <c r="J41" s="108">
        <v>0</v>
      </c>
      <c r="K41" s="108">
        <v>0</v>
      </c>
      <c r="L41" s="108">
        <v>0</v>
      </c>
      <c r="M41" s="108">
        <v>0</v>
      </c>
      <c r="N41" s="108">
        <v>0</v>
      </c>
      <c r="O41" s="108">
        <v>0</v>
      </c>
      <c r="P41" s="108">
        <v>0</v>
      </c>
      <c r="Q41" s="108">
        <v>0</v>
      </c>
      <c r="R41" s="108">
        <v>0</v>
      </c>
      <c r="S41" s="108">
        <v>0</v>
      </c>
      <c r="T41" s="108">
        <v>0</v>
      </c>
      <c r="U41" s="108">
        <v>0</v>
      </c>
      <c r="V41" s="108">
        <v>0</v>
      </c>
      <c r="W41" s="108">
        <v>0</v>
      </c>
      <c r="X41" s="108">
        <v>0</v>
      </c>
      <c r="Y41" s="108">
        <v>0</v>
      </c>
      <c r="Z41" s="108">
        <v>0</v>
      </c>
      <c r="AA41" s="108">
        <v>0</v>
      </c>
      <c r="AB41" s="108">
        <v>0</v>
      </c>
      <c r="AC41" s="108">
        <v>0</v>
      </c>
      <c r="AD41" s="108">
        <v>0</v>
      </c>
      <c r="AE41" s="108">
        <v>0</v>
      </c>
      <c r="AF41" s="108">
        <v>0</v>
      </c>
      <c r="AG41" s="108">
        <v>0</v>
      </c>
      <c r="AH41" s="123">
        <v>0</v>
      </c>
      <c r="AI41" s="123">
        <v>0</v>
      </c>
      <c r="AJ41" s="123">
        <v>0</v>
      </c>
      <c r="AK41" s="123">
        <v>0</v>
      </c>
      <c r="AL41" s="123">
        <v>0</v>
      </c>
      <c r="AM41" s="123">
        <v>0</v>
      </c>
      <c r="AN41" s="123">
        <v>0</v>
      </c>
      <c r="AO41" s="123">
        <v>0</v>
      </c>
      <c r="AP41" s="123">
        <v>0</v>
      </c>
      <c r="AQ41" s="123">
        <v>0</v>
      </c>
      <c r="AR41" s="123">
        <v>0</v>
      </c>
      <c r="AS41" s="123">
        <v>0</v>
      </c>
      <c r="AT41" s="123">
        <v>0</v>
      </c>
      <c r="AU41" s="123">
        <v>0</v>
      </c>
      <c r="AV41" s="123">
        <v>0</v>
      </c>
      <c r="AW41" s="123">
        <v>0</v>
      </c>
      <c r="AX41" s="123">
        <v>0</v>
      </c>
      <c r="AY41" s="123">
        <v>0</v>
      </c>
      <c r="AZ41" s="123">
        <v>0</v>
      </c>
      <c r="BA41" s="123">
        <v>0</v>
      </c>
      <c r="BB41" s="123">
        <v>0</v>
      </c>
      <c r="BC41" s="123">
        <v>0</v>
      </c>
      <c r="BD41" s="123">
        <v>0</v>
      </c>
      <c r="BE41" s="123">
        <v>0</v>
      </c>
      <c r="BF41" s="123">
        <v>0</v>
      </c>
      <c r="BG41" s="123">
        <v>0</v>
      </c>
    </row>
    <row r="42" spans="1:59" ht="15" x14ac:dyDescent="0.25">
      <c r="A42" s="199">
        <f>PowellInflow.Unregulated!A42</f>
        <v>45748</v>
      </c>
      <c r="B42" s="101">
        <v>1</v>
      </c>
      <c r="C42" s="101">
        <v>1</v>
      </c>
      <c r="D42" s="101">
        <v>1</v>
      </c>
      <c r="E42" s="108">
        <v>0</v>
      </c>
      <c r="F42" s="108">
        <v>0</v>
      </c>
      <c r="G42" s="108">
        <v>0</v>
      </c>
      <c r="H42" s="108">
        <v>0</v>
      </c>
      <c r="I42" s="108">
        <v>0</v>
      </c>
      <c r="J42" s="108">
        <v>0</v>
      </c>
      <c r="K42" s="108">
        <v>0</v>
      </c>
      <c r="L42" s="108">
        <v>0</v>
      </c>
      <c r="M42" s="108">
        <v>0</v>
      </c>
      <c r="N42" s="108">
        <v>0</v>
      </c>
      <c r="O42" s="108">
        <v>0</v>
      </c>
      <c r="P42" s="108">
        <v>0</v>
      </c>
      <c r="Q42" s="108">
        <v>0</v>
      </c>
      <c r="R42" s="108">
        <v>0</v>
      </c>
      <c r="S42" s="108">
        <v>0</v>
      </c>
      <c r="T42" s="108">
        <v>0</v>
      </c>
      <c r="U42" s="108">
        <v>0</v>
      </c>
      <c r="V42" s="108">
        <v>0</v>
      </c>
      <c r="W42" s="108">
        <v>0</v>
      </c>
      <c r="X42" s="108">
        <v>0</v>
      </c>
      <c r="Y42" s="108">
        <v>0</v>
      </c>
      <c r="Z42" s="108">
        <v>0</v>
      </c>
      <c r="AA42" s="108">
        <v>0</v>
      </c>
      <c r="AB42" s="108">
        <v>0</v>
      </c>
      <c r="AC42" s="108">
        <v>0</v>
      </c>
      <c r="AD42" s="108">
        <v>0</v>
      </c>
      <c r="AE42" s="108">
        <v>0</v>
      </c>
      <c r="AF42" s="108">
        <v>0</v>
      </c>
      <c r="AG42" s="108">
        <v>0</v>
      </c>
      <c r="AH42" s="123">
        <v>0</v>
      </c>
      <c r="AI42" s="123">
        <v>0</v>
      </c>
      <c r="AJ42" s="123">
        <v>0</v>
      </c>
      <c r="AK42" s="123">
        <v>0</v>
      </c>
      <c r="AL42" s="123">
        <v>0</v>
      </c>
      <c r="AM42" s="123">
        <v>0</v>
      </c>
      <c r="AN42" s="123">
        <v>0</v>
      </c>
      <c r="AO42" s="123">
        <v>0</v>
      </c>
      <c r="AP42" s="123">
        <v>0</v>
      </c>
      <c r="AQ42" s="123">
        <v>0</v>
      </c>
      <c r="AR42" s="123">
        <v>0</v>
      </c>
      <c r="AS42" s="123">
        <v>0</v>
      </c>
      <c r="AT42" s="123">
        <v>0</v>
      </c>
      <c r="AU42" s="123">
        <v>0</v>
      </c>
      <c r="AV42" s="123">
        <v>0</v>
      </c>
      <c r="AW42" s="123">
        <v>0</v>
      </c>
      <c r="AX42" s="123">
        <v>0</v>
      </c>
      <c r="AY42" s="123">
        <v>0</v>
      </c>
      <c r="AZ42" s="123">
        <v>0</v>
      </c>
      <c r="BA42" s="123">
        <v>0</v>
      </c>
      <c r="BB42" s="123">
        <v>0</v>
      </c>
      <c r="BC42" s="123">
        <v>0</v>
      </c>
      <c r="BD42" s="123">
        <v>0</v>
      </c>
      <c r="BE42" s="123">
        <v>0</v>
      </c>
      <c r="BF42" s="123">
        <v>0</v>
      </c>
      <c r="BG42" s="123">
        <v>0</v>
      </c>
    </row>
    <row r="43" spans="1:59" ht="15" x14ac:dyDescent="0.25">
      <c r="A43" s="199">
        <f>PowellInflow.Unregulated!A43</f>
        <v>45778</v>
      </c>
      <c r="B43" s="101">
        <v>1</v>
      </c>
      <c r="C43" s="101">
        <v>1</v>
      </c>
      <c r="D43" s="101">
        <v>1</v>
      </c>
      <c r="E43" s="108">
        <v>0</v>
      </c>
      <c r="F43" s="108">
        <v>0</v>
      </c>
      <c r="G43" s="108">
        <v>0</v>
      </c>
      <c r="H43" s="108">
        <v>0</v>
      </c>
      <c r="I43" s="108">
        <v>0</v>
      </c>
      <c r="J43" s="108">
        <v>0</v>
      </c>
      <c r="K43" s="108">
        <v>0</v>
      </c>
      <c r="L43" s="108">
        <v>0</v>
      </c>
      <c r="M43" s="108">
        <v>0</v>
      </c>
      <c r="N43" s="108">
        <v>0</v>
      </c>
      <c r="O43" s="108">
        <v>0</v>
      </c>
      <c r="P43" s="108">
        <v>0</v>
      </c>
      <c r="Q43" s="108">
        <v>0</v>
      </c>
      <c r="R43" s="108">
        <v>0</v>
      </c>
      <c r="S43" s="108">
        <v>0</v>
      </c>
      <c r="T43" s="108">
        <v>0</v>
      </c>
      <c r="U43" s="108">
        <v>0</v>
      </c>
      <c r="V43" s="108">
        <v>0</v>
      </c>
      <c r="W43" s="108">
        <v>0</v>
      </c>
      <c r="X43" s="108">
        <v>0</v>
      </c>
      <c r="Y43" s="108">
        <v>0</v>
      </c>
      <c r="Z43" s="108">
        <v>0</v>
      </c>
      <c r="AA43" s="108">
        <v>0</v>
      </c>
      <c r="AB43" s="108">
        <v>0</v>
      </c>
      <c r="AC43" s="108">
        <v>0</v>
      </c>
      <c r="AD43" s="108">
        <v>0</v>
      </c>
      <c r="AE43" s="108">
        <v>0</v>
      </c>
      <c r="AF43" s="108">
        <v>0</v>
      </c>
      <c r="AG43" s="108">
        <v>0</v>
      </c>
      <c r="AH43" s="123">
        <v>0</v>
      </c>
      <c r="AI43" s="123">
        <v>0</v>
      </c>
      <c r="AJ43" s="123">
        <v>0</v>
      </c>
      <c r="AK43" s="123">
        <v>0</v>
      </c>
      <c r="AL43" s="123">
        <v>0</v>
      </c>
      <c r="AM43" s="123">
        <v>0</v>
      </c>
      <c r="AN43" s="123">
        <v>0</v>
      </c>
      <c r="AO43" s="123">
        <v>0</v>
      </c>
      <c r="AP43" s="123">
        <v>0</v>
      </c>
      <c r="AQ43" s="123">
        <v>0</v>
      </c>
      <c r="AR43" s="123">
        <v>0</v>
      </c>
      <c r="AS43" s="123">
        <v>0</v>
      </c>
      <c r="AT43" s="123">
        <v>0</v>
      </c>
      <c r="AU43" s="123">
        <v>0</v>
      </c>
      <c r="AV43" s="123">
        <v>0</v>
      </c>
      <c r="AW43" s="123">
        <v>0</v>
      </c>
      <c r="AX43" s="123">
        <v>0</v>
      </c>
      <c r="AY43" s="123">
        <v>0</v>
      </c>
      <c r="AZ43" s="123">
        <v>0</v>
      </c>
      <c r="BA43" s="123">
        <v>0</v>
      </c>
      <c r="BB43" s="123">
        <v>0</v>
      </c>
      <c r="BC43" s="123">
        <v>0</v>
      </c>
      <c r="BD43" s="123">
        <v>0</v>
      </c>
      <c r="BE43" s="123">
        <v>0</v>
      </c>
      <c r="BF43" s="123">
        <v>0</v>
      </c>
      <c r="BG43" s="123">
        <v>0</v>
      </c>
    </row>
    <row r="44" spans="1:59" ht="15" x14ac:dyDescent="0.25">
      <c r="A44" s="199">
        <f>PowellInflow.Unregulated!A44</f>
        <v>45809</v>
      </c>
      <c r="B44" s="101">
        <v>1</v>
      </c>
      <c r="C44" s="101">
        <v>1</v>
      </c>
      <c r="D44" s="101">
        <v>1</v>
      </c>
      <c r="E44" s="108">
        <v>0</v>
      </c>
      <c r="F44" s="108">
        <v>0</v>
      </c>
      <c r="G44" s="108">
        <v>0</v>
      </c>
      <c r="H44" s="108">
        <v>0</v>
      </c>
      <c r="I44" s="108">
        <v>0</v>
      </c>
      <c r="J44" s="108">
        <v>0</v>
      </c>
      <c r="K44" s="108">
        <v>0</v>
      </c>
      <c r="L44" s="108">
        <v>0</v>
      </c>
      <c r="M44" s="108">
        <v>0</v>
      </c>
      <c r="N44" s="108">
        <v>0</v>
      </c>
      <c r="O44" s="108">
        <v>0</v>
      </c>
      <c r="P44" s="108">
        <v>0</v>
      </c>
      <c r="Q44" s="108">
        <v>0</v>
      </c>
      <c r="R44" s="108">
        <v>0</v>
      </c>
      <c r="S44" s="108">
        <v>0</v>
      </c>
      <c r="T44" s="108">
        <v>0</v>
      </c>
      <c r="U44" s="108">
        <v>0</v>
      </c>
      <c r="V44" s="108">
        <v>0</v>
      </c>
      <c r="W44" s="108">
        <v>0</v>
      </c>
      <c r="X44" s="108">
        <v>0</v>
      </c>
      <c r="Y44" s="108">
        <v>0</v>
      </c>
      <c r="Z44" s="108">
        <v>0</v>
      </c>
      <c r="AA44" s="108">
        <v>0</v>
      </c>
      <c r="AB44" s="108">
        <v>0</v>
      </c>
      <c r="AC44" s="108">
        <v>0</v>
      </c>
      <c r="AD44" s="108">
        <v>0</v>
      </c>
      <c r="AE44" s="108">
        <v>0</v>
      </c>
      <c r="AF44" s="108">
        <v>0</v>
      </c>
      <c r="AG44" s="108">
        <v>0</v>
      </c>
      <c r="AH44" s="123">
        <v>0</v>
      </c>
      <c r="AI44" s="123">
        <v>0</v>
      </c>
      <c r="AJ44" s="123">
        <v>0</v>
      </c>
      <c r="AK44" s="123">
        <v>0</v>
      </c>
      <c r="AL44" s="123">
        <v>0</v>
      </c>
      <c r="AM44" s="123">
        <v>0</v>
      </c>
      <c r="AN44" s="123">
        <v>0</v>
      </c>
      <c r="AO44" s="123">
        <v>0</v>
      </c>
      <c r="AP44" s="123">
        <v>0</v>
      </c>
      <c r="AQ44" s="123">
        <v>0</v>
      </c>
      <c r="AR44" s="123">
        <v>0</v>
      </c>
      <c r="AS44" s="123">
        <v>0</v>
      </c>
      <c r="AT44" s="123">
        <v>0</v>
      </c>
      <c r="AU44" s="123">
        <v>0</v>
      </c>
      <c r="AV44" s="123">
        <v>0</v>
      </c>
      <c r="AW44" s="123">
        <v>0</v>
      </c>
      <c r="AX44" s="123">
        <v>0</v>
      </c>
      <c r="AY44" s="123">
        <v>0</v>
      </c>
      <c r="AZ44" s="123">
        <v>0</v>
      </c>
      <c r="BA44" s="123">
        <v>0</v>
      </c>
      <c r="BB44" s="123">
        <v>0</v>
      </c>
      <c r="BC44" s="123">
        <v>0</v>
      </c>
      <c r="BD44" s="123">
        <v>0</v>
      </c>
      <c r="BE44" s="123">
        <v>0</v>
      </c>
      <c r="BF44" s="123">
        <v>0</v>
      </c>
      <c r="BG44" s="123">
        <v>0</v>
      </c>
    </row>
    <row r="45" spans="1:59" ht="15" x14ac:dyDescent="0.25">
      <c r="A45" s="199">
        <f>PowellInflow.Unregulated!A45</f>
        <v>45839</v>
      </c>
      <c r="B45" s="101">
        <v>1</v>
      </c>
      <c r="C45" s="101">
        <v>1</v>
      </c>
      <c r="D45" s="101">
        <v>1</v>
      </c>
      <c r="E45" s="108">
        <v>0</v>
      </c>
      <c r="F45" s="108">
        <v>0</v>
      </c>
      <c r="G45" s="108">
        <v>0</v>
      </c>
      <c r="H45" s="108">
        <v>0</v>
      </c>
      <c r="I45" s="108">
        <v>0</v>
      </c>
      <c r="J45" s="108">
        <v>0</v>
      </c>
      <c r="K45" s="108">
        <v>0</v>
      </c>
      <c r="L45" s="108">
        <v>0</v>
      </c>
      <c r="M45" s="108">
        <v>0</v>
      </c>
      <c r="N45" s="108">
        <v>0</v>
      </c>
      <c r="O45" s="108">
        <v>0</v>
      </c>
      <c r="P45" s="108">
        <v>0</v>
      </c>
      <c r="Q45" s="108">
        <v>0</v>
      </c>
      <c r="R45" s="108">
        <v>0</v>
      </c>
      <c r="S45" s="108">
        <v>0</v>
      </c>
      <c r="T45" s="108">
        <v>0</v>
      </c>
      <c r="U45" s="108">
        <v>0</v>
      </c>
      <c r="V45" s="108">
        <v>0</v>
      </c>
      <c r="W45" s="108">
        <v>0</v>
      </c>
      <c r="X45" s="108">
        <v>0</v>
      </c>
      <c r="Y45" s="108">
        <v>0</v>
      </c>
      <c r="Z45" s="108">
        <v>0</v>
      </c>
      <c r="AA45" s="108">
        <v>0</v>
      </c>
      <c r="AB45" s="108">
        <v>0</v>
      </c>
      <c r="AC45" s="108">
        <v>0</v>
      </c>
      <c r="AD45" s="108">
        <v>0</v>
      </c>
      <c r="AE45" s="108">
        <v>0</v>
      </c>
      <c r="AF45" s="108">
        <v>0</v>
      </c>
      <c r="AG45" s="108">
        <v>0</v>
      </c>
      <c r="AH45" s="123">
        <v>0</v>
      </c>
      <c r="AI45" s="123">
        <v>0</v>
      </c>
      <c r="AJ45" s="123">
        <v>0</v>
      </c>
      <c r="AK45" s="123">
        <v>0</v>
      </c>
      <c r="AL45" s="123">
        <v>0</v>
      </c>
      <c r="AM45" s="123">
        <v>0</v>
      </c>
      <c r="AN45" s="123">
        <v>0</v>
      </c>
      <c r="AO45" s="123">
        <v>0</v>
      </c>
      <c r="AP45" s="123">
        <v>0</v>
      </c>
      <c r="AQ45" s="123">
        <v>0</v>
      </c>
      <c r="AR45" s="123">
        <v>0</v>
      </c>
      <c r="AS45" s="123">
        <v>0</v>
      </c>
      <c r="AT45" s="123">
        <v>0</v>
      </c>
      <c r="AU45" s="123">
        <v>0</v>
      </c>
      <c r="AV45" s="123">
        <v>0</v>
      </c>
      <c r="AW45" s="123">
        <v>0</v>
      </c>
      <c r="AX45" s="123">
        <v>0</v>
      </c>
      <c r="AY45" s="123">
        <v>0</v>
      </c>
      <c r="AZ45" s="123">
        <v>0</v>
      </c>
      <c r="BA45" s="123">
        <v>0</v>
      </c>
      <c r="BB45" s="123">
        <v>0</v>
      </c>
      <c r="BC45" s="123">
        <v>0</v>
      </c>
      <c r="BD45" s="123">
        <v>0</v>
      </c>
      <c r="BE45" s="123">
        <v>0</v>
      </c>
      <c r="BF45" s="123">
        <v>0</v>
      </c>
      <c r="BG45" s="123">
        <v>0</v>
      </c>
    </row>
    <row r="46" spans="1:59" ht="15" x14ac:dyDescent="0.25">
      <c r="A46" s="199">
        <f>PowellInflow.Unregulated!A46</f>
        <v>45870</v>
      </c>
      <c r="B46" s="101">
        <v>1</v>
      </c>
      <c r="C46" s="101">
        <v>1</v>
      </c>
      <c r="D46" s="101">
        <v>1</v>
      </c>
      <c r="E46" s="108">
        <v>0</v>
      </c>
      <c r="F46" s="108">
        <v>0</v>
      </c>
      <c r="G46" s="108">
        <v>0</v>
      </c>
      <c r="H46" s="108">
        <v>0</v>
      </c>
      <c r="I46" s="108">
        <v>0</v>
      </c>
      <c r="J46" s="108">
        <v>0</v>
      </c>
      <c r="K46" s="108">
        <v>0</v>
      </c>
      <c r="L46" s="108">
        <v>0</v>
      </c>
      <c r="M46" s="108">
        <v>0</v>
      </c>
      <c r="N46" s="108">
        <v>0</v>
      </c>
      <c r="O46" s="108">
        <v>0</v>
      </c>
      <c r="P46" s="108">
        <v>0</v>
      </c>
      <c r="Q46" s="108">
        <v>0</v>
      </c>
      <c r="R46" s="108">
        <v>0</v>
      </c>
      <c r="S46" s="108">
        <v>0</v>
      </c>
      <c r="T46" s="108">
        <v>0</v>
      </c>
      <c r="U46" s="108">
        <v>0</v>
      </c>
      <c r="V46" s="108">
        <v>0</v>
      </c>
      <c r="W46" s="108">
        <v>0</v>
      </c>
      <c r="X46" s="108">
        <v>0</v>
      </c>
      <c r="Y46" s="108">
        <v>0</v>
      </c>
      <c r="Z46" s="108">
        <v>0</v>
      </c>
      <c r="AA46" s="108">
        <v>0</v>
      </c>
      <c r="AB46" s="108">
        <v>0</v>
      </c>
      <c r="AC46" s="108">
        <v>0</v>
      </c>
      <c r="AD46" s="108">
        <v>0</v>
      </c>
      <c r="AE46" s="108">
        <v>0</v>
      </c>
      <c r="AF46" s="108">
        <v>0</v>
      </c>
      <c r="AG46" s="108">
        <v>0</v>
      </c>
      <c r="AH46" s="123">
        <v>0</v>
      </c>
      <c r="AI46" s="123">
        <v>0</v>
      </c>
      <c r="AJ46" s="123">
        <v>0</v>
      </c>
      <c r="AK46" s="123">
        <v>0</v>
      </c>
      <c r="AL46" s="123">
        <v>0</v>
      </c>
      <c r="AM46" s="123">
        <v>0</v>
      </c>
      <c r="AN46" s="123">
        <v>0</v>
      </c>
      <c r="AO46" s="123">
        <v>0</v>
      </c>
      <c r="AP46" s="123">
        <v>0</v>
      </c>
      <c r="AQ46" s="123">
        <v>0</v>
      </c>
      <c r="AR46" s="123">
        <v>0</v>
      </c>
      <c r="AS46" s="123">
        <v>0</v>
      </c>
      <c r="AT46" s="123">
        <v>0</v>
      </c>
      <c r="AU46" s="123">
        <v>0</v>
      </c>
      <c r="AV46" s="123">
        <v>0</v>
      </c>
      <c r="AW46" s="123">
        <v>0</v>
      </c>
      <c r="AX46" s="123">
        <v>0</v>
      </c>
      <c r="AY46" s="123">
        <v>0</v>
      </c>
      <c r="AZ46" s="123">
        <v>0</v>
      </c>
      <c r="BA46" s="123">
        <v>0</v>
      </c>
      <c r="BB46" s="123">
        <v>0</v>
      </c>
      <c r="BC46" s="123">
        <v>0</v>
      </c>
      <c r="BD46" s="123">
        <v>0</v>
      </c>
      <c r="BE46" s="123">
        <v>0</v>
      </c>
      <c r="BF46" s="123">
        <v>0</v>
      </c>
      <c r="BG46" s="123">
        <v>0</v>
      </c>
    </row>
    <row r="47" spans="1:59" ht="15" x14ac:dyDescent="0.25">
      <c r="A47" s="199">
        <f>PowellInflow.Unregulated!A47</f>
        <v>45901</v>
      </c>
      <c r="B47" s="101">
        <v>1</v>
      </c>
      <c r="C47" s="101">
        <v>1</v>
      </c>
      <c r="D47" s="101">
        <v>1</v>
      </c>
      <c r="E47" s="108">
        <v>0</v>
      </c>
      <c r="F47" s="108">
        <v>0</v>
      </c>
      <c r="G47" s="108">
        <v>0</v>
      </c>
      <c r="H47" s="108">
        <v>0</v>
      </c>
      <c r="I47" s="108">
        <v>0</v>
      </c>
      <c r="J47" s="108">
        <v>0</v>
      </c>
      <c r="K47" s="108">
        <v>0</v>
      </c>
      <c r="L47" s="108">
        <v>0</v>
      </c>
      <c r="M47" s="108">
        <v>0</v>
      </c>
      <c r="N47" s="108">
        <v>0</v>
      </c>
      <c r="O47" s="108">
        <v>0</v>
      </c>
      <c r="P47" s="108">
        <v>0</v>
      </c>
      <c r="Q47" s="108">
        <v>0</v>
      </c>
      <c r="R47" s="108">
        <v>0</v>
      </c>
      <c r="S47" s="108">
        <v>0</v>
      </c>
      <c r="T47" s="108">
        <v>0</v>
      </c>
      <c r="U47" s="108">
        <v>0</v>
      </c>
      <c r="V47" s="108">
        <v>0</v>
      </c>
      <c r="W47" s="108">
        <v>0</v>
      </c>
      <c r="X47" s="108">
        <v>0</v>
      </c>
      <c r="Y47" s="108">
        <v>0</v>
      </c>
      <c r="Z47" s="108">
        <v>0</v>
      </c>
      <c r="AA47" s="108">
        <v>0</v>
      </c>
      <c r="AB47" s="108">
        <v>0</v>
      </c>
      <c r="AC47" s="108">
        <v>0</v>
      </c>
      <c r="AD47" s="108">
        <v>0</v>
      </c>
      <c r="AE47" s="108">
        <v>0</v>
      </c>
      <c r="AF47" s="108">
        <v>0</v>
      </c>
      <c r="AG47" s="108">
        <v>0</v>
      </c>
      <c r="AH47" s="123">
        <v>0</v>
      </c>
      <c r="AI47" s="123">
        <v>0</v>
      </c>
      <c r="AJ47" s="123">
        <v>0</v>
      </c>
      <c r="AK47" s="123">
        <v>0</v>
      </c>
      <c r="AL47" s="123">
        <v>0</v>
      </c>
      <c r="AM47" s="123">
        <v>0</v>
      </c>
      <c r="AN47" s="123">
        <v>0</v>
      </c>
      <c r="AO47" s="123">
        <v>0</v>
      </c>
      <c r="AP47" s="123">
        <v>0</v>
      </c>
      <c r="AQ47" s="123">
        <v>0</v>
      </c>
      <c r="AR47" s="123">
        <v>0</v>
      </c>
      <c r="AS47" s="123">
        <v>0</v>
      </c>
      <c r="AT47" s="123">
        <v>0</v>
      </c>
      <c r="AU47" s="123">
        <v>0</v>
      </c>
      <c r="AV47" s="123">
        <v>0</v>
      </c>
      <c r="AW47" s="123">
        <v>0</v>
      </c>
      <c r="AX47" s="123">
        <v>0</v>
      </c>
      <c r="AY47" s="123">
        <v>0</v>
      </c>
      <c r="AZ47" s="123">
        <v>0</v>
      </c>
      <c r="BA47" s="123">
        <v>0</v>
      </c>
      <c r="BB47" s="123">
        <v>0</v>
      </c>
      <c r="BC47" s="123">
        <v>0</v>
      </c>
      <c r="BD47" s="123">
        <v>0</v>
      </c>
      <c r="BE47" s="123">
        <v>0</v>
      </c>
      <c r="BF47" s="123">
        <v>0</v>
      </c>
      <c r="BG47" s="123">
        <v>0</v>
      </c>
    </row>
    <row r="48" spans="1:59" ht="15" x14ac:dyDescent="0.25">
      <c r="A48" s="199">
        <f>PowellInflow.Unregulated!A48</f>
        <v>45931</v>
      </c>
      <c r="B48" s="101">
        <v>1</v>
      </c>
      <c r="C48" s="101">
        <v>1</v>
      </c>
      <c r="D48" s="101">
        <v>1</v>
      </c>
      <c r="E48" s="108">
        <v>0</v>
      </c>
      <c r="F48" s="108">
        <v>0</v>
      </c>
      <c r="G48" s="108">
        <v>0</v>
      </c>
      <c r="H48" s="108">
        <v>0</v>
      </c>
      <c r="I48" s="108">
        <v>0</v>
      </c>
      <c r="J48" s="108">
        <v>0</v>
      </c>
      <c r="K48" s="108">
        <v>0</v>
      </c>
      <c r="L48" s="108">
        <v>0</v>
      </c>
      <c r="M48" s="108">
        <v>0</v>
      </c>
      <c r="N48" s="108">
        <v>0</v>
      </c>
      <c r="O48" s="108">
        <v>0</v>
      </c>
      <c r="P48" s="108">
        <v>0</v>
      </c>
      <c r="Q48" s="108">
        <v>0</v>
      </c>
      <c r="R48" s="108">
        <v>0</v>
      </c>
      <c r="S48" s="108">
        <v>0</v>
      </c>
      <c r="T48" s="108">
        <v>0</v>
      </c>
      <c r="U48" s="108">
        <v>0</v>
      </c>
      <c r="V48" s="108">
        <v>0</v>
      </c>
      <c r="W48" s="108">
        <v>0</v>
      </c>
      <c r="X48" s="108">
        <v>0</v>
      </c>
      <c r="Y48" s="108">
        <v>0</v>
      </c>
      <c r="Z48" s="108">
        <v>0</v>
      </c>
      <c r="AA48" s="108">
        <v>0</v>
      </c>
      <c r="AB48" s="108">
        <v>0</v>
      </c>
      <c r="AC48" s="108">
        <v>0</v>
      </c>
      <c r="AD48" s="108">
        <v>0</v>
      </c>
      <c r="AE48" s="108">
        <v>0</v>
      </c>
      <c r="AF48" s="108">
        <v>0</v>
      </c>
      <c r="AG48" s="108">
        <v>0</v>
      </c>
      <c r="AH48" s="123">
        <v>0</v>
      </c>
      <c r="AI48" s="123">
        <v>0</v>
      </c>
      <c r="AJ48" s="123">
        <v>0</v>
      </c>
      <c r="AK48" s="123">
        <v>0</v>
      </c>
      <c r="AL48" s="123">
        <v>0</v>
      </c>
      <c r="AM48" s="123">
        <v>0</v>
      </c>
      <c r="AN48" s="123">
        <v>0</v>
      </c>
      <c r="AO48" s="123">
        <v>0</v>
      </c>
      <c r="AP48" s="123">
        <v>0</v>
      </c>
      <c r="AQ48" s="123">
        <v>0</v>
      </c>
      <c r="AR48" s="123">
        <v>0</v>
      </c>
      <c r="AS48" s="123">
        <v>0</v>
      </c>
      <c r="AT48" s="123">
        <v>0</v>
      </c>
      <c r="AU48" s="123">
        <v>0</v>
      </c>
      <c r="AV48" s="123">
        <v>0</v>
      </c>
      <c r="AW48" s="123">
        <v>0</v>
      </c>
      <c r="AX48" s="123">
        <v>0</v>
      </c>
      <c r="AY48" s="123">
        <v>0</v>
      </c>
      <c r="AZ48" s="123">
        <v>0</v>
      </c>
      <c r="BA48" s="123">
        <v>0</v>
      </c>
      <c r="BB48" s="123">
        <v>0</v>
      </c>
      <c r="BC48" s="123">
        <v>0</v>
      </c>
      <c r="BD48" s="123">
        <v>0</v>
      </c>
      <c r="BE48" s="123">
        <v>0</v>
      </c>
      <c r="BF48" s="123">
        <v>0</v>
      </c>
      <c r="BG48" s="123">
        <v>0</v>
      </c>
    </row>
    <row r="49" spans="1:59" ht="15" x14ac:dyDescent="0.25">
      <c r="A49" s="199">
        <f>PowellInflow.Unregulated!A49</f>
        <v>45962</v>
      </c>
      <c r="B49" s="101">
        <v>1</v>
      </c>
      <c r="C49" s="101">
        <v>1</v>
      </c>
      <c r="D49" s="101">
        <v>1</v>
      </c>
      <c r="E49" s="108">
        <v>0</v>
      </c>
      <c r="F49" s="108">
        <v>0</v>
      </c>
      <c r="G49" s="108">
        <v>0</v>
      </c>
      <c r="H49" s="108">
        <v>0</v>
      </c>
      <c r="I49" s="108">
        <v>0</v>
      </c>
      <c r="J49" s="108">
        <v>0</v>
      </c>
      <c r="K49" s="108">
        <v>0</v>
      </c>
      <c r="L49" s="108">
        <v>0</v>
      </c>
      <c r="M49" s="108">
        <v>0</v>
      </c>
      <c r="N49" s="108">
        <v>0</v>
      </c>
      <c r="O49" s="108">
        <v>0</v>
      </c>
      <c r="P49" s="108">
        <v>0</v>
      </c>
      <c r="Q49" s="108">
        <v>0</v>
      </c>
      <c r="R49" s="108">
        <v>0</v>
      </c>
      <c r="S49" s="108">
        <v>0</v>
      </c>
      <c r="T49" s="108">
        <v>0</v>
      </c>
      <c r="U49" s="108">
        <v>0</v>
      </c>
      <c r="V49" s="108">
        <v>0</v>
      </c>
      <c r="W49" s="108">
        <v>0</v>
      </c>
      <c r="X49" s="108">
        <v>0</v>
      </c>
      <c r="Y49" s="108">
        <v>0</v>
      </c>
      <c r="Z49" s="108">
        <v>0</v>
      </c>
      <c r="AA49" s="108">
        <v>0</v>
      </c>
      <c r="AB49" s="108">
        <v>0</v>
      </c>
      <c r="AC49" s="108">
        <v>0</v>
      </c>
      <c r="AD49" s="108">
        <v>0</v>
      </c>
      <c r="AE49" s="108">
        <v>0</v>
      </c>
      <c r="AF49" s="108">
        <v>0</v>
      </c>
      <c r="AG49" s="108">
        <v>0</v>
      </c>
      <c r="AH49" s="123">
        <v>0</v>
      </c>
      <c r="AI49" s="123">
        <v>0</v>
      </c>
      <c r="AJ49" s="123">
        <v>0</v>
      </c>
      <c r="AK49" s="123">
        <v>0</v>
      </c>
      <c r="AL49" s="123">
        <v>0</v>
      </c>
      <c r="AM49" s="123">
        <v>0</v>
      </c>
      <c r="AN49" s="123">
        <v>0</v>
      </c>
      <c r="AO49" s="123">
        <v>0</v>
      </c>
      <c r="AP49" s="123">
        <v>0</v>
      </c>
      <c r="AQ49" s="123">
        <v>0</v>
      </c>
      <c r="AR49" s="123">
        <v>0</v>
      </c>
      <c r="AS49" s="123">
        <v>0</v>
      </c>
      <c r="AT49" s="123">
        <v>0</v>
      </c>
      <c r="AU49" s="123">
        <v>0</v>
      </c>
      <c r="AV49" s="123">
        <v>0</v>
      </c>
      <c r="AW49" s="123">
        <v>0</v>
      </c>
      <c r="AX49" s="123">
        <v>0</v>
      </c>
      <c r="AY49" s="123">
        <v>0</v>
      </c>
      <c r="AZ49" s="123">
        <v>0</v>
      </c>
      <c r="BA49" s="123">
        <v>0</v>
      </c>
      <c r="BB49" s="123">
        <v>0</v>
      </c>
      <c r="BC49" s="123">
        <v>0</v>
      </c>
      <c r="BD49" s="123">
        <v>0</v>
      </c>
      <c r="BE49" s="123">
        <v>0</v>
      </c>
      <c r="BF49" s="123">
        <v>0</v>
      </c>
      <c r="BG49" s="123">
        <v>0</v>
      </c>
    </row>
    <row r="50" spans="1:59" ht="15" x14ac:dyDescent="0.25">
      <c r="A50" s="199">
        <f>PowellInflow.Unregulated!A50</f>
        <v>45992</v>
      </c>
      <c r="B50" s="101">
        <v>1</v>
      </c>
      <c r="C50" s="101">
        <v>1</v>
      </c>
      <c r="D50" s="101">
        <v>1</v>
      </c>
      <c r="E50" s="108">
        <v>0</v>
      </c>
      <c r="F50" s="108">
        <v>0</v>
      </c>
      <c r="G50" s="108">
        <v>0</v>
      </c>
      <c r="H50" s="108">
        <v>0</v>
      </c>
      <c r="I50" s="108">
        <v>0</v>
      </c>
      <c r="J50" s="108">
        <v>0</v>
      </c>
      <c r="K50" s="108">
        <v>0</v>
      </c>
      <c r="L50" s="108">
        <v>0</v>
      </c>
      <c r="M50" s="108">
        <v>0</v>
      </c>
      <c r="N50" s="108">
        <v>0</v>
      </c>
      <c r="O50" s="108">
        <v>0</v>
      </c>
      <c r="P50" s="108">
        <v>0</v>
      </c>
      <c r="Q50" s="108">
        <v>0</v>
      </c>
      <c r="R50" s="108">
        <v>0</v>
      </c>
      <c r="S50" s="108">
        <v>0</v>
      </c>
      <c r="T50" s="108">
        <v>0</v>
      </c>
      <c r="U50" s="108">
        <v>0</v>
      </c>
      <c r="V50" s="108">
        <v>0</v>
      </c>
      <c r="W50" s="108">
        <v>0</v>
      </c>
      <c r="X50" s="108">
        <v>0</v>
      </c>
      <c r="Y50" s="108">
        <v>0</v>
      </c>
      <c r="Z50" s="108">
        <v>0</v>
      </c>
      <c r="AA50" s="108">
        <v>0</v>
      </c>
      <c r="AB50" s="108">
        <v>0</v>
      </c>
      <c r="AC50" s="108">
        <v>0</v>
      </c>
      <c r="AD50" s="108">
        <v>0</v>
      </c>
      <c r="AE50" s="108">
        <v>0</v>
      </c>
      <c r="AF50" s="108">
        <v>0</v>
      </c>
      <c r="AG50" s="108">
        <v>0</v>
      </c>
      <c r="AH50" s="123">
        <v>0</v>
      </c>
      <c r="AI50" s="123">
        <v>0</v>
      </c>
      <c r="AJ50" s="123">
        <v>0</v>
      </c>
      <c r="AK50" s="123">
        <v>0</v>
      </c>
      <c r="AL50" s="123">
        <v>0</v>
      </c>
      <c r="AM50" s="123">
        <v>0</v>
      </c>
      <c r="AN50" s="123">
        <v>0</v>
      </c>
      <c r="AO50" s="123">
        <v>0</v>
      </c>
      <c r="AP50" s="123">
        <v>0</v>
      </c>
      <c r="AQ50" s="123">
        <v>0</v>
      </c>
      <c r="AR50" s="123">
        <v>0</v>
      </c>
      <c r="AS50" s="123">
        <v>0</v>
      </c>
      <c r="AT50" s="123">
        <v>0</v>
      </c>
      <c r="AU50" s="123">
        <v>0</v>
      </c>
      <c r="AV50" s="123">
        <v>0</v>
      </c>
      <c r="AW50" s="123">
        <v>0</v>
      </c>
      <c r="AX50" s="123">
        <v>0</v>
      </c>
      <c r="AY50" s="123">
        <v>0</v>
      </c>
      <c r="AZ50" s="123">
        <v>0</v>
      </c>
      <c r="BA50" s="123">
        <v>0</v>
      </c>
      <c r="BB50" s="123">
        <v>0</v>
      </c>
      <c r="BC50" s="123">
        <v>0</v>
      </c>
      <c r="BD50" s="123">
        <v>0</v>
      </c>
      <c r="BE50" s="123">
        <v>0</v>
      </c>
      <c r="BF50" s="123">
        <v>0</v>
      </c>
      <c r="BG50" s="123">
        <v>0</v>
      </c>
    </row>
    <row r="51" spans="1:59" ht="15" x14ac:dyDescent="0.25">
      <c r="A51" s="199">
        <f>PowellInflow.Unregulated!A51</f>
        <v>46023</v>
      </c>
      <c r="B51" s="101">
        <v>1</v>
      </c>
      <c r="C51" s="101">
        <v>1</v>
      </c>
      <c r="D51" s="101">
        <v>1</v>
      </c>
      <c r="E51" s="108">
        <v>0</v>
      </c>
      <c r="F51" s="108">
        <v>0</v>
      </c>
      <c r="G51" s="108">
        <v>0</v>
      </c>
      <c r="H51" s="108">
        <v>0</v>
      </c>
      <c r="I51" s="108">
        <v>0</v>
      </c>
      <c r="J51" s="108">
        <v>0</v>
      </c>
      <c r="K51" s="108">
        <v>0</v>
      </c>
      <c r="L51" s="108">
        <v>0</v>
      </c>
      <c r="M51" s="108">
        <v>0</v>
      </c>
      <c r="N51" s="108">
        <v>0</v>
      </c>
      <c r="O51" s="108">
        <v>0</v>
      </c>
      <c r="P51" s="108">
        <v>0</v>
      </c>
      <c r="Q51" s="108">
        <v>0</v>
      </c>
      <c r="R51" s="108">
        <v>0</v>
      </c>
      <c r="S51" s="108">
        <v>0</v>
      </c>
      <c r="T51" s="108">
        <v>0</v>
      </c>
      <c r="U51" s="108">
        <v>0</v>
      </c>
      <c r="V51" s="108">
        <v>0</v>
      </c>
      <c r="W51" s="108">
        <v>0</v>
      </c>
      <c r="X51" s="108">
        <v>0</v>
      </c>
      <c r="Y51" s="108">
        <v>0</v>
      </c>
      <c r="Z51" s="108">
        <v>0</v>
      </c>
      <c r="AA51" s="108">
        <v>0</v>
      </c>
      <c r="AB51" s="108">
        <v>0</v>
      </c>
      <c r="AC51" s="108">
        <v>0</v>
      </c>
      <c r="AD51" s="108">
        <v>0</v>
      </c>
      <c r="AE51" s="108">
        <v>0</v>
      </c>
      <c r="AF51" s="108">
        <v>0</v>
      </c>
      <c r="AG51" s="108">
        <v>0</v>
      </c>
      <c r="AH51" s="123">
        <v>0</v>
      </c>
      <c r="AI51" s="123">
        <v>0</v>
      </c>
      <c r="AJ51" s="123">
        <v>0</v>
      </c>
      <c r="AK51" s="123">
        <v>0</v>
      </c>
      <c r="AL51" s="123">
        <v>0</v>
      </c>
      <c r="AM51" s="123">
        <v>0</v>
      </c>
      <c r="AN51" s="123">
        <v>0</v>
      </c>
      <c r="AO51" s="123">
        <v>0</v>
      </c>
      <c r="AP51" s="123">
        <v>0</v>
      </c>
      <c r="AQ51" s="123">
        <v>0</v>
      </c>
      <c r="AR51" s="123">
        <v>0</v>
      </c>
      <c r="AS51" s="123">
        <v>0</v>
      </c>
      <c r="AT51" s="123">
        <v>0</v>
      </c>
      <c r="AU51" s="123">
        <v>0</v>
      </c>
      <c r="AV51" s="123">
        <v>0</v>
      </c>
      <c r="AW51" s="123">
        <v>0</v>
      </c>
      <c r="AX51" s="123">
        <v>0</v>
      </c>
      <c r="AY51" s="123">
        <v>0</v>
      </c>
      <c r="AZ51" s="123">
        <v>0</v>
      </c>
      <c r="BA51" s="123">
        <v>0</v>
      </c>
      <c r="BB51" s="123">
        <v>0</v>
      </c>
      <c r="BC51" s="123">
        <v>0</v>
      </c>
      <c r="BD51" s="123">
        <v>0</v>
      </c>
      <c r="BE51" s="123">
        <v>0</v>
      </c>
      <c r="BF51" s="123">
        <v>0</v>
      </c>
      <c r="BG51" s="123">
        <v>0</v>
      </c>
    </row>
    <row r="52" spans="1:59" ht="15" x14ac:dyDescent="0.25">
      <c r="A52" s="199">
        <f>PowellInflow.Unregulated!A52</f>
        <v>46054</v>
      </c>
      <c r="B52" s="101">
        <v>1</v>
      </c>
      <c r="C52" s="101">
        <v>1</v>
      </c>
      <c r="D52" s="101">
        <v>1</v>
      </c>
      <c r="E52" s="108">
        <v>0</v>
      </c>
      <c r="F52" s="108">
        <v>0</v>
      </c>
      <c r="G52" s="108">
        <v>0</v>
      </c>
      <c r="H52" s="108">
        <v>0</v>
      </c>
      <c r="I52" s="108">
        <v>0</v>
      </c>
      <c r="J52" s="108">
        <v>0</v>
      </c>
      <c r="K52" s="108">
        <v>0</v>
      </c>
      <c r="L52" s="108">
        <v>0</v>
      </c>
      <c r="M52" s="108">
        <v>0</v>
      </c>
      <c r="N52" s="108">
        <v>0</v>
      </c>
      <c r="O52" s="108">
        <v>0</v>
      </c>
      <c r="P52" s="108">
        <v>0</v>
      </c>
      <c r="Q52" s="108">
        <v>0</v>
      </c>
      <c r="R52" s="108">
        <v>0</v>
      </c>
      <c r="S52" s="108">
        <v>0</v>
      </c>
      <c r="T52" s="108">
        <v>0</v>
      </c>
      <c r="U52" s="108">
        <v>0</v>
      </c>
      <c r="V52" s="108">
        <v>0</v>
      </c>
      <c r="W52" s="108">
        <v>0</v>
      </c>
      <c r="X52" s="108">
        <v>0</v>
      </c>
      <c r="Y52" s="108">
        <v>0</v>
      </c>
      <c r="Z52" s="108">
        <v>0</v>
      </c>
      <c r="AA52" s="108">
        <v>0</v>
      </c>
      <c r="AB52" s="108">
        <v>0</v>
      </c>
      <c r="AC52" s="108">
        <v>0</v>
      </c>
      <c r="AD52" s="108">
        <v>0</v>
      </c>
      <c r="AE52" s="108">
        <v>0</v>
      </c>
      <c r="AF52" s="108">
        <v>0</v>
      </c>
      <c r="AG52" s="108">
        <v>0</v>
      </c>
      <c r="AH52" s="123">
        <v>0</v>
      </c>
      <c r="AI52" s="123">
        <v>0</v>
      </c>
      <c r="AJ52" s="123">
        <v>0</v>
      </c>
      <c r="AK52" s="123">
        <v>0</v>
      </c>
      <c r="AL52" s="123">
        <v>0</v>
      </c>
      <c r="AM52" s="123">
        <v>0</v>
      </c>
      <c r="AN52" s="123">
        <v>0</v>
      </c>
      <c r="AO52" s="123">
        <v>0</v>
      </c>
      <c r="AP52" s="123">
        <v>0</v>
      </c>
      <c r="AQ52" s="123">
        <v>0</v>
      </c>
      <c r="AR52" s="123">
        <v>0</v>
      </c>
      <c r="AS52" s="123">
        <v>0</v>
      </c>
      <c r="AT52" s="123">
        <v>0</v>
      </c>
      <c r="AU52" s="123">
        <v>0</v>
      </c>
      <c r="AV52" s="123">
        <v>0</v>
      </c>
      <c r="AW52" s="123">
        <v>0</v>
      </c>
      <c r="AX52" s="123">
        <v>0</v>
      </c>
      <c r="AY52" s="123">
        <v>0</v>
      </c>
      <c r="AZ52" s="123">
        <v>0</v>
      </c>
      <c r="BA52" s="123">
        <v>0</v>
      </c>
      <c r="BB52" s="123">
        <v>0</v>
      </c>
      <c r="BC52" s="123">
        <v>0</v>
      </c>
      <c r="BD52" s="123">
        <v>0</v>
      </c>
      <c r="BE52" s="123">
        <v>0</v>
      </c>
      <c r="BF52" s="123">
        <v>0</v>
      </c>
      <c r="BG52" s="123">
        <v>0</v>
      </c>
    </row>
    <row r="53" spans="1:59" ht="15" x14ac:dyDescent="0.25">
      <c r="A53" s="199">
        <f>PowellInflow.Unregulated!A53</f>
        <v>46082</v>
      </c>
      <c r="B53" s="101">
        <v>1</v>
      </c>
      <c r="C53" s="101">
        <v>1</v>
      </c>
      <c r="D53" s="101">
        <v>1</v>
      </c>
      <c r="E53" s="108">
        <v>0</v>
      </c>
      <c r="F53" s="108">
        <v>0</v>
      </c>
      <c r="G53" s="108">
        <v>0</v>
      </c>
      <c r="H53" s="108">
        <v>0</v>
      </c>
      <c r="I53" s="108">
        <v>0</v>
      </c>
      <c r="J53" s="108">
        <v>0</v>
      </c>
      <c r="K53" s="108">
        <v>0</v>
      </c>
      <c r="L53" s="108">
        <v>0</v>
      </c>
      <c r="M53" s="108">
        <v>0</v>
      </c>
      <c r="N53" s="108">
        <v>0</v>
      </c>
      <c r="O53" s="108">
        <v>0</v>
      </c>
      <c r="P53" s="108">
        <v>0</v>
      </c>
      <c r="Q53" s="108">
        <v>0</v>
      </c>
      <c r="R53" s="108">
        <v>0</v>
      </c>
      <c r="S53" s="108">
        <v>0</v>
      </c>
      <c r="T53" s="108">
        <v>0</v>
      </c>
      <c r="U53" s="108">
        <v>0</v>
      </c>
      <c r="V53" s="108">
        <v>0</v>
      </c>
      <c r="W53" s="108">
        <v>0</v>
      </c>
      <c r="X53" s="108">
        <v>0</v>
      </c>
      <c r="Y53" s="108">
        <v>0</v>
      </c>
      <c r="Z53" s="108">
        <v>0</v>
      </c>
      <c r="AA53" s="108">
        <v>0</v>
      </c>
      <c r="AB53" s="108">
        <v>0</v>
      </c>
      <c r="AC53" s="108">
        <v>0</v>
      </c>
      <c r="AD53" s="108">
        <v>0</v>
      </c>
      <c r="AE53" s="108">
        <v>0</v>
      </c>
      <c r="AF53" s="108">
        <v>0</v>
      </c>
      <c r="AG53" s="108">
        <v>0</v>
      </c>
      <c r="AH53" s="123">
        <v>0</v>
      </c>
      <c r="AI53" s="123">
        <v>0</v>
      </c>
      <c r="AJ53" s="123">
        <v>0</v>
      </c>
      <c r="AK53" s="123">
        <v>0</v>
      </c>
      <c r="AL53" s="123">
        <v>0</v>
      </c>
      <c r="AM53" s="123">
        <v>0</v>
      </c>
      <c r="AN53" s="123">
        <v>0</v>
      </c>
      <c r="AO53" s="123">
        <v>0</v>
      </c>
      <c r="AP53" s="123">
        <v>0</v>
      </c>
      <c r="AQ53" s="123">
        <v>0</v>
      </c>
      <c r="AR53" s="123">
        <v>0</v>
      </c>
      <c r="AS53" s="123">
        <v>0</v>
      </c>
      <c r="AT53" s="123">
        <v>0</v>
      </c>
      <c r="AU53" s="123">
        <v>0</v>
      </c>
      <c r="AV53" s="123">
        <v>0</v>
      </c>
      <c r="AW53" s="123">
        <v>0</v>
      </c>
      <c r="AX53" s="123">
        <v>0</v>
      </c>
      <c r="AY53" s="123">
        <v>0</v>
      </c>
      <c r="AZ53" s="123">
        <v>0</v>
      </c>
      <c r="BA53" s="123">
        <v>0</v>
      </c>
      <c r="BB53" s="123">
        <v>0</v>
      </c>
      <c r="BC53" s="123">
        <v>0</v>
      </c>
      <c r="BD53" s="123">
        <v>0</v>
      </c>
      <c r="BE53" s="123">
        <v>0</v>
      </c>
      <c r="BF53" s="123">
        <v>0</v>
      </c>
      <c r="BG53" s="123">
        <v>0</v>
      </c>
    </row>
    <row r="54" spans="1:59" ht="15" x14ac:dyDescent="0.25">
      <c r="A54" s="199">
        <f>PowellInflow.Unregulated!A54</f>
        <v>46113</v>
      </c>
      <c r="B54" s="101">
        <v>1</v>
      </c>
      <c r="C54" s="101">
        <v>1</v>
      </c>
      <c r="D54" s="101">
        <v>1</v>
      </c>
      <c r="E54" s="108">
        <v>0</v>
      </c>
      <c r="F54" s="108">
        <v>0</v>
      </c>
      <c r="G54" s="108">
        <v>0</v>
      </c>
      <c r="H54" s="108">
        <v>0</v>
      </c>
      <c r="I54" s="108">
        <v>0</v>
      </c>
      <c r="J54" s="108">
        <v>0</v>
      </c>
      <c r="K54" s="108">
        <v>0</v>
      </c>
      <c r="L54" s="108">
        <v>0</v>
      </c>
      <c r="M54" s="108">
        <v>0</v>
      </c>
      <c r="N54" s="108">
        <v>0</v>
      </c>
      <c r="O54" s="108">
        <v>0</v>
      </c>
      <c r="P54" s="108">
        <v>0</v>
      </c>
      <c r="Q54" s="108">
        <v>0</v>
      </c>
      <c r="R54" s="108">
        <v>0</v>
      </c>
      <c r="S54" s="108">
        <v>0</v>
      </c>
      <c r="T54" s="108">
        <v>0</v>
      </c>
      <c r="U54" s="108">
        <v>0</v>
      </c>
      <c r="V54" s="108">
        <v>0</v>
      </c>
      <c r="W54" s="108">
        <v>0</v>
      </c>
      <c r="X54" s="108">
        <v>0</v>
      </c>
      <c r="Y54" s="108">
        <v>0</v>
      </c>
      <c r="Z54" s="108">
        <v>0</v>
      </c>
      <c r="AA54" s="108">
        <v>0</v>
      </c>
      <c r="AB54" s="108">
        <v>0</v>
      </c>
      <c r="AC54" s="108">
        <v>0</v>
      </c>
      <c r="AD54" s="108">
        <v>0</v>
      </c>
      <c r="AE54" s="108">
        <v>0</v>
      </c>
      <c r="AF54" s="108">
        <v>0</v>
      </c>
      <c r="AG54" s="108">
        <v>0</v>
      </c>
      <c r="AH54" s="123">
        <v>0</v>
      </c>
      <c r="AI54" s="123">
        <v>0</v>
      </c>
      <c r="AJ54" s="123">
        <v>0</v>
      </c>
      <c r="AK54" s="123">
        <v>0</v>
      </c>
      <c r="AL54" s="123">
        <v>0</v>
      </c>
      <c r="AM54" s="123">
        <v>0</v>
      </c>
      <c r="AN54" s="123">
        <v>0</v>
      </c>
      <c r="AO54" s="123">
        <v>0</v>
      </c>
      <c r="AP54" s="123">
        <v>0</v>
      </c>
      <c r="AQ54" s="123">
        <v>0</v>
      </c>
      <c r="AR54" s="123">
        <v>0</v>
      </c>
      <c r="AS54" s="123">
        <v>0</v>
      </c>
      <c r="AT54" s="123">
        <v>0</v>
      </c>
      <c r="AU54" s="123">
        <v>0</v>
      </c>
      <c r="AV54" s="123">
        <v>0</v>
      </c>
      <c r="AW54" s="123">
        <v>0</v>
      </c>
      <c r="AX54" s="123">
        <v>0</v>
      </c>
      <c r="AY54" s="123">
        <v>0</v>
      </c>
      <c r="AZ54" s="123">
        <v>0</v>
      </c>
      <c r="BA54" s="123">
        <v>0</v>
      </c>
      <c r="BB54" s="123">
        <v>0</v>
      </c>
      <c r="BC54" s="123">
        <v>0</v>
      </c>
      <c r="BD54" s="123">
        <v>0</v>
      </c>
      <c r="BE54" s="123">
        <v>0</v>
      </c>
      <c r="BF54" s="123">
        <v>0</v>
      </c>
      <c r="BG54" s="123">
        <v>0</v>
      </c>
    </row>
    <row r="55" spans="1:59" ht="15" x14ac:dyDescent="0.25">
      <c r="A55" s="199">
        <f>PowellInflow.Unregulated!A55</f>
        <v>46143</v>
      </c>
      <c r="B55" s="101">
        <v>1</v>
      </c>
      <c r="C55" s="101">
        <v>1</v>
      </c>
      <c r="D55" s="101">
        <v>1</v>
      </c>
      <c r="E55" s="108">
        <v>0</v>
      </c>
      <c r="F55" s="108">
        <v>0</v>
      </c>
      <c r="G55" s="108">
        <v>0</v>
      </c>
      <c r="H55" s="108">
        <v>0</v>
      </c>
      <c r="I55" s="108">
        <v>0</v>
      </c>
      <c r="J55" s="108">
        <v>0</v>
      </c>
      <c r="K55" s="108">
        <v>0</v>
      </c>
      <c r="L55" s="108">
        <v>0</v>
      </c>
      <c r="M55" s="108">
        <v>0</v>
      </c>
      <c r="N55" s="108">
        <v>0</v>
      </c>
      <c r="O55" s="108">
        <v>0</v>
      </c>
      <c r="P55" s="108">
        <v>0</v>
      </c>
      <c r="Q55" s="108">
        <v>0</v>
      </c>
      <c r="R55" s="108">
        <v>0</v>
      </c>
      <c r="S55" s="108">
        <v>0</v>
      </c>
      <c r="T55" s="108">
        <v>0</v>
      </c>
      <c r="U55" s="108">
        <v>0</v>
      </c>
      <c r="V55" s="108">
        <v>0</v>
      </c>
      <c r="W55" s="108">
        <v>0</v>
      </c>
      <c r="X55" s="108">
        <v>0</v>
      </c>
      <c r="Y55" s="108">
        <v>0</v>
      </c>
      <c r="Z55" s="108">
        <v>0</v>
      </c>
      <c r="AA55" s="108">
        <v>0</v>
      </c>
      <c r="AB55" s="108">
        <v>0</v>
      </c>
      <c r="AC55" s="108">
        <v>0</v>
      </c>
      <c r="AD55" s="108">
        <v>0</v>
      </c>
      <c r="AE55" s="108">
        <v>0</v>
      </c>
      <c r="AF55" s="108">
        <v>0</v>
      </c>
      <c r="AG55" s="108">
        <v>0</v>
      </c>
      <c r="AH55" s="123">
        <v>0</v>
      </c>
      <c r="AI55" s="123">
        <v>0</v>
      </c>
      <c r="AJ55" s="123">
        <v>0</v>
      </c>
      <c r="AK55" s="123">
        <v>0</v>
      </c>
      <c r="AL55" s="123">
        <v>0</v>
      </c>
      <c r="AM55" s="123">
        <v>0</v>
      </c>
      <c r="AN55" s="123">
        <v>0</v>
      </c>
      <c r="AO55" s="123">
        <v>0</v>
      </c>
      <c r="AP55" s="123">
        <v>0</v>
      </c>
      <c r="AQ55" s="123">
        <v>0</v>
      </c>
      <c r="AR55" s="123">
        <v>0</v>
      </c>
      <c r="AS55" s="123">
        <v>0</v>
      </c>
      <c r="AT55" s="123">
        <v>0</v>
      </c>
      <c r="AU55" s="123">
        <v>0</v>
      </c>
      <c r="AV55" s="123">
        <v>0</v>
      </c>
      <c r="AW55" s="123">
        <v>0</v>
      </c>
      <c r="AX55" s="123">
        <v>0</v>
      </c>
      <c r="AY55" s="123">
        <v>0</v>
      </c>
      <c r="AZ55" s="123">
        <v>0</v>
      </c>
      <c r="BA55" s="123">
        <v>0</v>
      </c>
      <c r="BB55" s="123">
        <v>0</v>
      </c>
      <c r="BC55" s="123">
        <v>0</v>
      </c>
      <c r="BD55" s="123">
        <v>0</v>
      </c>
      <c r="BE55" s="123">
        <v>0</v>
      </c>
      <c r="BF55" s="123">
        <v>0</v>
      </c>
      <c r="BG55" s="123">
        <v>0</v>
      </c>
    </row>
    <row r="56" spans="1:59" ht="15" x14ac:dyDescent="0.25">
      <c r="A56" s="199">
        <f>PowellInflow.Unregulated!A56</f>
        <v>46174</v>
      </c>
      <c r="B56" s="101">
        <v>1</v>
      </c>
      <c r="C56" s="101">
        <v>1</v>
      </c>
      <c r="D56" s="101">
        <v>1</v>
      </c>
      <c r="E56" s="108">
        <v>0</v>
      </c>
      <c r="F56" s="108">
        <v>0</v>
      </c>
      <c r="G56" s="108">
        <v>0</v>
      </c>
      <c r="H56" s="108">
        <v>0</v>
      </c>
      <c r="I56" s="108">
        <v>0</v>
      </c>
      <c r="J56" s="108">
        <v>0</v>
      </c>
      <c r="K56" s="108">
        <v>0</v>
      </c>
      <c r="L56" s="108">
        <v>0</v>
      </c>
      <c r="M56" s="108">
        <v>0</v>
      </c>
      <c r="N56" s="108">
        <v>0</v>
      </c>
      <c r="O56" s="108">
        <v>0</v>
      </c>
      <c r="P56" s="108">
        <v>0</v>
      </c>
      <c r="Q56" s="108">
        <v>0</v>
      </c>
      <c r="R56" s="108">
        <v>0</v>
      </c>
      <c r="S56" s="108">
        <v>0</v>
      </c>
      <c r="T56" s="108">
        <v>0</v>
      </c>
      <c r="U56" s="108">
        <v>0</v>
      </c>
      <c r="V56" s="108">
        <v>0</v>
      </c>
      <c r="W56" s="108">
        <v>0</v>
      </c>
      <c r="X56" s="108">
        <v>0</v>
      </c>
      <c r="Y56" s="108">
        <v>0</v>
      </c>
      <c r="Z56" s="108">
        <v>0</v>
      </c>
      <c r="AA56" s="108">
        <v>0</v>
      </c>
      <c r="AB56" s="108">
        <v>0</v>
      </c>
      <c r="AC56" s="108">
        <v>0</v>
      </c>
      <c r="AD56" s="108">
        <v>0</v>
      </c>
      <c r="AE56" s="108">
        <v>0</v>
      </c>
      <c r="AF56" s="108">
        <v>0</v>
      </c>
      <c r="AG56" s="108">
        <v>0</v>
      </c>
      <c r="AH56" s="123">
        <v>0</v>
      </c>
      <c r="AI56" s="123">
        <v>0</v>
      </c>
      <c r="AJ56" s="123">
        <v>0</v>
      </c>
      <c r="AK56" s="123">
        <v>0</v>
      </c>
      <c r="AL56" s="123">
        <v>0</v>
      </c>
      <c r="AM56" s="123">
        <v>0</v>
      </c>
      <c r="AN56" s="123">
        <v>0</v>
      </c>
      <c r="AO56" s="123">
        <v>0</v>
      </c>
      <c r="AP56" s="123">
        <v>0</v>
      </c>
      <c r="AQ56" s="123">
        <v>0</v>
      </c>
      <c r="AR56" s="123">
        <v>0</v>
      </c>
      <c r="AS56" s="123">
        <v>0</v>
      </c>
      <c r="AT56" s="123">
        <v>0</v>
      </c>
      <c r="AU56" s="123">
        <v>0</v>
      </c>
      <c r="AV56" s="123">
        <v>0</v>
      </c>
      <c r="AW56" s="123">
        <v>0</v>
      </c>
      <c r="AX56" s="123">
        <v>0</v>
      </c>
      <c r="AY56" s="123">
        <v>0</v>
      </c>
      <c r="AZ56" s="123">
        <v>0</v>
      </c>
      <c r="BA56" s="123">
        <v>0</v>
      </c>
      <c r="BB56" s="123">
        <v>0</v>
      </c>
      <c r="BC56" s="123">
        <v>0</v>
      </c>
      <c r="BD56" s="123">
        <v>0</v>
      </c>
      <c r="BE56" s="123">
        <v>0</v>
      </c>
      <c r="BF56" s="123">
        <v>0</v>
      </c>
      <c r="BG56" s="123">
        <v>0</v>
      </c>
    </row>
    <row r="57" spans="1:59" ht="15" x14ac:dyDescent="0.25">
      <c r="A57" s="199">
        <f>PowellInflow.Unregulated!A57</f>
        <v>46204</v>
      </c>
      <c r="B57" s="101">
        <v>1</v>
      </c>
      <c r="C57" s="101">
        <v>1</v>
      </c>
      <c r="D57" s="101">
        <v>1</v>
      </c>
      <c r="E57" s="108">
        <v>0</v>
      </c>
      <c r="F57" s="108">
        <v>0</v>
      </c>
      <c r="G57" s="108">
        <v>0</v>
      </c>
      <c r="H57" s="108">
        <v>0</v>
      </c>
      <c r="I57" s="108">
        <v>0</v>
      </c>
      <c r="J57" s="108">
        <v>0</v>
      </c>
      <c r="K57" s="108">
        <v>0</v>
      </c>
      <c r="L57" s="108">
        <v>0</v>
      </c>
      <c r="M57" s="108">
        <v>0</v>
      </c>
      <c r="N57" s="108">
        <v>0</v>
      </c>
      <c r="O57" s="108">
        <v>0</v>
      </c>
      <c r="P57" s="108">
        <v>0</v>
      </c>
      <c r="Q57" s="108">
        <v>0</v>
      </c>
      <c r="R57" s="108">
        <v>0</v>
      </c>
      <c r="S57" s="108">
        <v>0</v>
      </c>
      <c r="T57" s="108">
        <v>0</v>
      </c>
      <c r="U57" s="108">
        <v>0</v>
      </c>
      <c r="V57" s="108">
        <v>0</v>
      </c>
      <c r="W57" s="108">
        <v>0</v>
      </c>
      <c r="X57" s="108">
        <v>0</v>
      </c>
      <c r="Y57" s="108">
        <v>0</v>
      </c>
      <c r="Z57" s="108">
        <v>0</v>
      </c>
      <c r="AA57" s="108">
        <v>0</v>
      </c>
      <c r="AB57" s="108">
        <v>0</v>
      </c>
      <c r="AC57" s="108">
        <v>0</v>
      </c>
      <c r="AD57" s="108">
        <v>0</v>
      </c>
      <c r="AE57" s="108">
        <v>0</v>
      </c>
      <c r="AF57" s="108">
        <v>0</v>
      </c>
      <c r="AG57" s="108">
        <v>0</v>
      </c>
      <c r="AH57" s="123">
        <v>0</v>
      </c>
      <c r="AI57" s="123">
        <v>0</v>
      </c>
      <c r="AJ57" s="123">
        <v>0</v>
      </c>
      <c r="AK57" s="123">
        <v>0</v>
      </c>
      <c r="AL57" s="123">
        <v>0</v>
      </c>
      <c r="AM57" s="123">
        <v>0</v>
      </c>
      <c r="AN57" s="123">
        <v>0</v>
      </c>
      <c r="AO57" s="123">
        <v>0</v>
      </c>
      <c r="AP57" s="123">
        <v>0</v>
      </c>
      <c r="AQ57" s="123">
        <v>0</v>
      </c>
      <c r="AR57" s="123">
        <v>0</v>
      </c>
      <c r="AS57" s="123">
        <v>0</v>
      </c>
      <c r="AT57" s="123">
        <v>0</v>
      </c>
      <c r="AU57" s="123">
        <v>0</v>
      </c>
      <c r="AV57" s="123">
        <v>0</v>
      </c>
      <c r="AW57" s="123">
        <v>0</v>
      </c>
      <c r="AX57" s="123">
        <v>0</v>
      </c>
      <c r="AY57" s="123">
        <v>0</v>
      </c>
      <c r="AZ57" s="123">
        <v>0</v>
      </c>
      <c r="BA57" s="123">
        <v>0</v>
      </c>
      <c r="BB57" s="123">
        <v>0</v>
      </c>
      <c r="BC57" s="123">
        <v>0</v>
      </c>
      <c r="BD57" s="123">
        <v>0</v>
      </c>
      <c r="BE57" s="123">
        <v>0</v>
      </c>
      <c r="BF57" s="123">
        <v>0</v>
      </c>
      <c r="BG57" s="123">
        <v>0</v>
      </c>
    </row>
    <row r="58" spans="1:59" ht="15" x14ac:dyDescent="0.25">
      <c r="A58" s="199">
        <f>PowellInflow.Unregulated!A58</f>
        <v>46235</v>
      </c>
      <c r="B58" s="101">
        <v>1</v>
      </c>
      <c r="C58" s="101">
        <v>1</v>
      </c>
      <c r="D58" s="101">
        <v>1</v>
      </c>
      <c r="E58" s="108">
        <v>0</v>
      </c>
      <c r="F58" s="108">
        <v>0</v>
      </c>
      <c r="G58" s="108">
        <v>0</v>
      </c>
      <c r="H58" s="108">
        <v>0</v>
      </c>
      <c r="I58" s="108">
        <v>0</v>
      </c>
      <c r="J58" s="108">
        <v>0</v>
      </c>
      <c r="K58" s="108">
        <v>0</v>
      </c>
      <c r="L58" s="108">
        <v>0</v>
      </c>
      <c r="M58" s="108">
        <v>0</v>
      </c>
      <c r="N58" s="108">
        <v>0</v>
      </c>
      <c r="O58" s="108">
        <v>0</v>
      </c>
      <c r="P58" s="108">
        <v>0</v>
      </c>
      <c r="Q58" s="108">
        <v>0</v>
      </c>
      <c r="R58" s="108">
        <v>0</v>
      </c>
      <c r="S58" s="108">
        <v>0</v>
      </c>
      <c r="T58" s="108">
        <v>0</v>
      </c>
      <c r="U58" s="108">
        <v>0</v>
      </c>
      <c r="V58" s="108">
        <v>0</v>
      </c>
      <c r="W58" s="108">
        <v>0</v>
      </c>
      <c r="X58" s="108">
        <v>0</v>
      </c>
      <c r="Y58" s="108">
        <v>0</v>
      </c>
      <c r="Z58" s="108">
        <v>0</v>
      </c>
      <c r="AA58" s="108">
        <v>0</v>
      </c>
      <c r="AB58" s="108">
        <v>0</v>
      </c>
      <c r="AC58" s="108">
        <v>0</v>
      </c>
      <c r="AD58" s="108">
        <v>0</v>
      </c>
      <c r="AE58" s="108">
        <v>0</v>
      </c>
      <c r="AF58" s="108">
        <v>0</v>
      </c>
      <c r="AG58" s="108">
        <v>0</v>
      </c>
      <c r="AH58" s="123">
        <v>0</v>
      </c>
      <c r="AI58" s="123">
        <v>0</v>
      </c>
      <c r="AJ58" s="123">
        <v>0</v>
      </c>
      <c r="AK58" s="123">
        <v>0</v>
      </c>
      <c r="AL58" s="123">
        <v>0</v>
      </c>
      <c r="AM58" s="123">
        <v>0</v>
      </c>
      <c r="AN58" s="123">
        <v>0</v>
      </c>
      <c r="AO58" s="123">
        <v>0</v>
      </c>
      <c r="AP58" s="123">
        <v>0</v>
      </c>
      <c r="AQ58" s="123">
        <v>0</v>
      </c>
      <c r="AR58" s="123">
        <v>0</v>
      </c>
      <c r="AS58" s="123">
        <v>0</v>
      </c>
      <c r="AT58" s="123">
        <v>0</v>
      </c>
      <c r="AU58" s="123">
        <v>0</v>
      </c>
      <c r="AV58" s="123">
        <v>0</v>
      </c>
      <c r="AW58" s="123">
        <v>0</v>
      </c>
      <c r="AX58" s="123">
        <v>0</v>
      </c>
      <c r="AY58" s="123">
        <v>0</v>
      </c>
      <c r="AZ58" s="123">
        <v>0</v>
      </c>
      <c r="BA58" s="123">
        <v>0</v>
      </c>
      <c r="BB58" s="123">
        <v>0</v>
      </c>
      <c r="BC58" s="123">
        <v>0</v>
      </c>
      <c r="BD58" s="123">
        <v>0</v>
      </c>
      <c r="BE58" s="123">
        <v>0</v>
      </c>
      <c r="BF58" s="123">
        <v>0</v>
      </c>
      <c r="BG58" s="123">
        <v>0</v>
      </c>
    </row>
    <row r="59" spans="1:59" ht="15" x14ac:dyDescent="0.25">
      <c r="A59" s="199">
        <f>PowellInflow.Unregulated!A59</f>
        <v>46266</v>
      </c>
      <c r="B59" s="101">
        <v>1</v>
      </c>
      <c r="C59" s="101">
        <v>1</v>
      </c>
      <c r="D59" s="101">
        <v>1</v>
      </c>
      <c r="E59" s="108">
        <v>0</v>
      </c>
      <c r="F59" s="108">
        <v>0</v>
      </c>
      <c r="G59" s="108">
        <v>0</v>
      </c>
      <c r="H59" s="108">
        <v>0</v>
      </c>
      <c r="I59" s="108">
        <v>0</v>
      </c>
      <c r="J59" s="108">
        <v>0</v>
      </c>
      <c r="K59" s="108">
        <v>0</v>
      </c>
      <c r="L59" s="108">
        <v>0</v>
      </c>
      <c r="M59" s="108">
        <v>0</v>
      </c>
      <c r="N59" s="108">
        <v>0</v>
      </c>
      <c r="O59" s="108">
        <v>0</v>
      </c>
      <c r="P59" s="108">
        <v>0</v>
      </c>
      <c r="Q59" s="108">
        <v>0</v>
      </c>
      <c r="R59" s="108">
        <v>0</v>
      </c>
      <c r="S59" s="108">
        <v>0</v>
      </c>
      <c r="T59" s="108">
        <v>0</v>
      </c>
      <c r="U59" s="108">
        <v>0</v>
      </c>
      <c r="V59" s="108">
        <v>0</v>
      </c>
      <c r="W59" s="108">
        <v>0</v>
      </c>
      <c r="X59" s="108">
        <v>0</v>
      </c>
      <c r="Y59" s="108">
        <v>0</v>
      </c>
      <c r="Z59" s="108">
        <v>0</v>
      </c>
      <c r="AA59" s="108">
        <v>0</v>
      </c>
      <c r="AB59" s="108">
        <v>0</v>
      </c>
      <c r="AC59" s="108">
        <v>0</v>
      </c>
      <c r="AD59" s="108">
        <v>0</v>
      </c>
      <c r="AE59" s="108">
        <v>0</v>
      </c>
      <c r="AF59" s="108">
        <v>0</v>
      </c>
      <c r="AG59" s="108">
        <v>0</v>
      </c>
      <c r="AH59" s="123">
        <v>0</v>
      </c>
      <c r="AI59" s="123">
        <v>0</v>
      </c>
      <c r="AJ59" s="123">
        <v>0</v>
      </c>
      <c r="AK59" s="123">
        <v>0</v>
      </c>
      <c r="AL59" s="123">
        <v>0</v>
      </c>
      <c r="AM59" s="123">
        <v>0</v>
      </c>
      <c r="AN59" s="123">
        <v>0</v>
      </c>
      <c r="AO59" s="123">
        <v>0</v>
      </c>
      <c r="AP59" s="123">
        <v>0</v>
      </c>
      <c r="AQ59" s="123">
        <v>0</v>
      </c>
      <c r="AR59" s="123">
        <v>0</v>
      </c>
      <c r="AS59" s="123">
        <v>0</v>
      </c>
      <c r="AT59" s="123">
        <v>0</v>
      </c>
      <c r="AU59" s="123">
        <v>0</v>
      </c>
      <c r="AV59" s="123">
        <v>0</v>
      </c>
      <c r="AW59" s="123">
        <v>0</v>
      </c>
      <c r="AX59" s="123">
        <v>0</v>
      </c>
      <c r="AY59" s="123">
        <v>0</v>
      </c>
      <c r="AZ59" s="123">
        <v>0</v>
      </c>
      <c r="BA59" s="123">
        <v>0</v>
      </c>
      <c r="BB59" s="123">
        <v>0</v>
      </c>
      <c r="BC59" s="123">
        <v>0</v>
      </c>
      <c r="BD59" s="123">
        <v>0</v>
      </c>
      <c r="BE59" s="123">
        <v>0</v>
      </c>
      <c r="BF59" s="123">
        <v>0</v>
      </c>
      <c r="BG59" s="123">
        <v>0</v>
      </c>
    </row>
    <row r="60" spans="1:59" ht="15" x14ac:dyDescent="0.25">
      <c r="A60" s="199">
        <f>PowellInflow.Unregulated!A60</f>
        <v>46296</v>
      </c>
      <c r="B60" s="101">
        <v>1</v>
      </c>
      <c r="C60" s="101">
        <v>1</v>
      </c>
      <c r="D60" s="101">
        <v>1</v>
      </c>
      <c r="E60" s="108">
        <v>0</v>
      </c>
      <c r="F60" s="108">
        <v>0</v>
      </c>
      <c r="G60" s="108">
        <v>0</v>
      </c>
      <c r="H60" s="108">
        <v>0</v>
      </c>
      <c r="I60" s="108">
        <v>0</v>
      </c>
      <c r="J60" s="108">
        <v>0</v>
      </c>
      <c r="K60" s="108">
        <v>0</v>
      </c>
      <c r="L60" s="108">
        <v>0</v>
      </c>
      <c r="M60" s="108">
        <v>0</v>
      </c>
      <c r="N60" s="108">
        <v>0</v>
      </c>
      <c r="O60" s="108">
        <v>0</v>
      </c>
      <c r="P60" s="108">
        <v>0</v>
      </c>
      <c r="Q60" s="108">
        <v>0</v>
      </c>
      <c r="R60" s="108">
        <v>0</v>
      </c>
      <c r="S60" s="108">
        <v>0</v>
      </c>
      <c r="T60" s="108">
        <v>0</v>
      </c>
      <c r="U60" s="108">
        <v>0</v>
      </c>
      <c r="V60" s="108">
        <v>0</v>
      </c>
      <c r="W60" s="108">
        <v>0</v>
      </c>
      <c r="X60" s="108">
        <v>0</v>
      </c>
      <c r="Y60" s="108">
        <v>0</v>
      </c>
      <c r="Z60" s="108">
        <v>0</v>
      </c>
      <c r="AA60" s="108">
        <v>0</v>
      </c>
      <c r="AB60" s="108">
        <v>0</v>
      </c>
      <c r="AC60" s="108">
        <v>0</v>
      </c>
      <c r="AD60" s="108">
        <v>0</v>
      </c>
      <c r="AE60" s="108">
        <v>0</v>
      </c>
      <c r="AF60" s="108">
        <v>0</v>
      </c>
      <c r="AG60" s="108">
        <v>0</v>
      </c>
      <c r="AH60" s="123">
        <v>0</v>
      </c>
      <c r="AI60" s="123">
        <v>0</v>
      </c>
      <c r="AJ60" s="123">
        <v>0</v>
      </c>
      <c r="AK60" s="123">
        <v>0</v>
      </c>
      <c r="AL60" s="123">
        <v>0</v>
      </c>
      <c r="AM60" s="123">
        <v>0</v>
      </c>
      <c r="AN60" s="123">
        <v>0</v>
      </c>
      <c r="AO60" s="123">
        <v>0</v>
      </c>
      <c r="AP60" s="123">
        <v>0</v>
      </c>
      <c r="AQ60" s="123">
        <v>0</v>
      </c>
      <c r="AR60" s="123">
        <v>0</v>
      </c>
      <c r="AS60" s="123">
        <v>0</v>
      </c>
      <c r="AT60" s="123">
        <v>0</v>
      </c>
      <c r="AU60" s="123">
        <v>0</v>
      </c>
      <c r="AV60" s="123">
        <v>0</v>
      </c>
      <c r="AW60" s="123">
        <v>0</v>
      </c>
      <c r="AX60" s="123">
        <v>0</v>
      </c>
      <c r="AY60" s="123">
        <v>0</v>
      </c>
      <c r="AZ60" s="123">
        <v>0</v>
      </c>
      <c r="BA60" s="123">
        <v>0</v>
      </c>
      <c r="BB60" s="123">
        <v>0</v>
      </c>
      <c r="BC60" s="123">
        <v>0</v>
      </c>
      <c r="BD60" s="123">
        <v>0</v>
      </c>
      <c r="BE60" s="123">
        <v>0</v>
      </c>
      <c r="BF60" s="123">
        <v>0</v>
      </c>
      <c r="BG60" s="123">
        <v>0</v>
      </c>
    </row>
    <row r="61" spans="1:59" ht="15" x14ac:dyDescent="0.25">
      <c r="A61" s="199">
        <f>PowellInflow.Unregulated!A61</f>
        <v>46327</v>
      </c>
      <c r="B61" s="101">
        <v>1</v>
      </c>
      <c r="C61" s="101">
        <v>1</v>
      </c>
      <c r="D61" s="101">
        <v>1</v>
      </c>
      <c r="E61" s="108">
        <v>0</v>
      </c>
      <c r="F61" s="108">
        <v>0</v>
      </c>
      <c r="G61" s="108">
        <v>0</v>
      </c>
      <c r="H61" s="108">
        <v>0</v>
      </c>
      <c r="I61" s="108">
        <v>0</v>
      </c>
      <c r="J61" s="108">
        <v>0</v>
      </c>
      <c r="K61" s="108">
        <v>0</v>
      </c>
      <c r="L61" s="108">
        <v>0</v>
      </c>
      <c r="M61" s="108">
        <v>0</v>
      </c>
      <c r="N61" s="108">
        <v>0</v>
      </c>
      <c r="O61" s="108">
        <v>0</v>
      </c>
      <c r="P61" s="108">
        <v>0</v>
      </c>
      <c r="Q61" s="108">
        <v>0</v>
      </c>
      <c r="R61" s="108">
        <v>0</v>
      </c>
      <c r="S61" s="108">
        <v>0</v>
      </c>
      <c r="T61" s="108">
        <v>0</v>
      </c>
      <c r="U61" s="108">
        <v>0</v>
      </c>
      <c r="V61" s="108">
        <v>0</v>
      </c>
      <c r="W61" s="108">
        <v>0</v>
      </c>
      <c r="X61" s="108">
        <v>0</v>
      </c>
      <c r="Y61" s="108">
        <v>0</v>
      </c>
      <c r="Z61" s="108">
        <v>0</v>
      </c>
      <c r="AA61" s="108">
        <v>0</v>
      </c>
      <c r="AB61" s="108">
        <v>0</v>
      </c>
      <c r="AC61" s="108">
        <v>0</v>
      </c>
      <c r="AD61" s="108">
        <v>0</v>
      </c>
      <c r="AE61" s="108">
        <v>0</v>
      </c>
      <c r="AF61" s="108">
        <v>0</v>
      </c>
      <c r="AG61" s="108">
        <v>0</v>
      </c>
      <c r="AH61" s="123">
        <v>0</v>
      </c>
      <c r="AI61" s="123">
        <v>0</v>
      </c>
      <c r="AJ61" s="123">
        <v>0</v>
      </c>
      <c r="AK61" s="123">
        <v>0</v>
      </c>
      <c r="AL61" s="123">
        <v>0</v>
      </c>
      <c r="AM61" s="123">
        <v>0</v>
      </c>
      <c r="AN61" s="123">
        <v>0</v>
      </c>
      <c r="AO61" s="123">
        <v>0</v>
      </c>
      <c r="AP61" s="123">
        <v>0</v>
      </c>
      <c r="AQ61" s="123">
        <v>0</v>
      </c>
      <c r="AR61" s="123">
        <v>0</v>
      </c>
      <c r="AS61" s="123">
        <v>0</v>
      </c>
      <c r="AT61" s="123">
        <v>0</v>
      </c>
      <c r="AU61" s="123">
        <v>0</v>
      </c>
      <c r="AV61" s="123">
        <v>0</v>
      </c>
      <c r="AW61" s="123">
        <v>0</v>
      </c>
      <c r="AX61" s="123">
        <v>0</v>
      </c>
      <c r="AY61" s="123">
        <v>0</v>
      </c>
      <c r="AZ61" s="123">
        <v>0</v>
      </c>
      <c r="BA61" s="123">
        <v>0</v>
      </c>
      <c r="BB61" s="123">
        <v>0</v>
      </c>
      <c r="BC61" s="123">
        <v>0</v>
      </c>
      <c r="BD61" s="123">
        <v>0</v>
      </c>
      <c r="BE61" s="123">
        <v>0</v>
      </c>
      <c r="BF61" s="123">
        <v>0</v>
      </c>
      <c r="BG61" s="123">
        <v>0</v>
      </c>
    </row>
    <row r="62" spans="1:59" ht="15" x14ac:dyDescent="0.25">
      <c r="A62" s="199">
        <f>PowellInflow.Unregulated!A62</f>
        <v>46357</v>
      </c>
      <c r="B62" s="101">
        <v>1</v>
      </c>
      <c r="C62" s="101">
        <v>1</v>
      </c>
      <c r="D62" s="101">
        <v>1</v>
      </c>
      <c r="E62" s="108">
        <v>0</v>
      </c>
      <c r="F62" s="108">
        <v>0</v>
      </c>
      <c r="G62" s="108">
        <v>0</v>
      </c>
      <c r="H62" s="108">
        <v>0</v>
      </c>
      <c r="I62" s="108">
        <v>0</v>
      </c>
      <c r="J62" s="108">
        <v>0</v>
      </c>
      <c r="K62" s="108">
        <v>0</v>
      </c>
      <c r="L62" s="108">
        <v>0</v>
      </c>
      <c r="M62" s="108">
        <v>0</v>
      </c>
      <c r="N62" s="108">
        <v>0</v>
      </c>
      <c r="O62" s="108">
        <v>0</v>
      </c>
      <c r="P62" s="108">
        <v>0</v>
      </c>
      <c r="Q62" s="108">
        <v>0</v>
      </c>
      <c r="R62" s="108">
        <v>0</v>
      </c>
      <c r="S62" s="108">
        <v>0</v>
      </c>
      <c r="T62" s="108">
        <v>0</v>
      </c>
      <c r="U62" s="108">
        <v>0</v>
      </c>
      <c r="V62" s="108">
        <v>0</v>
      </c>
      <c r="W62" s="108">
        <v>0</v>
      </c>
      <c r="X62" s="108">
        <v>0</v>
      </c>
      <c r="Y62" s="108">
        <v>0</v>
      </c>
      <c r="Z62" s="108">
        <v>0</v>
      </c>
      <c r="AA62" s="108">
        <v>0</v>
      </c>
      <c r="AB62" s="108">
        <v>0</v>
      </c>
      <c r="AC62" s="108">
        <v>0</v>
      </c>
      <c r="AD62" s="108">
        <v>0</v>
      </c>
      <c r="AE62" s="108">
        <v>0</v>
      </c>
      <c r="AF62" s="108">
        <v>0</v>
      </c>
      <c r="AG62" s="108">
        <v>0</v>
      </c>
      <c r="AH62" s="123">
        <v>0</v>
      </c>
      <c r="AI62" s="123">
        <v>0</v>
      </c>
      <c r="AJ62" s="123">
        <v>0</v>
      </c>
      <c r="AK62" s="123">
        <v>0</v>
      </c>
      <c r="AL62" s="123">
        <v>0</v>
      </c>
      <c r="AM62" s="123">
        <v>0</v>
      </c>
      <c r="AN62" s="123">
        <v>0</v>
      </c>
      <c r="AO62" s="123">
        <v>0</v>
      </c>
      <c r="AP62" s="123">
        <v>0</v>
      </c>
      <c r="AQ62" s="123">
        <v>0</v>
      </c>
      <c r="AR62" s="123">
        <v>0</v>
      </c>
      <c r="AS62" s="123">
        <v>0</v>
      </c>
      <c r="AT62" s="123">
        <v>0</v>
      </c>
      <c r="AU62" s="123">
        <v>0</v>
      </c>
      <c r="AV62" s="123">
        <v>0</v>
      </c>
      <c r="AW62" s="123">
        <v>0</v>
      </c>
      <c r="AX62" s="123">
        <v>0</v>
      </c>
      <c r="AY62" s="123">
        <v>0</v>
      </c>
      <c r="AZ62" s="123">
        <v>0</v>
      </c>
      <c r="BA62" s="123">
        <v>0</v>
      </c>
      <c r="BB62" s="123">
        <v>0</v>
      </c>
      <c r="BC62" s="123">
        <v>0</v>
      </c>
      <c r="BD62" s="123">
        <v>0</v>
      </c>
      <c r="BE62" s="123">
        <v>0</v>
      </c>
      <c r="BF62" s="123">
        <v>0</v>
      </c>
      <c r="BG62" s="123">
        <v>0</v>
      </c>
    </row>
    <row r="63" spans="1:59" ht="15" x14ac:dyDescent="0.25">
      <c r="A63" s="199">
        <f>PowellInflow.Unregulated!A63</f>
        <v>46388</v>
      </c>
      <c r="B63" s="101">
        <v>1</v>
      </c>
      <c r="C63" s="101">
        <v>1</v>
      </c>
      <c r="D63" s="101">
        <v>1</v>
      </c>
      <c r="E63" s="108">
        <v>0</v>
      </c>
      <c r="F63" s="108">
        <v>0</v>
      </c>
      <c r="G63" s="108">
        <v>0</v>
      </c>
      <c r="H63" s="108">
        <v>0</v>
      </c>
      <c r="I63" s="108">
        <v>0</v>
      </c>
      <c r="J63" s="108">
        <v>0</v>
      </c>
      <c r="K63" s="108">
        <v>0</v>
      </c>
      <c r="L63" s="108">
        <v>0</v>
      </c>
      <c r="M63" s="108">
        <v>0</v>
      </c>
      <c r="N63" s="108">
        <v>0</v>
      </c>
      <c r="O63" s="108">
        <v>0</v>
      </c>
      <c r="P63" s="108">
        <v>0</v>
      </c>
      <c r="Q63" s="108">
        <v>0</v>
      </c>
      <c r="R63" s="108">
        <v>0</v>
      </c>
      <c r="S63" s="108">
        <v>0</v>
      </c>
      <c r="T63" s="108">
        <v>0</v>
      </c>
      <c r="U63" s="108">
        <v>0</v>
      </c>
      <c r="V63" s="108">
        <v>0</v>
      </c>
      <c r="W63" s="108">
        <v>0</v>
      </c>
      <c r="X63" s="108">
        <v>0</v>
      </c>
      <c r="Y63" s="108">
        <v>0</v>
      </c>
      <c r="Z63" s="108">
        <v>0</v>
      </c>
      <c r="AA63" s="108">
        <v>0</v>
      </c>
      <c r="AB63" s="108">
        <v>0</v>
      </c>
      <c r="AC63" s="108">
        <v>0</v>
      </c>
      <c r="AD63" s="108">
        <v>0</v>
      </c>
      <c r="AE63" s="108">
        <v>0</v>
      </c>
      <c r="AF63" s="108">
        <v>0</v>
      </c>
      <c r="AG63" s="108">
        <v>0</v>
      </c>
      <c r="AH63" s="123">
        <v>0</v>
      </c>
      <c r="AI63" s="123">
        <v>0</v>
      </c>
      <c r="AJ63" s="123">
        <v>0</v>
      </c>
      <c r="AK63" s="123">
        <v>0</v>
      </c>
      <c r="AL63" s="123">
        <v>0</v>
      </c>
      <c r="AM63" s="123">
        <v>0</v>
      </c>
      <c r="AN63" s="123">
        <v>0</v>
      </c>
      <c r="AO63" s="123">
        <v>0</v>
      </c>
      <c r="AP63" s="123">
        <v>0</v>
      </c>
      <c r="AQ63" s="123">
        <v>0</v>
      </c>
      <c r="AR63" s="123">
        <v>0</v>
      </c>
      <c r="AS63" s="123">
        <v>0</v>
      </c>
      <c r="AT63" s="123">
        <v>0</v>
      </c>
      <c r="AU63" s="123">
        <v>0</v>
      </c>
      <c r="AV63" s="123">
        <v>0</v>
      </c>
      <c r="AW63" s="123">
        <v>0</v>
      </c>
      <c r="AX63" s="123">
        <v>0</v>
      </c>
      <c r="AY63" s="123">
        <v>0</v>
      </c>
      <c r="AZ63" s="123">
        <v>0</v>
      </c>
      <c r="BA63" s="123">
        <v>0</v>
      </c>
      <c r="BB63" s="123">
        <v>0</v>
      </c>
      <c r="BC63" s="123">
        <v>0</v>
      </c>
      <c r="BD63" s="123">
        <v>0</v>
      </c>
      <c r="BE63" s="123">
        <v>0</v>
      </c>
      <c r="BF63" s="123">
        <v>0</v>
      </c>
      <c r="BG63" s="123">
        <v>0</v>
      </c>
    </row>
    <row r="64" spans="1:59" ht="15" x14ac:dyDescent="0.25">
      <c r="A64" s="199">
        <f>PowellInflow.Unregulated!A64</f>
        <v>46419</v>
      </c>
      <c r="B64" s="101">
        <v>1</v>
      </c>
      <c r="C64" s="101">
        <v>1</v>
      </c>
      <c r="D64" s="101">
        <v>1</v>
      </c>
      <c r="E64" s="108">
        <v>0</v>
      </c>
      <c r="F64" s="108">
        <v>0</v>
      </c>
      <c r="G64" s="108">
        <v>0</v>
      </c>
      <c r="H64" s="108">
        <v>0</v>
      </c>
      <c r="I64" s="108">
        <v>0</v>
      </c>
      <c r="J64" s="108">
        <v>0</v>
      </c>
      <c r="K64" s="108">
        <v>0</v>
      </c>
      <c r="L64" s="108">
        <v>0</v>
      </c>
      <c r="M64" s="108">
        <v>0</v>
      </c>
      <c r="N64" s="108">
        <v>0</v>
      </c>
      <c r="O64" s="108">
        <v>0</v>
      </c>
      <c r="P64" s="108">
        <v>0</v>
      </c>
      <c r="Q64" s="108">
        <v>0</v>
      </c>
      <c r="R64" s="108">
        <v>0</v>
      </c>
      <c r="S64" s="108">
        <v>0</v>
      </c>
      <c r="T64" s="108">
        <v>0</v>
      </c>
      <c r="U64" s="108">
        <v>0</v>
      </c>
      <c r="V64" s="108">
        <v>0</v>
      </c>
      <c r="W64" s="108">
        <v>0</v>
      </c>
      <c r="X64" s="108">
        <v>0</v>
      </c>
      <c r="Y64" s="108">
        <v>0</v>
      </c>
      <c r="Z64" s="108">
        <v>0</v>
      </c>
      <c r="AA64" s="108">
        <v>0</v>
      </c>
      <c r="AB64" s="108">
        <v>0</v>
      </c>
      <c r="AC64" s="108">
        <v>0</v>
      </c>
      <c r="AD64" s="108">
        <v>0</v>
      </c>
      <c r="AE64" s="108">
        <v>0</v>
      </c>
      <c r="AF64" s="108">
        <v>0</v>
      </c>
      <c r="AG64" s="108">
        <v>0</v>
      </c>
      <c r="AH64" s="123">
        <v>0</v>
      </c>
      <c r="AI64" s="123">
        <v>0</v>
      </c>
      <c r="AJ64" s="123">
        <v>0</v>
      </c>
      <c r="AK64" s="123">
        <v>0</v>
      </c>
      <c r="AL64" s="123">
        <v>0</v>
      </c>
      <c r="AM64" s="123">
        <v>0</v>
      </c>
      <c r="AN64" s="123">
        <v>0</v>
      </c>
      <c r="AO64" s="123">
        <v>0</v>
      </c>
      <c r="AP64" s="123">
        <v>0</v>
      </c>
      <c r="AQ64" s="123">
        <v>0</v>
      </c>
      <c r="AR64" s="123">
        <v>0</v>
      </c>
      <c r="AS64" s="123">
        <v>0</v>
      </c>
      <c r="AT64" s="123">
        <v>0</v>
      </c>
      <c r="AU64" s="123">
        <v>0</v>
      </c>
      <c r="AV64" s="123">
        <v>0</v>
      </c>
      <c r="AW64" s="123">
        <v>0</v>
      </c>
      <c r="AX64" s="123">
        <v>0</v>
      </c>
      <c r="AY64" s="123">
        <v>0</v>
      </c>
      <c r="AZ64" s="123">
        <v>0</v>
      </c>
      <c r="BA64" s="123">
        <v>0</v>
      </c>
      <c r="BB64" s="123">
        <v>0</v>
      </c>
      <c r="BC64" s="123">
        <v>0</v>
      </c>
      <c r="BD64" s="123">
        <v>0</v>
      </c>
      <c r="BE64" s="123">
        <v>0</v>
      </c>
      <c r="BF64" s="123">
        <v>0</v>
      </c>
      <c r="BG64" s="123">
        <v>0</v>
      </c>
    </row>
    <row r="65" spans="1:59" ht="15" x14ac:dyDescent="0.25">
      <c r="A65" s="199">
        <f>PowellInflow.Unregulated!A65</f>
        <v>46447</v>
      </c>
      <c r="B65" s="101">
        <v>1</v>
      </c>
      <c r="C65" s="101">
        <v>1</v>
      </c>
      <c r="D65" s="101">
        <v>1</v>
      </c>
      <c r="E65" s="108">
        <v>0</v>
      </c>
      <c r="F65" s="108">
        <v>0</v>
      </c>
      <c r="G65" s="108">
        <v>0</v>
      </c>
      <c r="H65" s="108">
        <v>0</v>
      </c>
      <c r="I65" s="108">
        <v>0</v>
      </c>
      <c r="J65" s="108">
        <v>0</v>
      </c>
      <c r="K65" s="108">
        <v>0</v>
      </c>
      <c r="L65" s="108">
        <v>0</v>
      </c>
      <c r="M65" s="108">
        <v>0</v>
      </c>
      <c r="N65" s="108">
        <v>0</v>
      </c>
      <c r="O65" s="108">
        <v>0</v>
      </c>
      <c r="P65" s="108">
        <v>0</v>
      </c>
      <c r="Q65" s="108">
        <v>0</v>
      </c>
      <c r="R65" s="108">
        <v>0</v>
      </c>
      <c r="S65" s="108">
        <v>0</v>
      </c>
      <c r="T65" s="108">
        <v>0</v>
      </c>
      <c r="U65" s="108">
        <v>0</v>
      </c>
      <c r="V65" s="108">
        <v>0</v>
      </c>
      <c r="W65" s="108">
        <v>0</v>
      </c>
      <c r="X65" s="108">
        <v>0</v>
      </c>
      <c r="Y65" s="108">
        <v>0</v>
      </c>
      <c r="Z65" s="108">
        <v>0</v>
      </c>
      <c r="AA65" s="108">
        <v>0</v>
      </c>
      <c r="AB65" s="108">
        <v>0</v>
      </c>
      <c r="AC65" s="108">
        <v>0</v>
      </c>
      <c r="AD65" s="108">
        <v>0</v>
      </c>
      <c r="AE65" s="108">
        <v>0</v>
      </c>
      <c r="AF65" s="108">
        <v>0</v>
      </c>
      <c r="AG65" s="108">
        <v>0</v>
      </c>
      <c r="AH65" s="123">
        <v>0</v>
      </c>
      <c r="AI65" s="123">
        <v>0</v>
      </c>
      <c r="AJ65" s="123">
        <v>0</v>
      </c>
      <c r="AK65" s="123">
        <v>0</v>
      </c>
      <c r="AL65" s="123">
        <v>0</v>
      </c>
      <c r="AM65" s="123">
        <v>0</v>
      </c>
      <c r="AN65" s="123">
        <v>0</v>
      </c>
      <c r="AO65" s="123">
        <v>0</v>
      </c>
      <c r="AP65" s="123">
        <v>0</v>
      </c>
      <c r="AQ65" s="123">
        <v>0</v>
      </c>
      <c r="AR65" s="123">
        <v>0</v>
      </c>
      <c r="AS65" s="123">
        <v>0</v>
      </c>
      <c r="AT65" s="123">
        <v>0</v>
      </c>
      <c r="AU65" s="123">
        <v>0</v>
      </c>
      <c r="AV65" s="123">
        <v>0</v>
      </c>
      <c r="AW65" s="123">
        <v>0</v>
      </c>
      <c r="AX65" s="123">
        <v>0</v>
      </c>
      <c r="AY65" s="123">
        <v>0</v>
      </c>
      <c r="AZ65" s="123">
        <v>0</v>
      </c>
      <c r="BA65" s="123">
        <v>0</v>
      </c>
      <c r="BB65" s="123">
        <v>0</v>
      </c>
      <c r="BC65" s="123">
        <v>0</v>
      </c>
      <c r="BD65" s="123">
        <v>0</v>
      </c>
      <c r="BE65" s="123">
        <v>0</v>
      </c>
      <c r="BF65" s="123">
        <v>0</v>
      </c>
      <c r="BG65" s="123">
        <v>0</v>
      </c>
    </row>
    <row r="66" spans="1:59" ht="15" x14ac:dyDescent="0.25">
      <c r="A66" s="199">
        <f>PowellInflow.Unregulated!A66</f>
        <v>46478</v>
      </c>
      <c r="B66" s="101">
        <v>1</v>
      </c>
      <c r="C66" s="101">
        <v>1</v>
      </c>
      <c r="D66" s="101">
        <v>1</v>
      </c>
      <c r="E66" s="108">
        <v>0</v>
      </c>
      <c r="F66" s="108">
        <v>0</v>
      </c>
      <c r="G66" s="108">
        <v>0</v>
      </c>
      <c r="H66" s="108">
        <v>0</v>
      </c>
      <c r="I66" s="108">
        <v>0</v>
      </c>
      <c r="J66" s="108">
        <v>0</v>
      </c>
      <c r="K66" s="108">
        <v>0</v>
      </c>
      <c r="L66" s="108">
        <v>0</v>
      </c>
      <c r="M66" s="108">
        <v>0</v>
      </c>
      <c r="N66" s="108">
        <v>0</v>
      </c>
      <c r="O66" s="108">
        <v>0</v>
      </c>
      <c r="P66" s="108">
        <v>0</v>
      </c>
      <c r="Q66" s="108">
        <v>0</v>
      </c>
      <c r="R66" s="108">
        <v>0</v>
      </c>
      <c r="S66" s="108">
        <v>0</v>
      </c>
      <c r="T66" s="108">
        <v>0</v>
      </c>
      <c r="U66" s="108">
        <v>0</v>
      </c>
      <c r="V66" s="108">
        <v>0</v>
      </c>
      <c r="W66" s="108">
        <v>0</v>
      </c>
      <c r="X66" s="108">
        <v>0</v>
      </c>
      <c r="Y66" s="108">
        <v>0</v>
      </c>
      <c r="Z66" s="108">
        <v>0</v>
      </c>
      <c r="AA66" s="108">
        <v>0</v>
      </c>
      <c r="AB66" s="108">
        <v>0</v>
      </c>
      <c r="AC66" s="108">
        <v>0</v>
      </c>
      <c r="AD66" s="108">
        <v>0</v>
      </c>
      <c r="AE66" s="108">
        <v>0</v>
      </c>
      <c r="AF66" s="108">
        <v>0</v>
      </c>
      <c r="AG66" s="108">
        <v>0</v>
      </c>
      <c r="AH66" s="123">
        <v>0</v>
      </c>
      <c r="AI66" s="123">
        <v>0</v>
      </c>
      <c r="AJ66" s="123">
        <v>0</v>
      </c>
      <c r="AK66" s="123">
        <v>0</v>
      </c>
      <c r="AL66" s="123">
        <v>0</v>
      </c>
      <c r="AM66" s="123">
        <v>0</v>
      </c>
      <c r="AN66" s="123">
        <v>0</v>
      </c>
      <c r="AO66" s="123">
        <v>0</v>
      </c>
      <c r="AP66" s="123">
        <v>0</v>
      </c>
      <c r="AQ66" s="123">
        <v>0</v>
      </c>
      <c r="AR66" s="123">
        <v>0</v>
      </c>
      <c r="AS66" s="123">
        <v>0</v>
      </c>
      <c r="AT66" s="123">
        <v>0</v>
      </c>
      <c r="AU66" s="123">
        <v>0</v>
      </c>
      <c r="AV66" s="123">
        <v>0</v>
      </c>
      <c r="AW66" s="123">
        <v>0</v>
      </c>
      <c r="AX66" s="123">
        <v>0</v>
      </c>
      <c r="AY66" s="123">
        <v>0</v>
      </c>
      <c r="AZ66" s="123">
        <v>0</v>
      </c>
      <c r="BA66" s="123">
        <v>0</v>
      </c>
      <c r="BB66" s="123">
        <v>0</v>
      </c>
      <c r="BC66" s="123">
        <v>0</v>
      </c>
      <c r="BD66" s="123">
        <v>0</v>
      </c>
      <c r="BE66" s="123">
        <v>0</v>
      </c>
      <c r="BF66" s="123">
        <v>0</v>
      </c>
      <c r="BG66" s="123">
        <v>0</v>
      </c>
    </row>
    <row r="67" spans="1:59" ht="15" x14ac:dyDescent="0.25">
      <c r="A67" s="199">
        <f>PowellInflow.Unregulated!A67</f>
        <v>46508</v>
      </c>
      <c r="B67" s="101">
        <v>1</v>
      </c>
      <c r="C67" s="101">
        <v>1</v>
      </c>
      <c r="D67" s="101">
        <v>1</v>
      </c>
      <c r="E67" s="108">
        <v>0</v>
      </c>
      <c r="F67" s="108">
        <v>0</v>
      </c>
      <c r="G67" s="108">
        <v>0</v>
      </c>
      <c r="H67" s="108">
        <v>0</v>
      </c>
      <c r="I67" s="108">
        <v>0</v>
      </c>
      <c r="J67" s="108">
        <v>0</v>
      </c>
      <c r="K67" s="108">
        <v>0</v>
      </c>
      <c r="L67" s="108">
        <v>0</v>
      </c>
      <c r="M67" s="108">
        <v>0</v>
      </c>
      <c r="N67" s="108">
        <v>0</v>
      </c>
      <c r="O67" s="108">
        <v>0</v>
      </c>
      <c r="P67" s="108">
        <v>0</v>
      </c>
      <c r="Q67" s="108">
        <v>0</v>
      </c>
      <c r="R67" s="108">
        <v>0</v>
      </c>
      <c r="S67" s="108">
        <v>0</v>
      </c>
      <c r="T67" s="108">
        <v>0</v>
      </c>
      <c r="U67" s="108">
        <v>0</v>
      </c>
      <c r="V67" s="108">
        <v>0</v>
      </c>
      <c r="W67" s="108">
        <v>0</v>
      </c>
      <c r="X67" s="108">
        <v>0</v>
      </c>
      <c r="Y67" s="108">
        <v>0</v>
      </c>
      <c r="Z67" s="108">
        <v>0</v>
      </c>
      <c r="AA67" s="108">
        <v>0</v>
      </c>
      <c r="AB67" s="108">
        <v>0</v>
      </c>
      <c r="AC67" s="108">
        <v>0</v>
      </c>
      <c r="AD67" s="108">
        <v>0</v>
      </c>
      <c r="AE67" s="108">
        <v>0</v>
      </c>
      <c r="AF67" s="108">
        <v>0</v>
      </c>
      <c r="AG67" s="108">
        <v>0</v>
      </c>
      <c r="AH67" s="123">
        <v>0</v>
      </c>
      <c r="AI67" s="123">
        <v>0</v>
      </c>
      <c r="AJ67" s="123">
        <v>0</v>
      </c>
      <c r="AK67" s="123">
        <v>0</v>
      </c>
      <c r="AL67" s="123">
        <v>0</v>
      </c>
      <c r="AM67" s="123">
        <v>0</v>
      </c>
      <c r="AN67" s="123">
        <v>0</v>
      </c>
      <c r="AO67" s="123">
        <v>0</v>
      </c>
      <c r="AP67" s="123">
        <v>0</v>
      </c>
      <c r="AQ67" s="123">
        <v>0</v>
      </c>
      <c r="AR67" s="123">
        <v>0</v>
      </c>
      <c r="AS67" s="123">
        <v>0</v>
      </c>
      <c r="AT67" s="123">
        <v>0</v>
      </c>
      <c r="AU67" s="123">
        <v>0</v>
      </c>
      <c r="AV67" s="123">
        <v>0</v>
      </c>
      <c r="AW67" s="123">
        <v>0</v>
      </c>
      <c r="AX67" s="123">
        <v>0</v>
      </c>
      <c r="AY67" s="123">
        <v>0</v>
      </c>
      <c r="AZ67" s="123">
        <v>0</v>
      </c>
      <c r="BA67" s="123">
        <v>0</v>
      </c>
      <c r="BB67" s="123">
        <v>0</v>
      </c>
      <c r="BC67" s="123">
        <v>0</v>
      </c>
      <c r="BD67" s="123">
        <v>0</v>
      </c>
      <c r="BE67" s="123">
        <v>0</v>
      </c>
      <c r="BF67" s="123">
        <v>0</v>
      </c>
      <c r="BG67" s="123">
        <v>0</v>
      </c>
    </row>
    <row r="68" spans="1:59" ht="15" x14ac:dyDescent="0.25">
      <c r="A68" s="199">
        <f>PowellInflow.Unregulated!A68</f>
        <v>46539</v>
      </c>
      <c r="B68" s="101">
        <v>1</v>
      </c>
      <c r="C68" s="101">
        <v>1</v>
      </c>
      <c r="D68" s="101">
        <v>1</v>
      </c>
      <c r="E68" s="108">
        <v>0</v>
      </c>
      <c r="F68" s="108">
        <v>0</v>
      </c>
      <c r="G68" s="108">
        <v>0</v>
      </c>
      <c r="H68" s="108">
        <v>0</v>
      </c>
      <c r="I68" s="108">
        <v>0</v>
      </c>
      <c r="J68" s="108">
        <v>0</v>
      </c>
      <c r="K68" s="108">
        <v>0</v>
      </c>
      <c r="L68" s="108">
        <v>0</v>
      </c>
      <c r="M68" s="108">
        <v>0</v>
      </c>
      <c r="N68" s="108">
        <v>0</v>
      </c>
      <c r="O68" s="108">
        <v>0</v>
      </c>
      <c r="P68" s="108">
        <v>0</v>
      </c>
      <c r="Q68" s="108">
        <v>0</v>
      </c>
      <c r="R68" s="108">
        <v>0</v>
      </c>
      <c r="S68" s="108">
        <v>0</v>
      </c>
      <c r="T68" s="108">
        <v>0</v>
      </c>
      <c r="U68" s="108">
        <v>0</v>
      </c>
      <c r="V68" s="108">
        <v>0</v>
      </c>
      <c r="W68" s="108">
        <v>0</v>
      </c>
      <c r="X68" s="108">
        <v>0</v>
      </c>
      <c r="Y68" s="108">
        <v>0</v>
      </c>
      <c r="Z68" s="108">
        <v>0</v>
      </c>
      <c r="AA68" s="108">
        <v>0</v>
      </c>
      <c r="AB68" s="108">
        <v>0</v>
      </c>
      <c r="AC68" s="108">
        <v>0</v>
      </c>
      <c r="AD68" s="108">
        <v>0</v>
      </c>
      <c r="AE68" s="108">
        <v>0</v>
      </c>
      <c r="AF68" s="108">
        <v>0</v>
      </c>
      <c r="AG68" s="108">
        <v>0</v>
      </c>
      <c r="AH68" s="123">
        <v>0</v>
      </c>
      <c r="AI68" s="123">
        <v>0</v>
      </c>
      <c r="AJ68" s="123">
        <v>0</v>
      </c>
      <c r="AK68" s="123">
        <v>0</v>
      </c>
      <c r="AL68" s="123">
        <v>0</v>
      </c>
      <c r="AM68" s="123">
        <v>0</v>
      </c>
      <c r="AN68" s="123">
        <v>0</v>
      </c>
      <c r="AO68" s="123">
        <v>0</v>
      </c>
      <c r="AP68" s="123">
        <v>0</v>
      </c>
      <c r="AQ68" s="123">
        <v>0</v>
      </c>
      <c r="AR68" s="123">
        <v>0</v>
      </c>
      <c r="AS68" s="123">
        <v>0</v>
      </c>
      <c r="AT68" s="123">
        <v>0</v>
      </c>
      <c r="AU68" s="123">
        <v>0</v>
      </c>
      <c r="AV68" s="123">
        <v>0</v>
      </c>
      <c r="AW68" s="123">
        <v>0</v>
      </c>
      <c r="AX68" s="123">
        <v>0</v>
      </c>
      <c r="AY68" s="123">
        <v>0</v>
      </c>
      <c r="AZ68" s="123">
        <v>0</v>
      </c>
      <c r="BA68" s="123">
        <v>0</v>
      </c>
      <c r="BB68" s="123">
        <v>0</v>
      </c>
      <c r="BC68" s="123">
        <v>0</v>
      </c>
      <c r="BD68" s="123">
        <v>0</v>
      </c>
      <c r="BE68" s="123">
        <v>0</v>
      </c>
      <c r="BF68" s="123">
        <v>0</v>
      </c>
      <c r="BG68" s="123">
        <v>0</v>
      </c>
    </row>
    <row r="69" spans="1:59" ht="15" x14ac:dyDescent="0.25">
      <c r="A69" s="199">
        <f>PowellInflow.Unregulated!A69</f>
        <v>46569</v>
      </c>
      <c r="B69" s="101">
        <v>1</v>
      </c>
      <c r="C69" s="101">
        <v>1</v>
      </c>
      <c r="D69" s="101">
        <v>1</v>
      </c>
      <c r="E69" s="108">
        <v>0</v>
      </c>
      <c r="F69" s="108">
        <v>0</v>
      </c>
      <c r="G69" s="108">
        <v>0</v>
      </c>
      <c r="H69" s="108">
        <v>0</v>
      </c>
      <c r="I69" s="108">
        <v>0</v>
      </c>
      <c r="J69" s="108">
        <v>0</v>
      </c>
      <c r="K69" s="108">
        <v>0</v>
      </c>
      <c r="L69" s="108">
        <v>0</v>
      </c>
      <c r="M69" s="108">
        <v>0</v>
      </c>
      <c r="N69" s="108">
        <v>0</v>
      </c>
      <c r="O69" s="108">
        <v>0</v>
      </c>
      <c r="P69" s="108">
        <v>0</v>
      </c>
      <c r="Q69" s="108">
        <v>0</v>
      </c>
      <c r="R69" s="108">
        <v>0</v>
      </c>
      <c r="S69" s="108">
        <v>0</v>
      </c>
      <c r="T69" s="108">
        <v>0</v>
      </c>
      <c r="U69" s="108">
        <v>0</v>
      </c>
      <c r="V69" s="108">
        <v>0</v>
      </c>
      <c r="W69" s="108">
        <v>0</v>
      </c>
      <c r="X69" s="108">
        <v>0</v>
      </c>
      <c r="Y69" s="108">
        <v>0</v>
      </c>
      <c r="Z69" s="108">
        <v>0</v>
      </c>
      <c r="AA69" s="108">
        <v>0</v>
      </c>
      <c r="AB69" s="108">
        <v>0</v>
      </c>
      <c r="AC69" s="108">
        <v>0</v>
      </c>
      <c r="AD69" s="108">
        <v>0</v>
      </c>
      <c r="AE69" s="108">
        <v>0</v>
      </c>
      <c r="AF69" s="108">
        <v>0</v>
      </c>
      <c r="AG69" s="108">
        <v>0</v>
      </c>
      <c r="AH69" s="123">
        <v>0</v>
      </c>
      <c r="AI69" s="123">
        <v>0</v>
      </c>
      <c r="AJ69" s="123">
        <v>0</v>
      </c>
      <c r="AK69" s="123">
        <v>0</v>
      </c>
      <c r="AL69" s="123">
        <v>0</v>
      </c>
      <c r="AM69" s="123">
        <v>0</v>
      </c>
      <c r="AN69" s="123">
        <v>0</v>
      </c>
      <c r="AO69" s="123">
        <v>0</v>
      </c>
      <c r="AP69" s="123">
        <v>0</v>
      </c>
      <c r="AQ69" s="123">
        <v>0</v>
      </c>
      <c r="AR69" s="123">
        <v>0</v>
      </c>
      <c r="AS69" s="123">
        <v>0</v>
      </c>
      <c r="AT69" s="123">
        <v>0</v>
      </c>
      <c r="AU69" s="123">
        <v>0</v>
      </c>
      <c r="AV69" s="123">
        <v>0</v>
      </c>
      <c r="AW69" s="123">
        <v>0</v>
      </c>
      <c r="AX69" s="123">
        <v>0</v>
      </c>
      <c r="AY69" s="123">
        <v>0</v>
      </c>
      <c r="AZ69" s="123">
        <v>0</v>
      </c>
      <c r="BA69" s="123">
        <v>0</v>
      </c>
      <c r="BB69" s="123">
        <v>0</v>
      </c>
      <c r="BC69" s="123">
        <v>0</v>
      </c>
      <c r="BD69" s="123">
        <v>0</v>
      </c>
      <c r="BE69" s="123">
        <v>0</v>
      </c>
      <c r="BF69" s="123">
        <v>0</v>
      </c>
      <c r="BG69" s="123">
        <v>0</v>
      </c>
    </row>
    <row r="70" spans="1:59" ht="15" x14ac:dyDescent="0.25">
      <c r="A70" s="199">
        <f>PowellInflow.Unregulated!A70</f>
        <v>46600</v>
      </c>
      <c r="B70" s="101">
        <v>1</v>
      </c>
      <c r="C70" s="101">
        <v>1</v>
      </c>
      <c r="D70" s="101">
        <v>1</v>
      </c>
      <c r="E70" s="108">
        <v>0</v>
      </c>
      <c r="F70" s="108">
        <v>0</v>
      </c>
      <c r="G70" s="108">
        <v>0</v>
      </c>
      <c r="H70" s="108">
        <v>0</v>
      </c>
      <c r="I70" s="108">
        <v>0</v>
      </c>
      <c r="J70" s="108">
        <v>0</v>
      </c>
      <c r="K70" s="108">
        <v>0</v>
      </c>
      <c r="L70" s="108">
        <v>0</v>
      </c>
      <c r="M70" s="108">
        <v>0</v>
      </c>
      <c r="N70" s="108">
        <v>0</v>
      </c>
      <c r="O70" s="108">
        <v>0</v>
      </c>
      <c r="P70" s="108">
        <v>0</v>
      </c>
      <c r="Q70" s="108">
        <v>0</v>
      </c>
      <c r="R70" s="108">
        <v>0</v>
      </c>
      <c r="S70" s="108">
        <v>0</v>
      </c>
      <c r="T70" s="108">
        <v>0</v>
      </c>
      <c r="U70" s="108">
        <v>0</v>
      </c>
      <c r="V70" s="108">
        <v>0</v>
      </c>
      <c r="W70" s="108">
        <v>0</v>
      </c>
      <c r="X70" s="108">
        <v>0</v>
      </c>
      <c r="Y70" s="108">
        <v>0</v>
      </c>
      <c r="Z70" s="108">
        <v>0</v>
      </c>
      <c r="AA70" s="108">
        <v>0</v>
      </c>
      <c r="AB70" s="108">
        <v>0</v>
      </c>
      <c r="AC70" s="108">
        <v>0</v>
      </c>
      <c r="AD70" s="108">
        <v>0</v>
      </c>
      <c r="AE70" s="108">
        <v>0</v>
      </c>
      <c r="AF70" s="108">
        <v>0</v>
      </c>
      <c r="AG70" s="108">
        <v>0</v>
      </c>
      <c r="AH70" s="123">
        <v>0</v>
      </c>
      <c r="AI70" s="123">
        <v>0</v>
      </c>
      <c r="AJ70" s="123">
        <v>0</v>
      </c>
      <c r="AK70" s="123">
        <v>0</v>
      </c>
      <c r="AL70" s="123">
        <v>0</v>
      </c>
      <c r="AM70" s="123">
        <v>0</v>
      </c>
      <c r="AN70" s="123">
        <v>0</v>
      </c>
      <c r="AO70" s="123">
        <v>0</v>
      </c>
      <c r="AP70" s="123">
        <v>0</v>
      </c>
      <c r="AQ70" s="123">
        <v>0</v>
      </c>
      <c r="AR70" s="123">
        <v>0</v>
      </c>
      <c r="AS70" s="123">
        <v>0</v>
      </c>
      <c r="AT70" s="123">
        <v>0</v>
      </c>
      <c r="AU70" s="123">
        <v>0</v>
      </c>
      <c r="AV70" s="123">
        <v>0</v>
      </c>
      <c r="AW70" s="123">
        <v>0</v>
      </c>
      <c r="AX70" s="123">
        <v>0</v>
      </c>
      <c r="AY70" s="123">
        <v>0</v>
      </c>
      <c r="AZ70" s="123">
        <v>0</v>
      </c>
      <c r="BA70" s="123">
        <v>0</v>
      </c>
      <c r="BB70" s="123">
        <v>0</v>
      </c>
      <c r="BC70" s="123">
        <v>0</v>
      </c>
      <c r="BD70" s="123">
        <v>0</v>
      </c>
      <c r="BE70" s="123">
        <v>0</v>
      </c>
      <c r="BF70" s="123">
        <v>0</v>
      </c>
      <c r="BG70" s="123">
        <v>0</v>
      </c>
    </row>
    <row r="71" spans="1:59" ht="15" x14ac:dyDescent="0.25">
      <c r="A71" s="199">
        <f>PowellInflow.Unregulated!A71</f>
        <v>46631</v>
      </c>
      <c r="B71" s="101">
        <v>1</v>
      </c>
      <c r="C71" s="101">
        <v>1</v>
      </c>
      <c r="D71" s="101">
        <v>1</v>
      </c>
      <c r="E71" s="108">
        <v>0</v>
      </c>
      <c r="F71" s="108">
        <v>0</v>
      </c>
      <c r="G71" s="108">
        <v>0</v>
      </c>
      <c r="H71" s="108">
        <v>0</v>
      </c>
      <c r="I71" s="108">
        <v>0</v>
      </c>
      <c r="J71" s="108">
        <v>0</v>
      </c>
      <c r="K71" s="108">
        <v>0</v>
      </c>
      <c r="L71" s="108">
        <v>0</v>
      </c>
      <c r="M71" s="108">
        <v>0</v>
      </c>
      <c r="N71" s="108">
        <v>0</v>
      </c>
      <c r="O71" s="108">
        <v>0</v>
      </c>
      <c r="P71" s="108">
        <v>0</v>
      </c>
      <c r="Q71" s="108">
        <v>0</v>
      </c>
      <c r="R71" s="108">
        <v>0</v>
      </c>
      <c r="S71" s="108">
        <v>0</v>
      </c>
      <c r="T71" s="108">
        <v>0</v>
      </c>
      <c r="U71" s="108">
        <v>0</v>
      </c>
      <c r="V71" s="108">
        <v>0</v>
      </c>
      <c r="W71" s="108">
        <v>0</v>
      </c>
      <c r="X71" s="108">
        <v>0</v>
      </c>
      <c r="Y71" s="108">
        <v>0</v>
      </c>
      <c r="Z71" s="108">
        <v>0</v>
      </c>
      <c r="AA71" s="108">
        <v>0</v>
      </c>
      <c r="AB71" s="108">
        <v>0</v>
      </c>
      <c r="AC71" s="108">
        <v>0</v>
      </c>
      <c r="AD71" s="108">
        <v>0</v>
      </c>
      <c r="AE71" s="108">
        <v>0</v>
      </c>
      <c r="AF71" s="108">
        <v>0</v>
      </c>
      <c r="AG71" s="108">
        <v>0</v>
      </c>
      <c r="AH71" s="123">
        <v>0</v>
      </c>
      <c r="AI71" s="123">
        <v>0</v>
      </c>
      <c r="AJ71" s="123">
        <v>0</v>
      </c>
      <c r="AK71" s="123">
        <v>0</v>
      </c>
      <c r="AL71" s="123">
        <v>0</v>
      </c>
      <c r="AM71" s="123">
        <v>0</v>
      </c>
      <c r="AN71" s="123">
        <v>0</v>
      </c>
      <c r="AO71" s="123">
        <v>0</v>
      </c>
      <c r="AP71" s="123">
        <v>0</v>
      </c>
      <c r="AQ71" s="123">
        <v>0</v>
      </c>
      <c r="AR71" s="123">
        <v>0</v>
      </c>
      <c r="AS71" s="123">
        <v>0</v>
      </c>
      <c r="AT71" s="123">
        <v>0</v>
      </c>
      <c r="AU71" s="123">
        <v>0</v>
      </c>
      <c r="AV71" s="123">
        <v>0</v>
      </c>
      <c r="AW71" s="123">
        <v>0</v>
      </c>
      <c r="AX71" s="123">
        <v>0</v>
      </c>
      <c r="AY71" s="123">
        <v>0</v>
      </c>
      <c r="AZ71" s="123">
        <v>0</v>
      </c>
      <c r="BA71" s="123">
        <v>0</v>
      </c>
      <c r="BB71" s="123">
        <v>0</v>
      </c>
      <c r="BC71" s="123">
        <v>0</v>
      </c>
      <c r="BD71" s="123">
        <v>0</v>
      </c>
      <c r="BE71" s="123">
        <v>0</v>
      </c>
      <c r="BF71" s="123">
        <v>0</v>
      </c>
      <c r="BG71" s="123">
        <v>0</v>
      </c>
    </row>
    <row r="72" spans="1:59" ht="15" x14ac:dyDescent="0.25">
      <c r="A72" s="199">
        <f>PowellInflow.Unregulated!A72</f>
        <v>0</v>
      </c>
      <c r="B72" s="122">
        <v>1</v>
      </c>
      <c r="C72" s="122">
        <v>1</v>
      </c>
      <c r="D72" s="122">
        <v>1</v>
      </c>
      <c r="E72" s="123">
        <v>0</v>
      </c>
      <c r="F72" s="123">
        <v>0</v>
      </c>
      <c r="G72" s="123">
        <v>0</v>
      </c>
      <c r="H72" s="123">
        <v>0</v>
      </c>
      <c r="I72" s="123">
        <v>0</v>
      </c>
      <c r="J72" s="123">
        <v>0</v>
      </c>
      <c r="K72" s="123">
        <v>0</v>
      </c>
      <c r="L72" s="123">
        <v>0</v>
      </c>
      <c r="M72" s="123">
        <v>0</v>
      </c>
      <c r="N72" s="123">
        <v>0</v>
      </c>
      <c r="O72" s="123">
        <v>0</v>
      </c>
      <c r="P72" s="123">
        <v>0</v>
      </c>
      <c r="Q72" s="123">
        <v>0</v>
      </c>
      <c r="R72" s="123">
        <v>0</v>
      </c>
      <c r="S72" s="123">
        <v>0</v>
      </c>
      <c r="T72" s="123">
        <v>0</v>
      </c>
      <c r="U72" s="123">
        <v>0</v>
      </c>
      <c r="V72" s="123">
        <v>0</v>
      </c>
      <c r="W72" s="123">
        <v>0</v>
      </c>
      <c r="X72" s="123">
        <v>0</v>
      </c>
      <c r="Y72" s="123">
        <v>0</v>
      </c>
      <c r="Z72" s="123">
        <v>0</v>
      </c>
      <c r="AA72" s="123">
        <v>0</v>
      </c>
      <c r="AB72" s="123">
        <v>0</v>
      </c>
      <c r="AC72" s="123">
        <v>0</v>
      </c>
      <c r="AD72" s="123">
        <v>0</v>
      </c>
      <c r="AE72" s="123">
        <v>0</v>
      </c>
      <c r="AF72" s="123">
        <v>0</v>
      </c>
      <c r="AG72" s="123">
        <v>0</v>
      </c>
      <c r="AH72" s="123">
        <v>0</v>
      </c>
      <c r="AI72" s="123">
        <v>0</v>
      </c>
      <c r="AJ72" s="123">
        <v>0</v>
      </c>
      <c r="AK72" s="123">
        <v>0</v>
      </c>
      <c r="AL72" s="123">
        <v>0</v>
      </c>
      <c r="AM72" s="123">
        <v>0</v>
      </c>
      <c r="AN72" s="123">
        <v>0</v>
      </c>
      <c r="AO72" s="123">
        <v>0</v>
      </c>
      <c r="AP72" s="123">
        <v>0</v>
      </c>
      <c r="AQ72" s="123">
        <v>0</v>
      </c>
      <c r="AR72" s="123">
        <v>0</v>
      </c>
      <c r="AS72" s="123">
        <v>0</v>
      </c>
      <c r="AT72" s="123">
        <v>0</v>
      </c>
      <c r="AU72" s="123">
        <v>0</v>
      </c>
      <c r="AV72" s="123">
        <v>0</v>
      </c>
      <c r="AW72" s="123">
        <v>0</v>
      </c>
      <c r="AX72" s="123">
        <v>0</v>
      </c>
      <c r="AY72" s="123">
        <v>0</v>
      </c>
      <c r="AZ72" s="123">
        <v>0</v>
      </c>
      <c r="BA72" s="123">
        <v>0</v>
      </c>
      <c r="BB72" s="123">
        <v>0</v>
      </c>
      <c r="BC72" s="123">
        <v>0</v>
      </c>
      <c r="BD72" s="123">
        <v>0</v>
      </c>
      <c r="BE72" s="123">
        <v>0</v>
      </c>
      <c r="BF72" s="123">
        <v>0</v>
      </c>
      <c r="BG72" s="123">
        <v>0</v>
      </c>
    </row>
    <row r="73" spans="1:59" ht="15" x14ac:dyDescent="0.25">
      <c r="A73" s="199">
        <f>PowellInflow.Unregulated!A73</f>
        <v>0</v>
      </c>
      <c r="B73" s="122">
        <v>1</v>
      </c>
      <c r="C73" s="122">
        <v>1</v>
      </c>
      <c r="D73" s="122">
        <v>1</v>
      </c>
      <c r="E73" s="123">
        <v>0</v>
      </c>
      <c r="F73" s="123">
        <v>0</v>
      </c>
      <c r="G73" s="123">
        <v>0</v>
      </c>
      <c r="H73" s="123">
        <v>0</v>
      </c>
      <c r="I73" s="123">
        <v>0</v>
      </c>
      <c r="J73" s="123">
        <v>0</v>
      </c>
      <c r="K73" s="123">
        <v>0</v>
      </c>
      <c r="L73" s="123">
        <v>0</v>
      </c>
      <c r="M73" s="123">
        <v>0</v>
      </c>
      <c r="N73" s="123">
        <v>0</v>
      </c>
      <c r="O73" s="123">
        <v>0</v>
      </c>
      <c r="P73" s="123">
        <v>0</v>
      </c>
      <c r="Q73" s="123">
        <v>0</v>
      </c>
      <c r="R73" s="123">
        <v>0</v>
      </c>
      <c r="S73" s="123">
        <v>0</v>
      </c>
      <c r="T73" s="123">
        <v>0</v>
      </c>
      <c r="U73" s="123">
        <v>0</v>
      </c>
      <c r="V73" s="123">
        <v>0</v>
      </c>
      <c r="W73" s="123">
        <v>0</v>
      </c>
      <c r="X73" s="123">
        <v>0</v>
      </c>
      <c r="Y73" s="123">
        <v>0</v>
      </c>
      <c r="Z73" s="123">
        <v>0</v>
      </c>
      <c r="AA73" s="123">
        <v>0</v>
      </c>
      <c r="AB73" s="123">
        <v>0</v>
      </c>
      <c r="AC73" s="123">
        <v>0</v>
      </c>
      <c r="AD73" s="123">
        <v>0</v>
      </c>
      <c r="AE73" s="123">
        <v>0</v>
      </c>
      <c r="AF73" s="123">
        <v>0</v>
      </c>
      <c r="AG73" s="123">
        <v>0</v>
      </c>
      <c r="AH73" s="123">
        <v>0</v>
      </c>
      <c r="AI73" s="123">
        <v>0</v>
      </c>
      <c r="AJ73" s="123">
        <v>0</v>
      </c>
      <c r="AK73" s="123">
        <v>0</v>
      </c>
      <c r="AL73" s="123">
        <v>0</v>
      </c>
      <c r="AM73" s="123">
        <v>0</v>
      </c>
      <c r="AN73" s="123">
        <v>0</v>
      </c>
      <c r="AO73" s="123">
        <v>0</v>
      </c>
      <c r="AP73" s="123">
        <v>0</v>
      </c>
      <c r="AQ73" s="123">
        <v>0</v>
      </c>
      <c r="AR73" s="123">
        <v>0</v>
      </c>
      <c r="AS73" s="123">
        <v>0</v>
      </c>
      <c r="AT73" s="123">
        <v>0</v>
      </c>
      <c r="AU73" s="123">
        <v>0</v>
      </c>
      <c r="AV73" s="123">
        <v>0</v>
      </c>
      <c r="AW73" s="123">
        <v>0</v>
      </c>
      <c r="AX73" s="123">
        <v>0</v>
      </c>
      <c r="AY73" s="123">
        <v>0</v>
      </c>
      <c r="AZ73" s="123">
        <v>0</v>
      </c>
      <c r="BA73" s="123">
        <v>0</v>
      </c>
      <c r="BB73" s="123">
        <v>0</v>
      </c>
      <c r="BC73" s="123">
        <v>0</v>
      </c>
      <c r="BD73" s="123">
        <v>0</v>
      </c>
      <c r="BE73" s="123">
        <v>0</v>
      </c>
      <c r="BF73" s="123">
        <v>0</v>
      </c>
      <c r="BG73" s="123">
        <v>0</v>
      </c>
    </row>
    <row r="74" spans="1:59" ht="15" x14ac:dyDescent="0.25">
      <c r="A74" s="199">
        <f>PowellInflow.Unregulated!A74</f>
        <v>0</v>
      </c>
      <c r="B74" s="122">
        <v>1</v>
      </c>
      <c r="C74" s="122">
        <v>1</v>
      </c>
      <c r="D74" s="122">
        <v>1</v>
      </c>
      <c r="E74" s="123">
        <v>0</v>
      </c>
      <c r="F74" s="123">
        <v>0</v>
      </c>
      <c r="G74" s="123">
        <v>0</v>
      </c>
      <c r="H74" s="123">
        <v>0</v>
      </c>
      <c r="I74" s="123">
        <v>0</v>
      </c>
      <c r="J74" s="123">
        <v>0</v>
      </c>
      <c r="K74" s="123">
        <v>0</v>
      </c>
      <c r="L74" s="123">
        <v>0</v>
      </c>
      <c r="M74" s="123">
        <v>0</v>
      </c>
      <c r="N74" s="123">
        <v>0</v>
      </c>
      <c r="O74" s="123">
        <v>0</v>
      </c>
      <c r="P74" s="123">
        <v>0</v>
      </c>
      <c r="Q74" s="123">
        <v>0</v>
      </c>
      <c r="R74" s="123">
        <v>0</v>
      </c>
      <c r="S74" s="123">
        <v>0</v>
      </c>
      <c r="T74" s="123">
        <v>0</v>
      </c>
      <c r="U74" s="123">
        <v>0</v>
      </c>
      <c r="V74" s="123">
        <v>0</v>
      </c>
      <c r="W74" s="123">
        <v>0</v>
      </c>
      <c r="X74" s="123">
        <v>0</v>
      </c>
      <c r="Y74" s="123">
        <v>0</v>
      </c>
      <c r="Z74" s="123">
        <v>0</v>
      </c>
      <c r="AA74" s="123">
        <v>0</v>
      </c>
      <c r="AB74" s="123">
        <v>0</v>
      </c>
      <c r="AC74" s="123">
        <v>0</v>
      </c>
      <c r="AD74" s="123">
        <v>0</v>
      </c>
      <c r="AE74" s="123">
        <v>0</v>
      </c>
      <c r="AF74" s="123">
        <v>0</v>
      </c>
      <c r="AG74" s="123">
        <v>0</v>
      </c>
      <c r="AH74" s="123">
        <v>0</v>
      </c>
      <c r="AI74" s="123">
        <v>0</v>
      </c>
      <c r="AJ74" s="123">
        <v>0</v>
      </c>
      <c r="AK74" s="123">
        <v>0</v>
      </c>
      <c r="AL74" s="123">
        <v>0</v>
      </c>
      <c r="AM74" s="123">
        <v>0</v>
      </c>
      <c r="AN74" s="123">
        <v>0</v>
      </c>
      <c r="AO74" s="123">
        <v>0</v>
      </c>
      <c r="AP74" s="123">
        <v>0</v>
      </c>
      <c r="AQ74" s="123">
        <v>0</v>
      </c>
      <c r="AR74" s="123">
        <v>0</v>
      </c>
      <c r="AS74" s="123">
        <v>0</v>
      </c>
      <c r="AT74" s="123">
        <v>0</v>
      </c>
      <c r="AU74" s="123">
        <v>0</v>
      </c>
      <c r="AV74" s="123">
        <v>0</v>
      </c>
      <c r="AW74" s="123">
        <v>0</v>
      </c>
      <c r="AX74" s="123">
        <v>0</v>
      </c>
      <c r="AY74" s="123">
        <v>0</v>
      </c>
      <c r="AZ74" s="123">
        <v>0</v>
      </c>
      <c r="BA74" s="123">
        <v>0</v>
      </c>
      <c r="BB74" s="123">
        <v>0</v>
      </c>
      <c r="BC74" s="123">
        <v>0</v>
      </c>
      <c r="BD74" s="123">
        <v>0</v>
      </c>
      <c r="BE74" s="123">
        <v>0</v>
      </c>
      <c r="BF74" s="123">
        <v>0</v>
      </c>
      <c r="BG74" s="123">
        <v>0</v>
      </c>
    </row>
    <row r="75" spans="1:59" ht="15" x14ac:dyDescent="0.25">
      <c r="A75" s="199">
        <f>PowellInflow.Unregulated!A75</f>
        <v>0</v>
      </c>
      <c r="B75" s="122">
        <v>1</v>
      </c>
      <c r="C75" s="122">
        <v>1</v>
      </c>
      <c r="D75" s="122">
        <v>1</v>
      </c>
      <c r="E75" s="123">
        <v>0</v>
      </c>
      <c r="F75" s="123">
        <v>0</v>
      </c>
      <c r="G75" s="123">
        <v>0</v>
      </c>
      <c r="H75" s="123">
        <v>0</v>
      </c>
      <c r="I75" s="123">
        <v>0</v>
      </c>
      <c r="J75" s="123">
        <v>0</v>
      </c>
      <c r="K75" s="123">
        <v>0</v>
      </c>
      <c r="L75" s="123">
        <v>0</v>
      </c>
      <c r="M75" s="123">
        <v>0</v>
      </c>
      <c r="N75" s="123">
        <v>0</v>
      </c>
      <c r="O75" s="123">
        <v>0</v>
      </c>
      <c r="P75" s="123">
        <v>0</v>
      </c>
      <c r="Q75" s="123">
        <v>0</v>
      </c>
      <c r="R75" s="123">
        <v>0</v>
      </c>
      <c r="S75" s="123">
        <v>0</v>
      </c>
      <c r="T75" s="123">
        <v>0</v>
      </c>
      <c r="U75" s="123">
        <v>0</v>
      </c>
      <c r="V75" s="123">
        <v>0</v>
      </c>
      <c r="W75" s="123">
        <v>0</v>
      </c>
      <c r="X75" s="123">
        <v>0</v>
      </c>
      <c r="Y75" s="123">
        <v>0</v>
      </c>
      <c r="Z75" s="123">
        <v>0</v>
      </c>
      <c r="AA75" s="123">
        <v>0</v>
      </c>
      <c r="AB75" s="123">
        <v>0</v>
      </c>
      <c r="AC75" s="123">
        <v>0</v>
      </c>
      <c r="AD75" s="123">
        <v>0</v>
      </c>
      <c r="AE75" s="123">
        <v>0</v>
      </c>
      <c r="AF75" s="123">
        <v>0</v>
      </c>
      <c r="AG75" s="123">
        <v>0</v>
      </c>
      <c r="AH75" s="123">
        <v>0</v>
      </c>
      <c r="AI75" s="123">
        <v>0</v>
      </c>
      <c r="AJ75" s="123">
        <v>0</v>
      </c>
      <c r="AK75" s="123">
        <v>0</v>
      </c>
      <c r="AL75" s="123">
        <v>0</v>
      </c>
      <c r="AM75" s="123">
        <v>0</v>
      </c>
      <c r="AN75" s="123">
        <v>0</v>
      </c>
      <c r="AO75" s="123">
        <v>0</v>
      </c>
      <c r="AP75" s="123">
        <v>0</v>
      </c>
      <c r="AQ75" s="123">
        <v>0</v>
      </c>
      <c r="AR75" s="123">
        <v>0</v>
      </c>
      <c r="AS75" s="123">
        <v>0</v>
      </c>
      <c r="AT75" s="123">
        <v>0</v>
      </c>
      <c r="AU75" s="123">
        <v>0</v>
      </c>
      <c r="AV75" s="123">
        <v>0</v>
      </c>
      <c r="AW75" s="123">
        <v>0</v>
      </c>
      <c r="AX75" s="123">
        <v>0</v>
      </c>
      <c r="AY75" s="123">
        <v>0</v>
      </c>
      <c r="AZ75" s="123">
        <v>0</v>
      </c>
      <c r="BA75" s="123">
        <v>0</v>
      </c>
      <c r="BB75" s="123">
        <v>0</v>
      </c>
      <c r="BC75" s="123">
        <v>0</v>
      </c>
      <c r="BD75" s="123">
        <v>0</v>
      </c>
      <c r="BE75" s="123">
        <v>0</v>
      </c>
      <c r="BF75" s="123">
        <v>0</v>
      </c>
      <c r="BG75" s="123">
        <v>0</v>
      </c>
    </row>
    <row r="76" spans="1:59" ht="15" x14ac:dyDescent="0.25">
      <c r="A76" s="199">
        <f>PowellInflow.Unregulated!A76</f>
        <v>0</v>
      </c>
      <c r="B76" s="122">
        <v>1</v>
      </c>
      <c r="C76" s="122">
        <v>1</v>
      </c>
      <c r="D76" s="122">
        <v>1</v>
      </c>
      <c r="E76" s="123">
        <v>0</v>
      </c>
      <c r="F76" s="123">
        <v>0</v>
      </c>
      <c r="G76" s="123">
        <v>0</v>
      </c>
      <c r="H76" s="123">
        <v>0</v>
      </c>
      <c r="I76" s="123">
        <v>0</v>
      </c>
      <c r="J76" s="123">
        <v>0</v>
      </c>
      <c r="K76" s="123">
        <v>0</v>
      </c>
      <c r="L76" s="123">
        <v>0</v>
      </c>
      <c r="M76" s="123">
        <v>0</v>
      </c>
      <c r="N76" s="123">
        <v>0</v>
      </c>
      <c r="O76" s="123">
        <v>0</v>
      </c>
      <c r="P76" s="123">
        <v>0</v>
      </c>
      <c r="Q76" s="123">
        <v>0</v>
      </c>
      <c r="R76" s="123">
        <v>0</v>
      </c>
      <c r="S76" s="123">
        <v>0</v>
      </c>
      <c r="T76" s="123">
        <v>0</v>
      </c>
      <c r="U76" s="123">
        <v>0</v>
      </c>
      <c r="V76" s="123">
        <v>0</v>
      </c>
      <c r="W76" s="123">
        <v>0</v>
      </c>
      <c r="X76" s="123">
        <v>0</v>
      </c>
      <c r="Y76" s="123">
        <v>0</v>
      </c>
      <c r="Z76" s="123">
        <v>0</v>
      </c>
      <c r="AA76" s="123">
        <v>0</v>
      </c>
      <c r="AB76" s="123">
        <v>0</v>
      </c>
      <c r="AC76" s="123">
        <v>0</v>
      </c>
      <c r="AD76" s="123">
        <v>0</v>
      </c>
      <c r="AE76" s="123">
        <v>0</v>
      </c>
      <c r="AF76" s="123">
        <v>0</v>
      </c>
      <c r="AG76" s="123">
        <v>0</v>
      </c>
      <c r="AH76" s="123">
        <v>0</v>
      </c>
      <c r="AI76" s="123">
        <v>0</v>
      </c>
      <c r="AJ76" s="123">
        <v>0</v>
      </c>
      <c r="AK76" s="123">
        <v>0</v>
      </c>
      <c r="AL76" s="123">
        <v>0</v>
      </c>
      <c r="AM76" s="123">
        <v>0</v>
      </c>
      <c r="AN76" s="123">
        <v>0</v>
      </c>
      <c r="AO76" s="123">
        <v>0</v>
      </c>
      <c r="AP76" s="123">
        <v>0</v>
      </c>
      <c r="AQ76" s="123">
        <v>0</v>
      </c>
      <c r="AR76" s="123">
        <v>0</v>
      </c>
      <c r="AS76" s="123">
        <v>0</v>
      </c>
      <c r="AT76" s="123">
        <v>0</v>
      </c>
      <c r="AU76" s="123">
        <v>0</v>
      </c>
      <c r="AV76" s="123">
        <v>0</v>
      </c>
      <c r="AW76" s="123">
        <v>0</v>
      </c>
      <c r="AX76" s="123">
        <v>0</v>
      </c>
      <c r="AY76" s="123">
        <v>0</v>
      </c>
      <c r="AZ76" s="123">
        <v>0</v>
      </c>
      <c r="BA76" s="123">
        <v>0</v>
      </c>
      <c r="BB76" s="123">
        <v>0</v>
      </c>
      <c r="BC76" s="123">
        <v>0</v>
      </c>
      <c r="BD76" s="123">
        <v>0</v>
      </c>
      <c r="BE76" s="123">
        <v>0</v>
      </c>
      <c r="BF76" s="123">
        <v>0</v>
      </c>
      <c r="BG76" s="123">
        <v>0</v>
      </c>
    </row>
    <row r="77" spans="1:59" ht="15" x14ac:dyDescent="0.25">
      <c r="A77" s="199">
        <f>PowellInflow.Unregulated!A77</f>
        <v>0</v>
      </c>
      <c r="B77" s="122">
        <v>1</v>
      </c>
      <c r="C77" s="122">
        <v>1</v>
      </c>
      <c r="D77" s="122">
        <v>1</v>
      </c>
      <c r="E77" s="123">
        <v>0</v>
      </c>
      <c r="F77" s="123">
        <v>0</v>
      </c>
      <c r="G77" s="123">
        <v>0</v>
      </c>
      <c r="H77" s="123">
        <v>0</v>
      </c>
      <c r="I77" s="123">
        <v>0</v>
      </c>
      <c r="J77" s="123">
        <v>0</v>
      </c>
      <c r="K77" s="123">
        <v>0</v>
      </c>
      <c r="L77" s="123">
        <v>0</v>
      </c>
      <c r="M77" s="123">
        <v>0</v>
      </c>
      <c r="N77" s="123">
        <v>0</v>
      </c>
      <c r="O77" s="123">
        <v>0</v>
      </c>
      <c r="P77" s="123">
        <v>0</v>
      </c>
      <c r="Q77" s="123">
        <v>0</v>
      </c>
      <c r="R77" s="123">
        <v>0</v>
      </c>
      <c r="S77" s="123">
        <v>0</v>
      </c>
      <c r="T77" s="123">
        <v>0</v>
      </c>
      <c r="U77" s="123">
        <v>0</v>
      </c>
      <c r="V77" s="123">
        <v>0</v>
      </c>
      <c r="W77" s="123">
        <v>0</v>
      </c>
      <c r="X77" s="123">
        <v>0</v>
      </c>
      <c r="Y77" s="123">
        <v>0</v>
      </c>
      <c r="Z77" s="123">
        <v>0</v>
      </c>
      <c r="AA77" s="123">
        <v>0</v>
      </c>
      <c r="AB77" s="123">
        <v>0</v>
      </c>
      <c r="AC77" s="123">
        <v>0</v>
      </c>
      <c r="AD77" s="123">
        <v>0</v>
      </c>
      <c r="AE77" s="123">
        <v>0</v>
      </c>
      <c r="AF77" s="123">
        <v>0</v>
      </c>
      <c r="AG77" s="123">
        <v>0</v>
      </c>
      <c r="AH77" s="123">
        <v>0</v>
      </c>
      <c r="AI77" s="123">
        <v>0</v>
      </c>
      <c r="AJ77" s="123">
        <v>0</v>
      </c>
      <c r="AK77" s="123">
        <v>0</v>
      </c>
      <c r="AL77" s="123">
        <v>0</v>
      </c>
      <c r="AM77" s="123">
        <v>0</v>
      </c>
      <c r="AN77" s="123">
        <v>0</v>
      </c>
      <c r="AO77" s="123">
        <v>0</v>
      </c>
      <c r="AP77" s="123">
        <v>0</v>
      </c>
      <c r="AQ77" s="123">
        <v>0</v>
      </c>
      <c r="AR77" s="123">
        <v>0</v>
      </c>
      <c r="AS77" s="123">
        <v>0</v>
      </c>
      <c r="AT77" s="123">
        <v>0</v>
      </c>
      <c r="AU77" s="123">
        <v>0</v>
      </c>
      <c r="AV77" s="123">
        <v>0</v>
      </c>
      <c r="AW77" s="123">
        <v>0</v>
      </c>
      <c r="AX77" s="123">
        <v>0</v>
      </c>
      <c r="AY77" s="123">
        <v>0</v>
      </c>
      <c r="AZ77" s="123">
        <v>0</v>
      </c>
      <c r="BA77" s="123">
        <v>0</v>
      </c>
      <c r="BB77" s="123">
        <v>0</v>
      </c>
      <c r="BC77" s="123">
        <v>0</v>
      </c>
      <c r="BD77" s="123">
        <v>0</v>
      </c>
      <c r="BE77" s="123">
        <v>0</v>
      </c>
      <c r="BF77" s="123">
        <v>0</v>
      </c>
      <c r="BG77" s="123">
        <v>0</v>
      </c>
    </row>
    <row r="78" spans="1:59" ht="15" x14ac:dyDescent="0.25">
      <c r="A78" s="199">
        <f>PowellInflow.Unregulated!A78</f>
        <v>0</v>
      </c>
      <c r="B78" s="122">
        <v>1</v>
      </c>
      <c r="C78" s="122">
        <v>1</v>
      </c>
      <c r="D78" s="122">
        <v>1</v>
      </c>
      <c r="E78" s="123">
        <v>0</v>
      </c>
      <c r="F78" s="123">
        <v>0</v>
      </c>
      <c r="G78" s="123">
        <v>0</v>
      </c>
      <c r="H78" s="123">
        <v>0</v>
      </c>
      <c r="I78" s="123">
        <v>0</v>
      </c>
      <c r="J78" s="123">
        <v>0</v>
      </c>
      <c r="K78" s="123">
        <v>0</v>
      </c>
      <c r="L78" s="123">
        <v>0</v>
      </c>
      <c r="M78" s="123">
        <v>0</v>
      </c>
      <c r="N78" s="123">
        <v>0</v>
      </c>
      <c r="O78" s="123">
        <v>0</v>
      </c>
      <c r="P78" s="123">
        <v>0</v>
      </c>
      <c r="Q78" s="123">
        <v>0</v>
      </c>
      <c r="R78" s="123">
        <v>0</v>
      </c>
      <c r="S78" s="123">
        <v>0</v>
      </c>
      <c r="T78" s="123">
        <v>0</v>
      </c>
      <c r="U78" s="123">
        <v>0</v>
      </c>
      <c r="V78" s="123">
        <v>0</v>
      </c>
      <c r="W78" s="123">
        <v>0</v>
      </c>
      <c r="X78" s="123">
        <v>0</v>
      </c>
      <c r="Y78" s="123">
        <v>0</v>
      </c>
      <c r="Z78" s="123">
        <v>0</v>
      </c>
      <c r="AA78" s="123">
        <v>0</v>
      </c>
      <c r="AB78" s="123">
        <v>0</v>
      </c>
      <c r="AC78" s="123">
        <v>0</v>
      </c>
      <c r="AD78" s="123">
        <v>0</v>
      </c>
      <c r="AE78" s="123">
        <v>0</v>
      </c>
      <c r="AF78" s="123">
        <v>0</v>
      </c>
      <c r="AG78" s="123">
        <v>0</v>
      </c>
      <c r="AH78" s="123">
        <v>0</v>
      </c>
      <c r="AI78" s="123">
        <v>0</v>
      </c>
      <c r="AJ78" s="123">
        <v>0</v>
      </c>
      <c r="AK78" s="123">
        <v>0</v>
      </c>
      <c r="AL78" s="123">
        <v>0</v>
      </c>
      <c r="AM78" s="123">
        <v>0</v>
      </c>
      <c r="AN78" s="123">
        <v>0</v>
      </c>
      <c r="AO78" s="123">
        <v>0</v>
      </c>
      <c r="AP78" s="123">
        <v>0</v>
      </c>
      <c r="AQ78" s="123">
        <v>0</v>
      </c>
      <c r="AR78" s="123">
        <v>0</v>
      </c>
      <c r="AS78" s="123">
        <v>0</v>
      </c>
      <c r="AT78" s="123">
        <v>0</v>
      </c>
      <c r="AU78" s="123">
        <v>0</v>
      </c>
      <c r="AV78" s="123">
        <v>0</v>
      </c>
      <c r="AW78" s="123">
        <v>0</v>
      </c>
      <c r="AX78" s="123">
        <v>0</v>
      </c>
      <c r="AY78" s="123">
        <v>0</v>
      </c>
      <c r="AZ78" s="123">
        <v>0</v>
      </c>
      <c r="BA78" s="123">
        <v>0</v>
      </c>
      <c r="BB78" s="123">
        <v>0</v>
      </c>
      <c r="BC78" s="123">
        <v>0</v>
      </c>
      <c r="BD78" s="123">
        <v>0</v>
      </c>
      <c r="BE78" s="123">
        <v>0</v>
      </c>
      <c r="BF78" s="123">
        <v>0</v>
      </c>
      <c r="BG78" s="123">
        <v>0</v>
      </c>
    </row>
    <row r="79" spans="1:59" ht="15" x14ac:dyDescent="0.25">
      <c r="A79" s="199">
        <f>PowellInflow.Unregulated!A79</f>
        <v>0</v>
      </c>
      <c r="B79" s="122">
        <v>1</v>
      </c>
      <c r="C79" s="122">
        <v>1</v>
      </c>
      <c r="D79" s="122">
        <v>1</v>
      </c>
      <c r="E79" s="123">
        <v>0</v>
      </c>
      <c r="F79" s="123">
        <v>0</v>
      </c>
      <c r="G79" s="123">
        <v>0</v>
      </c>
      <c r="H79" s="123">
        <v>0</v>
      </c>
      <c r="I79" s="123">
        <v>0</v>
      </c>
      <c r="J79" s="123">
        <v>0</v>
      </c>
      <c r="K79" s="123">
        <v>0</v>
      </c>
      <c r="L79" s="123">
        <v>0</v>
      </c>
      <c r="M79" s="123">
        <v>0</v>
      </c>
      <c r="N79" s="123">
        <v>0</v>
      </c>
      <c r="O79" s="123">
        <v>0</v>
      </c>
      <c r="P79" s="123">
        <v>0</v>
      </c>
      <c r="Q79" s="123">
        <v>0</v>
      </c>
      <c r="R79" s="123">
        <v>0</v>
      </c>
      <c r="S79" s="123">
        <v>0</v>
      </c>
      <c r="T79" s="123">
        <v>0</v>
      </c>
      <c r="U79" s="123">
        <v>0</v>
      </c>
      <c r="V79" s="123">
        <v>0</v>
      </c>
      <c r="W79" s="123">
        <v>0</v>
      </c>
      <c r="X79" s="123">
        <v>0</v>
      </c>
      <c r="Y79" s="123">
        <v>0</v>
      </c>
      <c r="Z79" s="123">
        <v>0</v>
      </c>
      <c r="AA79" s="123">
        <v>0</v>
      </c>
      <c r="AB79" s="123">
        <v>0</v>
      </c>
      <c r="AC79" s="123">
        <v>0</v>
      </c>
      <c r="AD79" s="123">
        <v>0</v>
      </c>
      <c r="AE79" s="123">
        <v>0</v>
      </c>
      <c r="AF79" s="123">
        <v>0</v>
      </c>
      <c r="AG79" s="123">
        <v>0</v>
      </c>
      <c r="AH79" s="123">
        <v>0</v>
      </c>
      <c r="AI79" s="123">
        <v>0</v>
      </c>
      <c r="AJ79" s="123">
        <v>0</v>
      </c>
      <c r="AK79" s="123">
        <v>0</v>
      </c>
      <c r="AL79" s="123">
        <v>0</v>
      </c>
      <c r="AM79" s="123">
        <v>0</v>
      </c>
      <c r="AN79" s="123">
        <v>0</v>
      </c>
      <c r="AO79" s="123">
        <v>0</v>
      </c>
      <c r="AP79" s="123">
        <v>0</v>
      </c>
      <c r="AQ79" s="123">
        <v>0</v>
      </c>
      <c r="AR79" s="123">
        <v>0</v>
      </c>
      <c r="AS79" s="123">
        <v>0</v>
      </c>
      <c r="AT79" s="123">
        <v>0</v>
      </c>
      <c r="AU79" s="123">
        <v>0</v>
      </c>
      <c r="AV79" s="123">
        <v>0</v>
      </c>
      <c r="AW79" s="123">
        <v>0</v>
      </c>
      <c r="AX79" s="123">
        <v>0</v>
      </c>
      <c r="AY79" s="123">
        <v>0</v>
      </c>
      <c r="AZ79" s="123">
        <v>0</v>
      </c>
      <c r="BA79" s="123">
        <v>0</v>
      </c>
      <c r="BB79" s="123">
        <v>0</v>
      </c>
      <c r="BC79" s="123">
        <v>0</v>
      </c>
      <c r="BD79" s="123">
        <v>0</v>
      </c>
      <c r="BE79" s="123">
        <v>0</v>
      </c>
      <c r="BF79" s="123">
        <v>0</v>
      </c>
      <c r="BG79" s="123">
        <v>0</v>
      </c>
    </row>
    <row r="80" spans="1:59" ht="15" x14ac:dyDescent="0.25">
      <c r="A80" s="199">
        <f>PowellInflow.Unregulated!A80</f>
        <v>0</v>
      </c>
      <c r="B80" s="122">
        <v>1</v>
      </c>
      <c r="C80" s="122">
        <v>1</v>
      </c>
      <c r="D80" s="122">
        <v>1</v>
      </c>
      <c r="E80" s="123">
        <v>0</v>
      </c>
      <c r="F80" s="123">
        <v>0</v>
      </c>
      <c r="G80" s="123">
        <v>0</v>
      </c>
      <c r="H80" s="123">
        <v>0</v>
      </c>
      <c r="I80" s="123">
        <v>0</v>
      </c>
      <c r="J80" s="123">
        <v>0</v>
      </c>
      <c r="K80" s="123">
        <v>0</v>
      </c>
      <c r="L80" s="123">
        <v>0</v>
      </c>
      <c r="M80" s="123">
        <v>0</v>
      </c>
      <c r="N80" s="123">
        <v>0</v>
      </c>
      <c r="O80" s="123">
        <v>0</v>
      </c>
      <c r="P80" s="123">
        <v>0</v>
      </c>
      <c r="Q80" s="123">
        <v>0</v>
      </c>
      <c r="R80" s="123">
        <v>0</v>
      </c>
      <c r="S80" s="123">
        <v>0</v>
      </c>
      <c r="T80" s="123">
        <v>0</v>
      </c>
      <c r="U80" s="123">
        <v>0</v>
      </c>
      <c r="V80" s="123">
        <v>0</v>
      </c>
      <c r="W80" s="123">
        <v>0</v>
      </c>
      <c r="X80" s="123">
        <v>0</v>
      </c>
      <c r="Y80" s="123">
        <v>0</v>
      </c>
      <c r="Z80" s="123">
        <v>0</v>
      </c>
      <c r="AA80" s="123">
        <v>0</v>
      </c>
      <c r="AB80" s="123">
        <v>0</v>
      </c>
      <c r="AC80" s="123">
        <v>0</v>
      </c>
      <c r="AD80" s="123">
        <v>0</v>
      </c>
      <c r="AE80" s="123">
        <v>0</v>
      </c>
      <c r="AF80" s="123">
        <v>0</v>
      </c>
      <c r="AG80" s="123">
        <v>0</v>
      </c>
      <c r="AH80" s="123">
        <v>0</v>
      </c>
      <c r="AI80" s="123">
        <v>0</v>
      </c>
      <c r="AJ80" s="123">
        <v>0</v>
      </c>
      <c r="AK80" s="123">
        <v>0</v>
      </c>
      <c r="AL80" s="123">
        <v>0</v>
      </c>
      <c r="AM80" s="123">
        <v>0</v>
      </c>
      <c r="AN80" s="123">
        <v>0</v>
      </c>
      <c r="AO80" s="123">
        <v>0</v>
      </c>
      <c r="AP80" s="123">
        <v>0</v>
      </c>
      <c r="AQ80" s="123">
        <v>0</v>
      </c>
      <c r="AR80" s="123">
        <v>0</v>
      </c>
      <c r="AS80" s="123">
        <v>0</v>
      </c>
      <c r="AT80" s="123">
        <v>0</v>
      </c>
      <c r="AU80" s="123">
        <v>0</v>
      </c>
      <c r="AV80" s="123">
        <v>0</v>
      </c>
      <c r="AW80" s="123">
        <v>0</v>
      </c>
      <c r="AX80" s="123">
        <v>0</v>
      </c>
      <c r="AY80" s="123">
        <v>0</v>
      </c>
      <c r="AZ80" s="123">
        <v>0</v>
      </c>
      <c r="BA80" s="123">
        <v>0</v>
      </c>
      <c r="BB80" s="123">
        <v>0</v>
      </c>
      <c r="BC80" s="123">
        <v>0</v>
      </c>
      <c r="BD80" s="123">
        <v>0</v>
      </c>
      <c r="BE80" s="123">
        <v>0</v>
      </c>
      <c r="BF80" s="123">
        <v>0</v>
      </c>
      <c r="BG80" s="123">
        <v>0</v>
      </c>
    </row>
    <row r="81" spans="1:59" ht="15" x14ac:dyDescent="0.25">
      <c r="A81" s="198"/>
      <c r="B81" s="122">
        <v>1</v>
      </c>
      <c r="C81" s="122">
        <v>1</v>
      </c>
      <c r="D81" s="122">
        <v>1</v>
      </c>
      <c r="E81" s="123">
        <v>0</v>
      </c>
      <c r="F81" s="123">
        <v>0</v>
      </c>
      <c r="G81" s="123">
        <v>0</v>
      </c>
      <c r="H81" s="123">
        <v>0</v>
      </c>
      <c r="I81" s="123">
        <v>0</v>
      </c>
      <c r="J81" s="123">
        <v>0</v>
      </c>
      <c r="K81" s="123">
        <v>0</v>
      </c>
      <c r="L81" s="123">
        <v>0</v>
      </c>
      <c r="M81" s="123">
        <v>0</v>
      </c>
      <c r="N81" s="123">
        <v>0</v>
      </c>
      <c r="O81" s="123">
        <v>0</v>
      </c>
      <c r="P81" s="123">
        <v>0</v>
      </c>
      <c r="Q81" s="123">
        <v>0</v>
      </c>
      <c r="R81" s="123">
        <v>0</v>
      </c>
      <c r="S81" s="123">
        <v>0</v>
      </c>
      <c r="T81" s="123">
        <v>0</v>
      </c>
      <c r="U81" s="123">
        <v>0</v>
      </c>
      <c r="V81" s="123">
        <v>0</v>
      </c>
      <c r="W81" s="123">
        <v>0</v>
      </c>
      <c r="X81" s="123">
        <v>0</v>
      </c>
      <c r="Y81" s="123">
        <v>0</v>
      </c>
      <c r="Z81" s="123">
        <v>0</v>
      </c>
      <c r="AA81" s="123">
        <v>0</v>
      </c>
      <c r="AB81" s="123">
        <v>0</v>
      </c>
      <c r="AC81" s="123">
        <v>0</v>
      </c>
      <c r="AD81" s="123">
        <v>0</v>
      </c>
      <c r="AE81" s="123">
        <v>0</v>
      </c>
      <c r="AF81" s="123">
        <v>0</v>
      </c>
      <c r="AG81" s="123">
        <v>0</v>
      </c>
      <c r="AH81" s="123">
        <v>0</v>
      </c>
      <c r="AI81" s="123">
        <v>0</v>
      </c>
      <c r="AJ81" s="123">
        <v>0</v>
      </c>
      <c r="AK81" s="123">
        <v>0</v>
      </c>
      <c r="AL81" s="123">
        <v>0</v>
      </c>
      <c r="AM81" s="123">
        <v>0</v>
      </c>
      <c r="AN81" s="123">
        <v>0</v>
      </c>
      <c r="AO81" s="123">
        <v>0</v>
      </c>
      <c r="AP81" s="123">
        <v>0</v>
      </c>
      <c r="AQ81" s="123">
        <v>0</v>
      </c>
      <c r="AR81" s="123">
        <v>0</v>
      </c>
      <c r="AS81" s="123">
        <v>0</v>
      </c>
      <c r="AT81" s="123">
        <v>0</v>
      </c>
      <c r="AU81" s="123">
        <v>0</v>
      </c>
      <c r="AV81" s="123">
        <v>0</v>
      </c>
      <c r="AW81" s="123">
        <v>0</v>
      </c>
      <c r="AX81" s="123">
        <v>0</v>
      </c>
      <c r="AY81" s="123">
        <v>0</v>
      </c>
      <c r="AZ81" s="123">
        <v>0</v>
      </c>
      <c r="BA81" s="123">
        <v>0</v>
      </c>
      <c r="BB81" s="123">
        <v>0</v>
      </c>
      <c r="BC81" s="123">
        <v>0</v>
      </c>
      <c r="BD81" s="123">
        <v>0</v>
      </c>
      <c r="BE81" s="123">
        <v>0</v>
      </c>
      <c r="BF81" s="123">
        <v>0</v>
      </c>
      <c r="BG81" s="123">
        <v>0</v>
      </c>
    </row>
    <row r="82" spans="1:59" ht="15" x14ac:dyDescent="0.25">
      <c r="A82" s="198"/>
      <c r="B82" s="122">
        <v>1</v>
      </c>
      <c r="C82" s="122">
        <v>1</v>
      </c>
      <c r="D82" s="122">
        <v>1</v>
      </c>
      <c r="E82" s="123">
        <v>0</v>
      </c>
      <c r="F82" s="123">
        <v>0</v>
      </c>
      <c r="G82" s="123">
        <v>0</v>
      </c>
      <c r="H82" s="123">
        <v>0</v>
      </c>
      <c r="I82" s="123">
        <v>0</v>
      </c>
      <c r="J82" s="123">
        <v>0</v>
      </c>
      <c r="K82" s="123">
        <v>0</v>
      </c>
      <c r="L82" s="123">
        <v>0</v>
      </c>
      <c r="M82" s="123">
        <v>0</v>
      </c>
      <c r="N82" s="123">
        <v>0</v>
      </c>
      <c r="O82" s="123">
        <v>0</v>
      </c>
      <c r="P82" s="123">
        <v>0</v>
      </c>
      <c r="Q82" s="123">
        <v>0</v>
      </c>
      <c r="R82" s="123">
        <v>0</v>
      </c>
      <c r="S82" s="123">
        <v>0</v>
      </c>
      <c r="T82" s="123">
        <v>0</v>
      </c>
      <c r="U82" s="123">
        <v>0</v>
      </c>
      <c r="V82" s="123">
        <v>0</v>
      </c>
      <c r="W82" s="123">
        <v>0</v>
      </c>
      <c r="X82" s="123">
        <v>0</v>
      </c>
      <c r="Y82" s="123">
        <v>0</v>
      </c>
      <c r="Z82" s="123">
        <v>0</v>
      </c>
      <c r="AA82" s="123">
        <v>0</v>
      </c>
      <c r="AB82" s="123">
        <v>0</v>
      </c>
      <c r="AC82" s="123">
        <v>0</v>
      </c>
      <c r="AD82" s="123">
        <v>0</v>
      </c>
      <c r="AE82" s="123">
        <v>0</v>
      </c>
      <c r="AF82" s="123">
        <v>0</v>
      </c>
      <c r="AG82" s="123">
        <v>0</v>
      </c>
      <c r="AH82" s="123">
        <v>0</v>
      </c>
      <c r="AI82" s="123">
        <v>0</v>
      </c>
      <c r="AJ82" s="123">
        <v>0</v>
      </c>
      <c r="AK82" s="123">
        <v>0</v>
      </c>
      <c r="AL82" s="123">
        <v>0</v>
      </c>
      <c r="AM82" s="123">
        <v>0</v>
      </c>
      <c r="AN82" s="123">
        <v>0</v>
      </c>
      <c r="AO82" s="123">
        <v>0</v>
      </c>
      <c r="AP82" s="123">
        <v>0</v>
      </c>
      <c r="AQ82" s="123">
        <v>0</v>
      </c>
      <c r="AR82" s="123">
        <v>0</v>
      </c>
      <c r="AS82" s="123">
        <v>0</v>
      </c>
      <c r="AT82" s="123">
        <v>0</v>
      </c>
      <c r="AU82" s="123">
        <v>0</v>
      </c>
      <c r="AV82" s="123">
        <v>0</v>
      </c>
      <c r="AW82" s="123">
        <v>0</v>
      </c>
      <c r="AX82" s="123">
        <v>0</v>
      </c>
      <c r="AY82" s="123">
        <v>0</v>
      </c>
      <c r="AZ82" s="123">
        <v>0</v>
      </c>
      <c r="BA82" s="123">
        <v>0</v>
      </c>
      <c r="BB82" s="123">
        <v>0</v>
      </c>
      <c r="BC82" s="123">
        <v>0</v>
      </c>
      <c r="BD82" s="123">
        <v>0</v>
      </c>
      <c r="BE82" s="123">
        <v>0</v>
      </c>
      <c r="BF82" s="123">
        <v>0</v>
      </c>
      <c r="BG82" s="123">
        <v>0</v>
      </c>
    </row>
    <row r="83" spans="1:59" ht="15" x14ac:dyDescent="0.25">
      <c r="A83" s="198"/>
      <c r="B83" s="122">
        <v>1</v>
      </c>
      <c r="C83" s="122">
        <v>1</v>
      </c>
      <c r="D83" s="122">
        <v>1</v>
      </c>
      <c r="E83" s="123">
        <v>0</v>
      </c>
      <c r="F83" s="123">
        <v>0</v>
      </c>
      <c r="G83" s="123">
        <v>0</v>
      </c>
      <c r="H83" s="123">
        <v>0</v>
      </c>
      <c r="I83" s="123">
        <v>0</v>
      </c>
      <c r="J83" s="123">
        <v>0</v>
      </c>
      <c r="K83" s="123">
        <v>0</v>
      </c>
      <c r="L83" s="123">
        <v>0</v>
      </c>
      <c r="M83" s="123">
        <v>0</v>
      </c>
      <c r="N83" s="123">
        <v>0</v>
      </c>
      <c r="O83" s="123">
        <v>0</v>
      </c>
      <c r="P83" s="123">
        <v>0</v>
      </c>
      <c r="Q83" s="123">
        <v>0</v>
      </c>
      <c r="R83" s="123">
        <v>0</v>
      </c>
      <c r="S83" s="123">
        <v>0</v>
      </c>
      <c r="T83" s="123">
        <v>0</v>
      </c>
      <c r="U83" s="123">
        <v>0</v>
      </c>
      <c r="V83" s="123">
        <v>0</v>
      </c>
      <c r="W83" s="123">
        <v>0</v>
      </c>
      <c r="X83" s="123">
        <v>0</v>
      </c>
      <c r="Y83" s="123">
        <v>0</v>
      </c>
      <c r="Z83" s="123">
        <v>0</v>
      </c>
      <c r="AA83" s="123">
        <v>0</v>
      </c>
      <c r="AB83" s="123">
        <v>0</v>
      </c>
      <c r="AC83" s="123">
        <v>0</v>
      </c>
      <c r="AD83" s="123">
        <v>0</v>
      </c>
      <c r="AE83" s="123">
        <v>0</v>
      </c>
      <c r="AF83" s="123">
        <v>0</v>
      </c>
      <c r="AG83" s="123">
        <v>0</v>
      </c>
      <c r="AH83" s="123">
        <v>0</v>
      </c>
      <c r="AI83" s="123">
        <v>0</v>
      </c>
      <c r="AJ83" s="123">
        <v>0</v>
      </c>
      <c r="AK83" s="123">
        <v>0</v>
      </c>
      <c r="AL83" s="123">
        <v>0</v>
      </c>
      <c r="AM83" s="123">
        <v>0</v>
      </c>
      <c r="AN83" s="123">
        <v>0</v>
      </c>
      <c r="AO83" s="123">
        <v>0</v>
      </c>
      <c r="AP83" s="123">
        <v>0</v>
      </c>
      <c r="AQ83" s="123">
        <v>0</v>
      </c>
      <c r="AR83" s="123">
        <v>0</v>
      </c>
      <c r="AS83" s="123">
        <v>0</v>
      </c>
      <c r="AT83" s="123">
        <v>0</v>
      </c>
      <c r="AU83" s="123">
        <v>0</v>
      </c>
      <c r="AV83" s="123">
        <v>0</v>
      </c>
      <c r="AW83" s="123">
        <v>0</v>
      </c>
      <c r="AX83" s="123">
        <v>0</v>
      </c>
      <c r="AY83" s="123">
        <v>0</v>
      </c>
      <c r="AZ83" s="123">
        <v>0</v>
      </c>
      <c r="BA83" s="123">
        <v>0</v>
      </c>
      <c r="BB83" s="123">
        <v>0</v>
      </c>
      <c r="BC83" s="123">
        <v>0</v>
      </c>
      <c r="BD83" s="123">
        <v>0</v>
      </c>
      <c r="BE83" s="123">
        <v>0</v>
      </c>
      <c r="BF83" s="123">
        <v>0</v>
      </c>
      <c r="BG83" s="123">
        <v>0</v>
      </c>
    </row>
    <row r="84" spans="1:59" ht="15" x14ac:dyDescent="0.25">
      <c r="A84" s="198"/>
      <c r="B84" s="122">
        <v>1</v>
      </c>
      <c r="C84" s="122">
        <v>1</v>
      </c>
      <c r="D84" s="122">
        <v>1</v>
      </c>
      <c r="E84" s="123">
        <v>0</v>
      </c>
      <c r="F84" s="123">
        <v>0</v>
      </c>
      <c r="G84" s="123">
        <v>0</v>
      </c>
      <c r="H84" s="123">
        <v>0</v>
      </c>
      <c r="I84" s="123">
        <v>0</v>
      </c>
      <c r="J84" s="123">
        <v>0</v>
      </c>
      <c r="K84" s="123">
        <v>0</v>
      </c>
      <c r="L84" s="123">
        <v>0</v>
      </c>
      <c r="M84" s="123">
        <v>0</v>
      </c>
      <c r="N84" s="123">
        <v>0</v>
      </c>
      <c r="O84" s="123">
        <v>0</v>
      </c>
      <c r="P84" s="123">
        <v>0</v>
      </c>
      <c r="Q84" s="123">
        <v>0</v>
      </c>
      <c r="R84" s="123">
        <v>0</v>
      </c>
      <c r="S84" s="123">
        <v>0</v>
      </c>
      <c r="T84" s="123">
        <v>0</v>
      </c>
      <c r="U84" s="123">
        <v>0</v>
      </c>
      <c r="V84" s="123">
        <v>0</v>
      </c>
      <c r="W84" s="123">
        <v>0</v>
      </c>
      <c r="X84" s="123">
        <v>0</v>
      </c>
      <c r="Y84" s="123">
        <v>0</v>
      </c>
      <c r="Z84" s="123">
        <v>0</v>
      </c>
      <c r="AA84" s="123">
        <v>0</v>
      </c>
      <c r="AB84" s="123">
        <v>0</v>
      </c>
      <c r="AC84" s="123">
        <v>0</v>
      </c>
      <c r="AD84" s="123">
        <v>0</v>
      </c>
      <c r="AE84" s="123">
        <v>0</v>
      </c>
      <c r="AF84" s="123">
        <v>0</v>
      </c>
      <c r="AG84" s="123">
        <v>0</v>
      </c>
      <c r="AH84" s="123">
        <v>0</v>
      </c>
      <c r="AI84" s="123">
        <v>0</v>
      </c>
      <c r="AJ84" s="123">
        <v>0</v>
      </c>
      <c r="AK84" s="123">
        <v>0</v>
      </c>
      <c r="AL84" s="123">
        <v>0</v>
      </c>
      <c r="AM84" s="123">
        <v>0</v>
      </c>
      <c r="AN84" s="123">
        <v>0</v>
      </c>
      <c r="AO84" s="123">
        <v>0</v>
      </c>
      <c r="AP84" s="123">
        <v>0</v>
      </c>
      <c r="AQ84" s="123">
        <v>0</v>
      </c>
      <c r="AR84" s="123">
        <v>0</v>
      </c>
      <c r="AS84" s="123">
        <v>0</v>
      </c>
      <c r="AT84" s="123">
        <v>0</v>
      </c>
      <c r="AU84" s="123">
        <v>0</v>
      </c>
      <c r="AV84" s="123">
        <v>0</v>
      </c>
      <c r="AW84" s="123">
        <v>0</v>
      </c>
      <c r="AX84" s="123">
        <v>0</v>
      </c>
      <c r="AY84" s="123">
        <v>0</v>
      </c>
      <c r="AZ84" s="123">
        <v>0</v>
      </c>
      <c r="BA84" s="123">
        <v>0</v>
      </c>
      <c r="BB84" s="123">
        <v>0</v>
      </c>
      <c r="BC84" s="123">
        <v>0</v>
      </c>
      <c r="BD84" s="123">
        <v>0</v>
      </c>
      <c r="BE84" s="123">
        <v>0</v>
      </c>
      <c r="BF84" s="123">
        <v>0</v>
      </c>
      <c r="BG84" s="123">
        <v>0</v>
      </c>
    </row>
    <row r="85" spans="1:59" ht="15" x14ac:dyDescent="0.25">
      <c r="A85" s="198"/>
      <c r="B85" s="122">
        <v>1</v>
      </c>
      <c r="C85" s="122">
        <v>1</v>
      </c>
      <c r="D85" s="122">
        <v>1</v>
      </c>
      <c r="E85" s="123">
        <v>0</v>
      </c>
      <c r="F85" s="123">
        <v>0</v>
      </c>
      <c r="G85" s="123">
        <v>0</v>
      </c>
      <c r="H85" s="123">
        <v>0</v>
      </c>
      <c r="I85" s="123">
        <v>0</v>
      </c>
      <c r="J85" s="123">
        <v>0</v>
      </c>
      <c r="K85" s="123">
        <v>0</v>
      </c>
      <c r="L85" s="123">
        <v>0</v>
      </c>
      <c r="M85" s="123">
        <v>0</v>
      </c>
      <c r="N85" s="123">
        <v>0</v>
      </c>
      <c r="O85" s="123">
        <v>0</v>
      </c>
      <c r="P85" s="123">
        <v>0</v>
      </c>
      <c r="Q85" s="123">
        <v>0</v>
      </c>
      <c r="R85" s="123">
        <v>0</v>
      </c>
      <c r="S85" s="123">
        <v>0</v>
      </c>
      <c r="T85" s="123">
        <v>0</v>
      </c>
      <c r="U85" s="123">
        <v>0</v>
      </c>
      <c r="V85" s="123">
        <v>0</v>
      </c>
      <c r="W85" s="123">
        <v>0</v>
      </c>
      <c r="X85" s="123">
        <v>0</v>
      </c>
      <c r="Y85" s="123">
        <v>0</v>
      </c>
      <c r="Z85" s="123">
        <v>0</v>
      </c>
      <c r="AA85" s="123">
        <v>0</v>
      </c>
      <c r="AB85" s="123">
        <v>0</v>
      </c>
      <c r="AC85" s="123">
        <v>0</v>
      </c>
      <c r="AD85" s="123">
        <v>0</v>
      </c>
      <c r="AE85" s="123">
        <v>0</v>
      </c>
      <c r="AF85" s="123">
        <v>0</v>
      </c>
      <c r="AG85" s="123">
        <v>0</v>
      </c>
      <c r="AH85" s="123">
        <v>0</v>
      </c>
      <c r="AI85" s="123">
        <v>0</v>
      </c>
      <c r="AJ85" s="123">
        <v>0</v>
      </c>
      <c r="AK85" s="123">
        <v>0</v>
      </c>
      <c r="AL85" s="123">
        <v>0</v>
      </c>
      <c r="AM85" s="123">
        <v>0</v>
      </c>
      <c r="AN85" s="123">
        <v>0</v>
      </c>
      <c r="AO85" s="123">
        <v>0</v>
      </c>
      <c r="AP85" s="123">
        <v>0</v>
      </c>
      <c r="AQ85" s="123">
        <v>0</v>
      </c>
      <c r="AR85" s="123">
        <v>0</v>
      </c>
      <c r="AS85" s="123">
        <v>0</v>
      </c>
      <c r="AT85" s="123">
        <v>0</v>
      </c>
      <c r="AU85" s="123">
        <v>0</v>
      </c>
      <c r="AV85" s="123">
        <v>0</v>
      </c>
      <c r="AW85" s="123">
        <v>0</v>
      </c>
      <c r="AX85" s="123">
        <v>0</v>
      </c>
      <c r="AY85" s="123">
        <v>0</v>
      </c>
      <c r="AZ85" s="123">
        <v>0</v>
      </c>
      <c r="BA85" s="123">
        <v>0</v>
      </c>
      <c r="BB85" s="123">
        <v>0</v>
      </c>
      <c r="BC85" s="123">
        <v>0</v>
      </c>
      <c r="BD85" s="123">
        <v>0</v>
      </c>
      <c r="BE85" s="123">
        <v>0</v>
      </c>
      <c r="BF85" s="123">
        <v>0</v>
      </c>
      <c r="BG85" s="123">
        <v>0</v>
      </c>
    </row>
    <row r="86" spans="1:59" ht="15" x14ac:dyDescent="0.25">
      <c r="A86" s="198"/>
      <c r="B86" s="122">
        <v>1</v>
      </c>
      <c r="C86" s="122">
        <v>1</v>
      </c>
      <c r="D86" s="122">
        <v>1</v>
      </c>
      <c r="E86" s="123">
        <v>0</v>
      </c>
      <c r="F86" s="123">
        <v>0</v>
      </c>
      <c r="G86" s="123">
        <v>0</v>
      </c>
      <c r="H86" s="123">
        <v>0</v>
      </c>
      <c r="I86" s="123">
        <v>0</v>
      </c>
      <c r="J86" s="123">
        <v>0</v>
      </c>
      <c r="K86" s="123">
        <v>0</v>
      </c>
      <c r="L86" s="123">
        <v>0</v>
      </c>
      <c r="M86" s="123">
        <v>0</v>
      </c>
      <c r="N86" s="123">
        <v>0</v>
      </c>
      <c r="O86" s="123">
        <v>0</v>
      </c>
      <c r="P86" s="123">
        <v>0</v>
      </c>
      <c r="Q86" s="123">
        <v>0</v>
      </c>
      <c r="R86" s="123">
        <v>0</v>
      </c>
      <c r="S86" s="123">
        <v>0</v>
      </c>
      <c r="T86" s="123">
        <v>0</v>
      </c>
      <c r="U86" s="123">
        <v>0</v>
      </c>
      <c r="V86" s="123">
        <v>0</v>
      </c>
      <c r="W86" s="123">
        <v>0</v>
      </c>
      <c r="X86" s="123">
        <v>0</v>
      </c>
      <c r="Y86" s="123">
        <v>0</v>
      </c>
      <c r="Z86" s="123">
        <v>0</v>
      </c>
      <c r="AA86" s="123">
        <v>0</v>
      </c>
      <c r="AB86" s="123">
        <v>0</v>
      </c>
      <c r="AC86" s="123">
        <v>0</v>
      </c>
      <c r="AD86" s="123">
        <v>0</v>
      </c>
      <c r="AE86" s="123">
        <v>0</v>
      </c>
      <c r="AF86" s="123">
        <v>0</v>
      </c>
      <c r="AG86" s="123">
        <v>0</v>
      </c>
      <c r="AH86" s="123">
        <v>0</v>
      </c>
      <c r="AI86" s="123">
        <v>0</v>
      </c>
      <c r="AJ86" s="123">
        <v>0</v>
      </c>
      <c r="AK86" s="123">
        <v>0</v>
      </c>
      <c r="AL86" s="123">
        <v>0</v>
      </c>
      <c r="AM86" s="123">
        <v>0</v>
      </c>
      <c r="AN86" s="123">
        <v>0</v>
      </c>
      <c r="AO86" s="123">
        <v>0</v>
      </c>
      <c r="AP86" s="123">
        <v>0</v>
      </c>
      <c r="AQ86" s="123">
        <v>0</v>
      </c>
      <c r="AR86" s="123">
        <v>0</v>
      </c>
      <c r="AS86" s="123">
        <v>0</v>
      </c>
      <c r="AT86" s="123">
        <v>0</v>
      </c>
      <c r="AU86" s="123">
        <v>0</v>
      </c>
      <c r="AV86" s="123">
        <v>0</v>
      </c>
      <c r="AW86" s="123">
        <v>0</v>
      </c>
      <c r="AX86" s="123">
        <v>0</v>
      </c>
      <c r="AY86" s="123">
        <v>0</v>
      </c>
      <c r="AZ86" s="123">
        <v>0</v>
      </c>
      <c r="BA86" s="123">
        <v>0</v>
      </c>
      <c r="BB86" s="123">
        <v>0</v>
      </c>
      <c r="BC86" s="123">
        <v>0</v>
      </c>
      <c r="BD86" s="123">
        <v>0</v>
      </c>
      <c r="BE86" s="123">
        <v>0</v>
      </c>
      <c r="BF86" s="123">
        <v>0</v>
      </c>
      <c r="BG86" s="123">
        <v>0</v>
      </c>
    </row>
    <row r="87" spans="1:59" ht="15" x14ac:dyDescent="0.25">
      <c r="A87" s="198"/>
      <c r="B87" s="122">
        <v>1</v>
      </c>
      <c r="C87" s="122">
        <v>1</v>
      </c>
      <c r="D87" s="122">
        <v>1</v>
      </c>
      <c r="E87" s="123">
        <v>0</v>
      </c>
      <c r="F87" s="123">
        <v>0</v>
      </c>
      <c r="G87" s="123">
        <v>0</v>
      </c>
      <c r="H87" s="123">
        <v>0</v>
      </c>
      <c r="I87" s="123">
        <v>0</v>
      </c>
      <c r="J87" s="123">
        <v>0</v>
      </c>
      <c r="K87" s="123">
        <v>0</v>
      </c>
      <c r="L87" s="123">
        <v>0</v>
      </c>
      <c r="M87" s="123">
        <v>0</v>
      </c>
      <c r="N87" s="123">
        <v>0</v>
      </c>
      <c r="O87" s="123">
        <v>0</v>
      </c>
      <c r="P87" s="123">
        <v>0</v>
      </c>
      <c r="Q87" s="123">
        <v>0</v>
      </c>
      <c r="R87" s="123">
        <v>0</v>
      </c>
      <c r="S87" s="123">
        <v>0</v>
      </c>
      <c r="T87" s="123">
        <v>0</v>
      </c>
      <c r="U87" s="123">
        <v>0</v>
      </c>
      <c r="V87" s="123">
        <v>0</v>
      </c>
      <c r="W87" s="123">
        <v>0</v>
      </c>
      <c r="X87" s="123">
        <v>0</v>
      </c>
      <c r="Y87" s="123">
        <v>0</v>
      </c>
      <c r="Z87" s="123">
        <v>0</v>
      </c>
      <c r="AA87" s="123">
        <v>0</v>
      </c>
      <c r="AB87" s="123">
        <v>0</v>
      </c>
      <c r="AC87" s="123">
        <v>0</v>
      </c>
      <c r="AD87" s="123">
        <v>0</v>
      </c>
      <c r="AE87" s="123">
        <v>0</v>
      </c>
      <c r="AF87" s="123">
        <v>0</v>
      </c>
      <c r="AG87" s="123">
        <v>0</v>
      </c>
      <c r="AH87" s="123">
        <v>0</v>
      </c>
      <c r="AI87" s="123">
        <v>0</v>
      </c>
      <c r="AJ87" s="123">
        <v>0</v>
      </c>
      <c r="AK87" s="123">
        <v>0</v>
      </c>
      <c r="AL87" s="123">
        <v>0</v>
      </c>
      <c r="AM87" s="123">
        <v>0</v>
      </c>
      <c r="AN87" s="123">
        <v>0</v>
      </c>
      <c r="AO87" s="123">
        <v>0</v>
      </c>
      <c r="AP87" s="123">
        <v>0</v>
      </c>
      <c r="AQ87" s="123">
        <v>0</v>
      </c>
      <c r="AR87" s="123">
        <v>0</v>
      </c>
      <c r="AS87" s="123">
        <v>0</v>
      </c>
      <c r="AT87" s="123">
        <v>0</v>
      </c>
      <c r="AU87" s="123">
        <v>0</v>
      </c>
      <c r="AV87" s="123">
        <v>0</v>
      </c>
      <c r="AW87" s="123">
        <v>0</v>
      </c>
      <c r="AX87" s="123">
        <v>0</v>
      </c>
      <c r="AY87" s="123">
        <v>0</v>
      </c>
      <c r="AZ87" s="123">
        <v>0</v>
      </c>
      <c r="BA87" s="123">
        <v>0</v>
      </c>
      <c r="BB87" s="123">
        <v>0</v>
      </c>
      <c r="BC87" s="123">
        <v>0</v>
      </c>
      <c r="BD87" s="123">
        <v>0</v>
      </c>
      <c r="BE87" s="123">
        <v>0</v>
      </c>
      <c r="BF87" s="123">
        <v>0</v>
      </c>
      <c r="BG87" s="123">
        <v>0</v>
      </c>
    </row>
    <row r="88" spans="1:59" ht="15" x14ac:dyDescent="0.25">
      <c r="A88" s="198"/>
      <c r="B88" s="122">
        <v>1</v>
      </c>
      <c r="C88" s="122">
        <v>1</v>
      </c>
      <c r="D88" s="122">
        <v>1</v>
      </c>
      <c r="E88" s="123">
        <v>0</v>
      </c>
      <c r="F88" s="123">
        <v>0</v>
      </c>
      <c r="G88" s="123">
        <v>0</v>
      </c>
      <c r="H88" s="123">
        <v>0</v>
      </c>
      <c r="I88" s="123">
        <v>0</v>
      </c>
      <c r="J88" s="123">
        <v>0</v>
      </c>
      <c r="K88" s="123">
        <v>0</v>
      </c>
      <c r="L88" s="123">
        <v>0</v>
      </c>
      <c r="M88" s="123">
        <v>0</v>
      </c>
      <c r="N88" s="123">
        <v>0</v>
      </c>
      <c r="O88" s="123">
        <v>0</v>
      </c>
      <c r="P88" s="123">
        <v>0</v>
      </c>
      <c r="Q88" s="123">
        <v>0</v>
      </c>
      <c r="R88" s="123">
        <v>0</v>
      </c>
      <c r="S88" s="123">
        <v>0</v>
      </c>
      <c r="T88" s="123">
        <v>0</v>
      </c>
      <c r="U88" s="123">
        <v>0</v>
      </c>
      <c r="V88" s="123">
        <v>0</v>
      </c>
      <c r="W88" s="123">
        <v>0</v>
      </c>
      <c r="X88" s="123">
        <v>0</v>
      </c>
      <c r="Y88" s="123">
        <v>0</v>
      </c>
      <c r="Z88" s="123">
        <v>0</v>
      </c>
      <c r="AA88" s="123">
        <v>0</v>
      </c>
      <c r="AB88" s="123">
        <v>0</v>
      </c>
      <c r="AC88" s="123">
        <v>0</v>
      </c>
      <c r="AD88" s="123">
        <v>0</v>
      </c>
      <c r="AE88" s="123">
        <v>0</v>
      </c>
      <c r="AF88" s="123">
        <v>0</v>
      </c>
      <c r="AG88" s="123">
        <v>0</v>
      </c>
      <c r="AH88" s="123">
        <v>0</v>
      </c>
      <c r="AI88" s="123">
        <v>0</v>
      </c>
      <c r="AJ88" s="123">
        <v>0</v>
      </c>
      <c r="AK88" s="123">
        <v>0</v>
      </c>
      <c r="AL88" s="123">
        <v>0</v>
      </c>
      <c r="AM88" s="123">
        <v>0</v>
      </c>
      <c r="AN88" s="123">
        <v>0</v>
      </c>
      <c r="AO88" s="123">
        <v>0</v>
      </c>
      <c r="AP88" s="123">
        <v>0</v>
      </c>
      <c r="AQ88" s="123">
        <v>0</v>
      </c>
      <c r="AR88" s="123">
        <v>0</v>
      </c>
      <c r="AS88" s="123">
        <v>0</v>
      </c>
      <c r="AT88" s="123">
        <v>0</v>
      </c>
      <c r="AU88" s="123">
        <v>0</v>
      </c>
      <c r="AV88" s="123">
        <v>0</v>
      </c>
      <c r="AW88" s="123">
        <v>0</v>
      </c>
      <c r="AX88" s="123">
        <v>0</v>
      </c>
      <c r="AY88" s="123">
        <v>0</v>
      </c>
      <c r="AZ88" s="123">
        <v>0</v>
      </c>
      <c r="BA88" s="123">
        <v>0</v>
      </c>
      <c r="BB88" s="123">
        <v>0</v>
      </c>
      <c r="BC88" s="123">
        <v>0</v>
      </c>
      <c r="BD88" s="123">
        <v>0</v>
      </c>
      <c r="BE88" s="123">
        <v>0</v>
      </c>
      <c r="BF88" s="123">
        <v>0</v>
      </c>
      <c r="BG88" s="123">
        <v>0</v>
      </c>
    </row>
    <row r="89" spans="1:59" ht="15" x14ac:dyDescent="0.25">
      <c r="A89" s="198"/>
      <c r="B89" s="122">
        <v>1</v>
      </c>
      <c r="C89" s="122">
        <v>1</v>
      </c>
      <c r="D89" s="122">
        <v>1</v>
      </c>
      <c r="E89" s="123">
        <v>0</v>
      </c>
      <c r="F89" s="123">
        <v>0</v>
      </c>
      <c r="G89" s="123">
        <v>0</v>
      </c>
      <c r="H89" s="123">
        <v>0</v>
      </c>
      <c r="I89" s="123">
        <v>0</v>
      </c>
      <c r="J89" s="123">
        <v>0</v>
      </c>
      <c r="K89" s="123">
        <v>0</v>
      </c>
      <c r="L89" s="123">
        <v>0</v>
      </c>
      <c r="M89" s="123">
        <v>0</v>
      </c>
      <c r="N89" s="123">
        <v>0</v>
      </c>
      <c r="O89" s="123">
        <v>0</v>
      </c>
      <c r="P89" s="123">
        <v>0</v>
      </c>
      <c r="Q89" s="123">
        <v>0</v>
      </c>
      <c r="R89" s="123">
        <v>0</v>
      </c>
      <c r="S89" s="123">
        <v>0</v>
      </c>
      <c r="T89" s="123">
        <v>0</v>
      </c>
      <c r="U89" s="123">
        <v>0</v>
      </c>
      <c r="V89" s="123">
        <v>0</v>
      </c>
      <c r="W89" s="123">
        <v>0</v>
      </c>
      <c r="X89" s="123">
        <v>0</v>
      </c>
      <c r="Y89" s="123">
        <v>0</v>
      </c>
      <c r="Z89" s="123">
        <v>0</v>
      </c>
      <c r="AA89" s="123">
        <v>0</v>
      </c>
      <c r="AB89" s="123">
        <v>0</v>
      </c>
      <c r="AC89" s="123">
        <v>0</v>
      </c>
      <c r="AD89" s="123">
        <v>0</v>
      </c>
      <c r="AE89" s="123">
        <v>0</v>
      </c>
      <c r="AF89" s="123">
        <v>0</v>
      </c>
      <c r="AG89" s="123">
        <v>0</v>
      </c>
      <c r="AH89" s="123">
        <v>0</v>
      </c>
      <c r="AI89" s="123">
        <v>0</v>
      </c>
      <c r="AJ89" s="123">
        <v>0</v>
      </c>
      <c r="AK89" s="123">
        <v>0</v>
      </c>
      <c r="AL89" s="123">
        <v>0</v>
      </c>
      <c r="AM89" s="123">
        <v>0</v>
      </c>
      <c r="AN89" s="123">
        <v>0</v>
      </c>
      <c r="AO89" s="123">
        <v>0</v>
      </c>
      <c r="AP89" s="123">
        <v>0</v>
      </c>
      <c r="AQ89" s="123">
        <v>0</v>
      </c>
      <c r="AR89" s="123">
        <v>0</v>
      </c>
      <c r="AS89" s="123">
        <v>0</v>
      </c>
      <c r="AT89" s="123">
        <v>0</v>
      </c>
      <c r="AU89" s="123">
        <v>0</v>
      </c>
      <c r="AV89" s="123">
        <v>0</v>
      </c>
      <c r="AW89" s="123">
        <v>0</v>
      </c>
      <c r="AX89" s="123">
        <v>0</v>
      </c>
      <c r="AY89" s="123">
        <v>0</v>
      </c>
      <c r="AZ89" s="123">
        <v>0</v>
      </c>
      <c r="BA89" s="123">
        <v>0</v>
      </c>
      <c r="BB89" s="123">
        <v>0</v>
      </c>
      <c r="BC89" s="123">
        <v>0</v>
      </c>
      <c r="BD89" s="123">
        <v>0</v>
      </c>
      <c r="BE89" s="123">
        <v>0</v>
      </c>
      <c r="BF89" s="123">
        <v>0</v>
      </c>
      <c r="BG89" s="123">
        <v>0</v>
      </c>
    </row>
    <row r="90" spans="1:59" ht="15" x14ac:dyDescent="0.25">
      <c r="A90" s="198"/>
      <c r="B90" s="122">
        <v>1</v>
      </c>
      <c r="C90" s="122">
        <v>1</v>
      </c>
      <c r="D90" s="122">
        <v>1</v>
      </c>
      <c r="E90" s="123">
        <v>0</v>
      </c>
      <c r="F90" s="123">
        <v>0</v>
      </c>
      <c r="G90" s="123">
        <v>0</v>
      </c>
      <c r="H90" s="123">
        <v>0</v>
      </c>
      <c r="I90" s="123">
        <v>0</v>
      </c>
      <c r="J90" s="123">
        <v>0</v>
      </c>
      <c r="K90" s="123">
        <v>0</v>
      </c>
      <c r="L90" s="123">
        <v>0</v>
      </c>
      <c r="M90" s="123">
        <v>0</v>
      </c>
      <c r="N90" s="123">
        <v>0</v>
      </c>
      <c r="O90" s="123">
        <v>0</v>
      </c>
      <c r="P90" s="123">
        <v>0</v>
      </c>
      <c r="Q90" s="123">
        <v>0</v>
      </c>
      <c r="R90" s="123">
        <v>0</v>
      </c>
      <c r="S90" s="123">
        <v>0</v>
      </c>
      <c r="T90" s="123">
        <v>0</v>
      </c>
      <c r="U90" s="123">
        <v>0</v>
      </c>
      <c r="V90" s="123">
        <v>0</v>
      </c>
      <c r="W90" s="123">
        <v>0</v>
      </c>
      <c r="X90" s="123">
        <v>0</v>
      </c>
      <c r="Y90" s="123">
        <v>0</v>
      </c>
      <c r="Z90" s="123">
        <v>0</v>
      </c>
      <c r="AA90" s="123">
        <v>0</v>
      </c>
      <c r="AB90" s="123">
        <v>0</v>
      </c>
      <c r="AC90" s="123">
        <v>0</v>
      </c>
      <c r="AD90" s="123">
        <v>0</v>
      </c>
      <c r="AE90" s="123">
        <v>0</v>
      </c>
      <c r="AF90" s="123">
        <v>0</v>
      </c>
      <c r="AG90" s="123">
        <v>0</v>
      </c>
      <c r="AH90" s="123">
        <v>0</v>
      </c>
      <c r="AI90" s="123">
        <v>0</v>
      </c>
      <c r="AJ90" s="123">
        <v>0</v>
      </c>
      <c r="AK90" s="123">
        <v>0</v>
      </c>
      <c r="AL90" s="123">
        <v>0</v>
      </c>
      <c r="AM90" s="123">
        <v>0</v>
      </c>
      <c r="AN90" s="123">
        <v>0</v>
      </c>
      <c r="AO90" s="123">
        <v>0</v>
      </c>
      <c r="AP90" s="123">
        <v>0</v>
      </c>
      <c r="AQ90" s="123">
        <v>0</v>
      </c>
      <c r="AR90" s="123">
        <v>0</v>
      </c>
      <c r="AS90" s="123">
        <v>0</v>
      </c>
      <c r="AT90" s="123">
        <v>0</v>
      </c>
      <c r="AU90" s="123">
        <v>0</v>
      </c>
      <c r="AV90" s="123">
        <v>0</v>
      </c>
      <c r="AW90" s="123">
        <v>0</v>
      </c>
      <c r="AX90" s="123">
        <v>0</v>
      </c>
      <c r="AY90" s="123">
        <v>0</v>
      </c>
      <c r="AZ90" s="123">
        <v>0</v>
      </c>
      <c r="BA90" s="123">
        <v>0</v>
      </c>
      <c r="BB90" s="123">
        <v>0</v>
      </c>
      <c r="BC90" s="123">
        <v>0</v>
      </c>
      <c r="BD90" s="123">
        <v>0</v>
      </c>
      <c r="BE90" s="123">
        <v>0</v>
      </c>
      <c r="BF90" s="123">
        <v>0</v>
      </c>
      <c r="BG90" s="123">
        <v>0</v>
      </c>
    </row>
    <row r="91" spans="1:59" ht="15" x14ac:dyDescent="0.25">
      <c r="A91" s="198"/>
      <c r="B91" s="122">
        <v>1</v>
      </c>
      <c r="C91" s="122">
        <v>1</v>
      </c>
      <c r="D91" s="122">
        <v>1</v>
      </c>
      <c r="E91" s="123">
        <v>0</v>
      </c>
      <c r="F91" s="123">
        <v>0</v>
      </c>
      <c r="G91" s="123">
        <v>0</v>
      </c>
      <c r="H91" s="123">
        <v>0</v>
      </c>
      <c r="I91" s="123">
        <v>0</v>
      </c>
      <c r="J91" s="123">
        <v>0</v>
      </c>
      <c r="K91" s="123">
        <v>0</v>
      </c>
      <c r="L91" s="123">
        <v>0</v>
      </c>
      <c r="M91" s="123">
        <v>0</v>
      </c>
      <c r="N91" s="123">
        <v>0</v>
      </c>
      <c r="O91" s="123">
        <v>0</v>
      </c>
      <c r="P91" s="123">
        <v>0</v>
      </c>
      <c r="Q91" s="123">
        <v>0</v>
      </c>
      <c r="R91" s="123">
        <v>0</v>
      </c>
      <c r="S91" s="123">
        <v>0</v>
      </c>
      <c r="T91" s="123">
        <v>0</v>
      </c>
      <c r="U91" s="123">
        <v>0</v>
      </c>
      <c r="V91" s="123">
        <v>0</v>
      </c>
      <c r="W91" s="123">
        <v>0</v>
      </c>
      <c r="X91" s="123">
        <v>0</v>
      </c>
      <c r="Y91" s="123">
        <v>0</v>
      </c>
      <c r="Z91" s="123">
        <v>0</v>
      </c>
      <c r="AA91" s="123">
        <v>0</v>
      </c>
      <c r="AB91" s="123">
        <v>0</v>
      </c>
      <c r="AC91" s="123">
        <v>0</v>
      </c>
      <c r="AD91" s="123">
        <v>0</v>
      </c>
      <c r="AE91" s="123">
        <v>0</v>
      </c>
      <c r="AF91" s="123">
        <v>0</v>
      </c>
      <c r="AG91" s="123">
        <v>0</v>
      </c>
      <c r="AH91" s="123">
        <v>0</v>
      </c>
      <c r="AI91" s="123">
        <v>0</v>
      </c>
      <c r="AJ91" s="123">
        <v>0</v>
      </c>
      <c r="AK91" s="123">
        <v>0</v>
      </c>
      <c r="AL91" s="123">
        <v>0</v>
      </c>
      <c r="AM91" s="123">
        <v>0</v>
      </c>
      <c r="AN91" s="123">
        <v>0</v>
      </c>
      <c r="AO91" s="123">
        <v>0</v>
      </c>
      <c r="AP91" s="123">
        <v>0</v>
      </c>
      <c r="AQ91" s="123">
        <v>0</v>
      </c>
      <c r="AR91" s="123">
        <v>0</v>
      </c>
      <c r="AS91" s="123">
        <v>0</v>
      </c>
      <c r="AT91" s="123">
        <v>0</v>
      </c>
      <c r="AU91" s="123">
        <v>0</v>
      </c>
      <c r="AV91" s="123">
        <v>0</v>
      </c>
      <c r="AW91" s="123">
        <v>0</v>
      </c>
      <c r="AX91" s="123">
        <v>0</v>
      </c>
      <c r="AY91" s="123">
        <v>0</v>
      </c>
      <c r="AZ91" s="123">
        <v>0</v>
      </c>
      <c r="BA91" s="123">
        <v>0</v>
      </c>
      <c r="BB91" s="123">
        <v>0</v>
      </c>
      <c r="BC91" s="123">
        <v>0</v>
      </c>
      <c r="BD91" s="123">
        <v>0</v>
      </c>
      <c r="BE91" s="123">
        <v>0</v>
      </c>
      <c r="BF91" s="123">
        <v>0</v>
      </c>
      <c r="BG91" s="123">
        <v>0</v>
      </c>
    </row>
    <row r="92" spans="1:59" ht="15" x14ac:dyDescent="0.25">
      <c r="A92" s="198"/>
      <c r="B92" s="122">
        <v>1</v>
      </c>
      <c r="C92" s="122">
        <v>1</v>
      </c>
      <c r="D92" s="122">
        <v>1</v>
      </c>
      <c r="E92" s="123">
        <v>0</v>
      </c>
      <c r="F92" s="123">
        <v>0</v>
      </c>
      <c r="G92" s="123">
        <v>0</v>
      </c>
      <c r="H92" s="123">
        <v>0</v>
      </c>
      <c r="I92" s="123">
        <v>0</v>
      </c>
      <c r="J92" s="123">
        <v>0</v>
      </c>
      <c r="K92" s="123">
        <v>0</v>
      </c>
      <c r="L92" s="123">
        <v>0</v>
      </c>
      <c r="M92" s="123">
        <v>0</v>
      </c>
      <c r="N92" s="123">
        <v>0</v>
      </c>
      <c r="O92" s="123">
        <v>0</v>
      </c>
      <c r="P92" s="123">
        <v>0</v>
      </c>
      <c r="Q92" s="123">
        <v>0</v>
      </c>
      <c r="R92" s="123">
        <v>0</v>
      </c>
      <c r="S92" s="123">
        <v>0</v>
      </c>
      <c r="T92" s="123">
        <v>0</v>
      </c>
      <c r="U92" s="123">
        <v>0</v>
      </c>
      <c r="V92" s="123">
        <v>0</v>
      </c>
      <c r="W92" s="123">
        <v>0</v>
      </c>
      <c r="X92" s="123">
        <v>0</v>
      </c>
      <c r="Y92" s="123">
        <v>0</v>
      </c>
      <c r="Z92" s="123">
        <v>0</v>
      </c>
      <c r="AA92" s="123">
        <v>0</v>
      </c>
      <c r="AB92" s="123">
        <v>0</v>
      </c>
      <c r="AC92" s="123">
        <v>0</v>
      </c>
      <c r="AD92" s="123">
        <v>0</v>
      </c>
      <c r="AE92" s="123">
        <v>0</v>
      </c>
      <c r="AF92" s="123">
        <v>0</v>
      </c>
      <c r="AG92" s="123">
        <v>0</v>
      </c>
      <c r="AH92" s="123">
        <v>0</v>
      </c>
      <c r="AI92" s="123">
        <v>0</v>
      </c>
      <c r="AJ92" s="123">
        <v>0</v>
      </c>
      <c r="AK92" s="123">
        <v>0</v>
      </c>
      <c r="AL92" s="123">
        <v>0</v>
      </c>
      <c r="AM92" s="123">
        <v>0</v>
      </c>
      <c r="AN92" s="123">
        <v>0</v>
      </c>
      <c r="AO92" s="123">
        <v>0</v>
      </c>
      <c r="AP92" s="123">
        <v>0</v>
      </c>
      <c r="AQ92" s="123">
        <v>0</v>
      </c>
      <c r="AR92" s="123">
        <v>0</v>
      </c>
      <c r="AS92" s="123">
        <v>0</v>
      </c>
      <c r="AT92" s="123">
        <v>0</v>
      </c>
      <c r="AU92" s="123">
        <v>0</v>
      </c>
      <c r="AV92" s="123">
        <v>0</v>
      </c>
      <c r="AW92" s="123">
        <v>0</v>
      </c>
      <c r="AX92" s="123">
        <v>0</v>
      </c>
      <c r="AY92" s="123">
        <v>0</v>
      </c>
      <c r="AZ92" s="123">
        <v>0</v>
      </c>
      <c r="BA92" s="123">
        <v>0</v>
      </c>
      <c r="BB92" s="123">
        <v>0</v>
      </c>
      <c r="BC92" s="123">
        <v>0</v>
      </c>
      <c r="BD92" s="123">
        <v>0</v>
      </c>
      <c r="BE92" s="123">
        <v>0</v>
      </c>
      <c r="BF92" s="123">
        <v>0</v>
      </c>
      <c r="BG92" s="123">
        <v>0</v>
      </c>
    </row>
    <row r="93" spans="1:59" ht="15" x14ac:dyDescent="0.25">
      <c r="A93" s="198"/>
      <c r="B93" s="122">
        <v>1</v>
      </c>
      <c r="C93" s="122">
        <v>1</v>
      </c>
      <c r="D93" s="122">
        <v>1</v>
      </c>
      <c r="E93" s="123">
        <v>0</v>
      </c>
      <c r="F93" s="123">
        <v>0</v>
      </c>
      <c r="G93" s="123">
        <v>0</v>
      </c>
      <c r="H93" s="123">
        <v>0</v>
      </c>
      <c r="I93" s="123">
        <v>0</v>
      </c>
      <c r="J93" s="123">
        <v>0</v>
      </c>
      <c r="K93" s="123">
        <v>0</v>
      </c>
      <c r="L93" s="123">
        <v>0</v>
      </c>
      <c r="M93" s="123">
        <v>0</v>
      </c>
      <c r="N93" s="123">
        <v>0</v>
      </c>
      <c r="O93" s="123">
        <v>0</v>
      </c>
      <c r="P93" s="123">
        <v>0</v>
      </c>
      <c r="Q93" s="123">
        <v>0</v>
      </c>
      <c r="R93" s="123">
        <v>0</v>
      </c>
      <c r="S93" s="123">
        <v>0</v>
      </c>
      <c r="T93" s="123">
        <v>0</v>
      </c>
      <c r="U93" s="123">
        <v>0</v>
      </c>
      <c r="V93" s="123">
        <v>0</v>
      </c>
      <c r="W93" s="123">
        <v>0</v>
      </c>
      <c r="X93" s="123">
        <v>0</v>
      </c>
      <c r="Y93" s="123">
        <v>0</v>
      </c>
      <c r="Z93" s="123">
        <v>0</v>
      </c>
      <c r="AA93" s="123">
        <v>0</v>
      </c>
      <c r="AB93" s="123">
        <v>0</v>
      </c>
      <c r="AC93" s="123">
        <v>0</v>
      </c>
      <c r="AD93" s="123">
        <v>0</v>
      </c>
      <c r="AE93" s="123">
        <v>0</v>
      </c>
      <c r="AF93" s="123">
        <v>0</v>
      </c>
      <c r="AG93" s="123">
        <v>0</v>
      </c>
      <c r="AH93" s="123">
        <v>0</v>
      </c>
      <c r="AI93" s="123">
        <v>0</v>
      </c>
      <c r="AJ93" s="123">
        <v>0</v>
      </c>
      <c r="AK93" s="123">
        <v>0</v>
      </c>
      <c r="AL93" s="123">
        <v>0</v>
      </c>
      <c r="AM93" s="123">
        <v>0</v>
      </c>
      <c r="AN93" s="123">
        <v>0</v>
      </c>
      <c r="AO93" s="123">
        <v>0</v>
      </c>
      <c r="AP93" s="123">
        <v>0</v>
      </c>
      <c r="AQ93" s="123">
        <v>0</v>
      </c>
      <c r="AR93" s="123">
        <v>0</v>
      </c>
      <c r="AS93" s="123">
        <v>0</v>
      </c>
      <c r="AT93" s="123">
        <v>0</v>
      </c>
      <c r="AU93" s="123">
        <v>0</v>
      </c>
      <c r="AV93" s="123">
        <v>0</v>
      </c>
      <c r="AW93" s="123">
        <v>0</v>
      </c>
      <c r="AX93" s="123">
        <v>0</v>
      </c>
      <c r="AY93" s="123">
        <v>0</v>
      </c>
      <c r="AZ93" s="123">
        <v>0</v>
      </c>
      <c r="BA93" s="123">
        <v>0</v>
      </c>
      <c r="BB93" s="123">
        <v>0</v>
      </c>
      <c r="BC93" s="123">
        <v>0</v>
      </c>
      <c r="BD93" s="123">
        <v>0</v>
      </c>
      <c r="BE93" s="123">
        <v>0</v>
      </c>
      <c r="BF93" s="123">
        <v>0</v>
      </c>
      <c r="BG93" s="123">
        <v>0</v>
      </c>
    </row>
    <row r="94" spans="1:59" ht="15" x14ac:dyDescent="0.25">
      <c r="A94" s="198"/>
      <c r="B94" s="122">
        <v>1</v>
      </c>
      <c r="C94" s="122">
        <v>1</v>
      </c>
      <c r="D94" s="122">
        <v>1</v>
      </c>
      <c r="E94" s="123">
        <v>0</v>
      </c>
      <c r="F94" s="123">
        <v>0</v>
      </c>
      <c r="G94" s="123">
        <v>0</v>
      </c>
      <c r="H94" s="123">
        <v>0</v>
      </c>
      <c r="I94" s="123">
        <v>0</v>
      </c>
      <c r="J94" s="123">
        <v>0</v>
      </c>
      <c r="K94" s="123">
        <v>0</v>
      </c>
      <c r="L94" s="123">
        <v>0</v>
      </c>
      <c r="M94" s="123">
        <v>0</v>
      </c>
      <c r="N94" s="123">
        <v>0</v>
      </c>
      <c r="O94" s="123">
        <v>0</v>
      </c>
      <c r="P94" s="123">
        <v>0</v>
      </c>
      <c r="Q94" s="123">
        <v>0</v>
      </c>
      <c r="R94" s="123">
        <v>0</v>
      </c>
      <c r="S94" s="123">
        <v>0</v>
      </c>
      <c r="T94" s="123">
        <v>0</v>
      </c>
      <c r="U94" s="123">
        <v>0</v>
      </c>
      <c r="V94" s="123">
        <v>0</v>
      </c>
      <c r="W94" s="123">
        <v>0</v>
      </c>
      <c r="X94" s="123">
        <v>0</v>
      </c>
      <c r="Y94" s="123">
        <v>0</v>
      </c>
      <c r="Z94" s="123">
        <v>0</v>
      </c>
      <c r="AA94" s="123">
        <v>0</v>
      </c>
      <c r="AB94" s="123">
        <v>0</v>
      </c>
      <c r="AC94" s="123">
        <v>0</v>
      </c>
      <c r="AD94" s="123">
        <v>0</v>
      </c>
      <c r="AE94" s="123">
        <v>0</v>
      </c>
      <c r="AF94" s="123">
        <v>0</v>
      </c>
      <c r="AG94" s="123">
        <v>0</v>
      </c>
      <c r="AH94" s="123">
        <v>0</v>
      </c>
      <c r="AI94" s="123">
        <v>0</v>
      </c>
      <c r="AJ94" s="123">
        <v>0</v>
      </c>
      <c r="AK94" s="123">
        <v>0</v>
      </c>
      <c r="AL94" s="123">
        <v>0</v>
      </c>
      <c r="AM94" s="123">
        <v>0</v>
      </c>
      <c r="AN94" s="123">
        <v>0</v>
      </c>
      <c r="AO94" s="123">
        <v>0</v>
      </c>
      <c r="AP94" s="123">
        <v>0</v>
      </c>
      <c r="AQ94" s="123">
        <v>0</v>
      </c>
      <c r="AR94" s="123">
        <v>0</v>
      </c>
      <c r="AS94" s="123">
        <v>0</v>
      </c>
      <c r="AT94" s="123">
        <v>0</v>
      </c>
      <c r="AU94" s="123">
        <v>0</v>
      </c>
      <c r="AV94" s="123">
        <v>0</v>
      </c>
      <c r="AW94" s="123">
        <v>0</v>
      </c>
      <c r="AX94" s="123">
        <v>0</v>
      </c>
      <c r="AY94" s="123">
        <v>0</v>
      </c>
      <c r="AZ94" s="123">
        <v>0</v>
      </c>
      <c r="BA94" s="123">
        <v>0</v>
      </c>
      <c r="BB94" s="123">
        <v>0</v>
      </c>
      <c r="BC94" s="123">
        <v>0</v>
      </c>
      <c r="BD94" s="123">
        <v>0</v>
      </c>
      <c r="BE94" s="123">
        <v>0</v>
      </c>
      <c r="BF94" s="123">
        <v>0</v>
      </c>
      <c r="BG94" s="123">
        <v>0</v>
      </c>
    </row>
    <row r="95" spans="1:59" ht="15" x14ac:dyDescent="0.25">
      <c r="A95" s="198"/>
      <c r="B95" s="122">
        <v>1</v>
      </c>
      <c r="C95" s="122">
        <v>1</v>
      </c>
      <c r="D95" s="122">
        <v>1</v>
      </c>
      <c r="E95" s="123">
        <v>0</v>
      </c>
      <c r="F95" s="123">
        <v>0</v>
      </c>
      <c r="G95" s="123">
        <v>0</v>
      </c>
      <c r="H95" s="123">
        <v>0</v>
      </c>
      <c r="I95" s="123">
        <v>0</v>
      </c>
      <c r="J95" s="123">
        <v>0</v>
      </c>
      <c r="K95" s="123">
        <v>0</v>
      </c>
      <c r="L95" s="123">
        <v>0</v>
      </c>
      <c r="M95" s="123">
        <v>0</v>
      </c>
      <c r="N95" s="123">
        <v>0</v>
      </c>
      <c r="O95" s="123">
        <v>0</v>
      </c>
      <c r="P95" s="123">
        <v>0</v>
      </c>
      <c r="Q95" s="123">
        <v>0</v>
      </c>
      <c r="R95" s="123">
        <v>0</v>
      </c>
      <c r="S95" s="123">
        <v>0</v>
      </c>
      <c r="T95" s="123">
        <v>0</v>
      </c>
      <c r="U95" s="123">
        <v>0</v>
      </c>
      <c r="V95" s="123">
        <v>0</v>
      </c>
      <c r="W95" s="123">
        <v>0</v>
      </c>
      <c r="X95" s="123">
        <v>0</v>
      </c>
      <c r="Y95" s="123">
        <v>0</v>
      </c>
      <c r="Z95" s="123">
        <v>0</v>
      </c>
      <c r="AA95" s="123">
        <v>0</v>
      </c>
      <c r="AB95" s="123">
        <v>0</v>
      </c>
      <c r="AC95" s="123">
        <v>0</v>
      </c>
      <c r="AD95" s="123">
        <v>0</v>
      </c>
      <c r="AE95" s="123">
        <v>0</v>
      </c>
      <c r="AF95" s="123">
        <v>0</v>
      </c>
      <c r="AG95" s="123">
        <v>0</v>
      </c>
      <c r="AH95" s="123">
        <v>0</v>
      </c>
      <c r="AI95" s="123">
        <v>0</v>
      </c>
      <c r="AJ95" s="123">
        <v>0</v>
      </c>
      <c r="AK95" s="123">
        <v>0</v>
      </c>
      <c r="AL95" s="123">
        <v>0</v>
      </c>
      <c r="AM95" s="123">
        <v>0</v>
      </c>
      <c r="AN95" s="123">
        <v>0</v>
      </c>
      <c r="AO95" s="123">
        <v>0</v>
      </c>
      <c r="AP95" s="123">
        <v>0</v>
      </c>
      <c r="AQ95" s="123">
        <v>0</v>
      </c>
      <c r="AR95" s="123">
        <v>0</v>
      </c>
      <c r="AS95" s="123">
        <v>0</v>
      </c>
      <c r="AT95" s="123">
        <v>0</v>
      </c>
      <c r="AU95" s="123">
        <v>0</v>
      </c>
      <c r="AV95" s="123">
        <v>0</v>
      </c>
      <c r="AW95" s="123">
        <v>0</v>
      </c>
      <c r="AX95" s="123">
        <v>0</v>
      </c>
      <c r="AY95" s="123">
        <v>0</v>
      </c>
      <c r="AZ95" s="123">
        <v>0</v>
      </c>
      <c r="BA95" s="123">
        <v>0</v>
      </c>
      <c r="BB95" s="123">
        <v>0</v>
      </c>
      <c r="BC95" s="123">
        <v>0</v>
      </c>
      <c r="BD95" s="123">
        <v>0</v>
      </c>
      <c r="BE95" s="123">
        <v>0</v>
      </c>
      <c r="BF95" s="123">
        <v>0</v>
      </c>
      <c r="BG95" s="123">
        <v>0</v>
      </c>
    </row>
    <row r="96" spans="1:59" ht="15" x14ac:dyDescent="0.25">
      <c r="A96" s="198"/>
      <c r="B96" s="122">
        <v>1</v>
      </c>
      <c r="C96" s="122">
        <v>1</v>
      </c>
      <c r="D96" s="122">
        <v>1</v>
      </c>
      <c r="E96" s="123">
        <v>0</v>
      </c>
      <c r="F96" s="123">
        <v>0</v>
      </c>
      <c r="G96" s="123">
        <v>0</v>
      </c>
      <c r="H96" s="123">
        <v>0</v>
      </c>
      <c r="I96" s="123">
        <v>0</v>
      </c>
      <c r="J96" s="123">
        <v>0</v>
      </c>
      <c r="K96" s="123">
        <v>0</v>
      </c>
      <c r="L96" s="123">
        <v>0</v>
      </c>
      <c r="M96" s="123">
        <v>0</v>
      </c>
      <c r="N96" s="123">
        <v>0</v>
      </c>
      <c r="O96" s="123">
        <v>0</v>
      </c>
      <c r="P96" s="123">
        <v>0</v>
      </c>
      <c r="Q96" s="123">
        <v>0</v>
      </c>
      <c r="R96" s="123">
        <v>0</v>
      </c>
      <c r="S96" s="123">
        <v>0</v>
      </c>
      <c r="T96" s="123">
        <v>0</v>
      </c>
      <c r="U96" s="123">
        <v>0</v>
      </c>
      <c r="V96" s="123">
        <v>0</v>
      </c>
      <c r="W96" s="123">
        <v>0</v>
      </c>
      <c r="X96" s="123">
        <v>0</v>
      </c>
      <c r="Y96" s="123">
        <v>0</v>
      </c>
      <c r="Z96" s="123">
        <v>0</v>
      </c>
      <c r="AA96" s="123">
        <v>0</v>
      </c>
      <c r="AB96" s="123">
        <v>0</v>
      </c>
      <c r="AC96" s="123">
        <v>0</v>
      </c>
      <c r="AD96" s="123">
        <v>0</v>
      </c>
      <c r="AE96" s="123">
        <v>0</v>
      </c>
      <c r="AF96" s="123">
        <v>0</v>
      </c>
      <c r="AG96" s="123">
        <v>0</v>
      </c>
      <c r="AH96" s="123">
        <v>0</v>
      </c>
      <c r="AI96" s="123">
        <v>0</v>
      </c>
      <c r="AJ96" s="123">
        <v>0</v>
      </c>
      <c r="AK96" s="123">
        <v>0</v>
      </c>
      <c r="AL96" s="123">
        <v>0</v>
      </c>
      <c r="AM96" s="123">
        <v>0</v>
      </c>
      <c r="AN96" s="123">
        <v>0</v>
      </c>
      <c r="AO96" s="123">
        <v>0</v>
      </c>
      <c r="AP96" s="123">
        <v>0</v>
      </c>
      <c r="AQ96" s="123">
        <v>0</v>
      </c>
      <c r="AR96" s="123">
        <v>0</v>
      </c>
      <c r="AS96" s="123">
        <v>0</v>
      </c>
      <c r="AT96" s="123">
        <v>0</v>
      </c>
      <c r="AU96" s="123">
        <v>0</v>
      </c>
      <c r="AV96" s="123">
        <v>0</v>
      </c>
      <c r="AW96" s="123">
        <v>0</v>
      </c>
      <c r="AX96" s="123">
        <v>0</v>
      </c>
      <c r="AY96" s="123">
        <v>0</v>
      </c>
      <c r="AZ96" s="123">
        <v>0</v>
      </c>
      <c r="BA96" s="123">
        <v>0</v>
      </c>
      <c r="BB96" s="123">
        <v>0</v>
      </c>
      <c r="BC96" s="123">
        <v>0</v>
      </c>
      <c r="BD96" s="123">
        <v>0</v>
      </c>
      <c r="BE96" s="123">
        <v>0</v>
      </c>
      <c r="BF96" s="123">
        <v>0</v>
      </c>
      <c r="BG96" s="123">
        <v>0</v>
      </c>
    </row>
    <row r="97" spans="1:59" ht="15" x14ac:dyDescent="0.25">
      <c r="A97" s="198"/>
      <c r="B97" s="122">
        <v>1</v>
      </c>
      <c r="C97" s="122">
        <v>1</v>
      </c>
      <c r="D97" s="122">
        <v>1</v>
      </c>
      <c r="E97" s="123">
        <v>0</v>
      </c>
      <c r="F97" s="123">
        <v>0</v>
      </c>
      <c r="G97" s="123">
        <v>0</v>
      </c>
      <c r="H97" s="123">
        <v>0</v>
      </c>
      <c r="I97" s="123">
        <v>0</v>
      </c>
      <c r="J97" s="123">
        <v>0</v>
      </c>
      <c r="K97" s="123">
        <v>0</v>
      </c>
      <c r="L97" s="123">
        <v>0</v>
      </c>
      <c r="M97" s="123">
        <v>0</v>
      </c>
      <c r="N97" s="123">
        <v>0</v>
      </c>
      <c r="O97" s="123">
        <v>0</v>
      </c>
      <c r="P97" s="123">
        <v>0</v>
      </c>
      <c r="Q97" s="123">
        <v>0</v>
      </c>
      <c r="R97" s="123">
        <v>0</v>
      </c>
      <c r="S97" s="123">
        <v>0</v>
      </c>
      <c r="T97" s="123">
        <v>0</v>
      </c>
      <c r="U97" s="123">
        <v>0</v>
      </c>
      <c r="V97" s="123">
        <v>0</v>
      </c>
      <c r="W97" s="123">
        <v>0</v>
      </c>
      <c r="X97" s="123">
        <v>0</v>
      </c>
      <c r="Y97" s="123">
        <v>0</v>
      </c>
      <c r="Z97" s="123">
        <v>0</v>
      </c>
      <c r="AA97" s="123">
        <v>0</v>
      </c>
      <c r="AB97" s="123">
        <v>0</v>
      </c>
      <c r="AC97" s="123">
        <v>0</v>
      </c>
      <c r="AD97" s="123">
        <v>0</v>
      </c>
      <c r="AE97" s="123">
        <v>0</v>
      </c>
      <c r="AF97" s="123">
        <v>0</v>
      </c>
      <c r="AG97" s="123">
        <v>0</v>
      </c>
      <c r="AH97" s="123">
        <v>0</v>
      </c>
      <c r="AI97" s="123">
        <v>0</v>
      </c>
      <c r="AJ97" s="123">
        <v>0</v>
      </c>
      <c r="AK97" s="123">
        <v>0</v>
      </c>
      <c r="AL97" s="123">
        <v>0</v>
      </c>
      <c r="AM97" s="123">
        <v>0</v>
      </c>
      <c r="AN97" s="123">
        <v>0</v>
      </c>
      <c r="AO97" s="123">
        <v>0</v>
      </c>
      <c r="AP97" s="123">
        <v>0</v>
      </c>
      <c r="AQ97" s="123">
        <v>0</v>
      </c>
      <c r="AR97" s="123">
        <v>0</v>
      </c>
      <c r="AS97" s="123">
        <v>0</v>
      </c>
      <c r="AT97" s="123">
        <v>0</v>
      </c>
      <c r="AU97" s="123">
        <v>0</v>
      </c>
      <c r="AV97" s="123">
        <v>0</v>
      </c>
      <c r="AW97" s="123">
        <v>0</v>
      </c>
      <c r="AX97" s="123">
        <v>0</v>
      </c>
      <c r="AY97" s="123">
        <v>0</v>
      </c>
      <c r="AZ97" s="123">
        <v>0</v>
      </c>
      <c r="BA97" s="123">
        <v>0</v>
      </c>
      <c r="BB97" s="123">
        <v>0</v>
      </c>
      <c r="BC97" s="123">
        <v>0</v>
      </c>
      <c r="BD97" s="123">
        <v>0</v>
      </c>
      <c r="BE97" s="123">
        <v>0</v>
      </c>
      <c r="BF97" s="123">
        <v>0</v>
      </c>
      <c r="BG97" s="123">
        <v>0</v>
      </c>
    </row>
    <row r="98" spans="1:59" ht="15" x14ac:dyDescent="0.25">
      <c r="A98" s="198"/>
      <c r="B98" s="122">
        <v>1</v>
      </c>
      <c r="C98" s="122">
        <v>1</v>
      </c>
      <c r="D98" s="122">
        <v>1</v>
      </c>
      <c r="E98" s="123">
        <v>0</v>
      </c>
      <c r="F98" s="123">
        <v>0</v>
      </c>
      <c r="G98" s="123">
        <v>0</v>
      </c>
      <c r="H98" s="123">
        <v>0</v>
      </c>
      <c r="I98" s="123">
        <v>0</v>
      </c>
      <c r="J98" s="123">
        <v>0</v>
      </c>
      <c r="K98" s="123">
        <v>0</v>
      </c>
      <c r="L98" s="123">
        <v>0</v>
      </c>
      <c r="M98" s="123">
        <v>0</v>
      </c>
      <c r="N98" s="123">
        <v>0</v>
      </c>
      <c r="O98" s="123">
        <v>0</v>
      </c>
      <c r="P98" s="123">
        <v>0</v>
      </c>
      <c r="Q98" s="123">
        <v>0</v>
      </c>
      <c r="R98" s="123">
        <v>0</v>
      </c>
      <c r="S98" s="123">
        <v>0</v>
      </c>
      <c r="T98" s="123">
        <v>0</v>
      </c>
      <c r="U98" s="123">
        <v>0</v>
      </c>
      <c r="V98" s="123">
        <v>0</v>
      </c>
      <c r="W98" s="123">
        <v>0</v>
      </c>
      <c r="X98" s="123">
        <v>0</v>
      </c>
      <c r="Y98" s="123">
        <v>0</v>
      </c>
      <c r="Z98" s="123">
        <v>0</v>
      </c>
      <c r="AA98" s="123">
        <v>0</v>
      </c>
      <c r="AB98" s="123">
        <v>0</v>
      </c>
      <c r="AC98" s="123">
        <v>0</v>
      </c>
      <c r="AD98" s="123">
        <v>0</v>
      </c>
      <c r="AE98" s="123">
        <v>0</v>
      </c>
      <c r="AF98" s="123">
        <v>0</v>
      </c>
      <c r="AG98" s="123">
        <v>0</v>
      </c>
      <c r="AH98" s="123">
        <v>0</v>
      </c>
      <c r="AI98" s="123">
        <v>0</v>
      </c>
      <c r="AJ98" s="123">
        <v>0</v>
      </c>
      <c r="AK98" s="123">
        <v>0</v>
      </c>
      <c r="AL98" s="123">
        <v>0</v>
      </c>
      <c r="AM98" s="123">
        <v>0</v>
      </c>
      <c r="AN98" s="123">
        <v>0</v>
      </c>
      <c r="AO98" s="123">
        <v>0</v>
      </c>
      <c r="AP98" s="123">
        <v>0</v>
      </c>
      <c r="AQ98" s="123">
        <v>0</v>
      </c>
      <c r="AR98" s="123">
        <v>0</v>
      </c>
      <c r="AS98" s="123">
        <v>0</v>
      </c>
      <c r="AT98" s="123">
        <v>0</v>
      </c>
      <c r="AU98" s="123">
        <v>0</v>
      </c>
      <c r="AV98" s="123">
        <v>0</v>
      </c>
      <c r="AW98" s="123">
        <v>0</v>
      </c>
      <c r="AX98" s="123">
        <v>0</v>
      </c>
      <c r="AY98" s="123">
        <v>0</v>
      </c>
      <c r="AZ98" s="123">
        <v>0</v>
      </c>
      <c r="BA98" s="123">
        <v>0</v>
      </c>
      <c r="BB98" s="123">
        <v>0</v>
      </c>
      <c r="BC98" s="123">
        <v>0</v>
      </c>
      <c r="BD98" s="123">
        <v>0</v>
      </c>
      <c r="BE98" s="123">
        <v>0</v>
      </c>
      <c r="BF98" s="123">
        <v>0</v>
      </c>
      <c r="BG98" s="123">
        <v>0</v>
      </c>
    </row>
    <row r="99" spans="1:59" ht="15" x14ac:dyDescent="0.25">
      <c r="A99" s="198"/>
      <c r="B99" s="122">
        <v>1</v>
      </c>
      <c r="C99" s="122">
        <v>1</v>
      </c>
      <c r="D99" s="122">
        <v>1</v>
      </c>
      <c r="E99" s="123">
        <v>0</v>
      </c>
      <c r="F99" s="123">
        <v>0</v>
      </c>
      <c r="G99" s="123">
        <v>0</v>
      </c>
      <c r="H99" s="123">
        <v>0</v>
      </c>
      <c r="I99" s="123">
        <v>0</v>
      </c>
      <c r="J99" s="123">
        <v>0</v>
      </c>
      <c r="K99" s="123">
        <v>0</v>
      </c>
      <c r="L99" s="123">
        <v>0</v>
      </c>
      <c r="M99" s="123">
        <v>0</v>
      </c>
      <c r="N99" s="123">
        <v>0</v>
      </c>
      <c r="O99" s="123">
        <v>0</v>
      </c>
      <c r="P99" s="123">
        <v>0</v>
      </c>
      <c r="Q99" s="123">
        <v>0</v>
      </c>
      <c r="R99" s="123">
        <v>0</v>
      </c>
      <c r="S99" s="123">
        <v>0</v>
      </c>
      <c r="T99" s="123">
        <v>0</v>
      </c>
      <c r="U99" s="123">
        <v>0</v>
      </c>
      <c r="V99" s="123">
        <v>0</v>
      </c>
      <c r="W99" s="123">
        <v>0</v>
      </c>
      <c r="X99" s="123">
        <v>0</v>
      </c>
      <c r="Y99" s="123">
        <v>0</v>
      </c>
      <c r="Z99" s="123">
        <v>0</v>
      </c>
      <c r="AA99" s="123">
        <v>0</v>
      </c>
      <c r="AB99" s="123">
        <v>0</v>
      </c>
      <c r="AC99" s="123">
        <v>0</v>
      </c>
      <c r="AD99" s="123">
        <v>0</v>
      </c>
      <c r="AE99" s="123">
        <v>0</v>
      </c>
      <c r="AF99" s="123">
        <v>0</v>
      </c>
      <c r="AG99" s="123">
        <v>0</v>
      </c>
      <c r="AH99" s="123">
        <v>0</v>
      </c>
      <c r="AI99" s="123">
        <v>0</v>
      </c>
      <c r="AJ99" s="123">
        <v>0</v>
      </c>
      <c r="AK99" s="123">
        <v>0</v>
      </c>
      <c r="AL99" s="123">
        <v>0</v>
      </c>
      <c r="AM99" s="123">
        <v>0</v>
      </c>
      <c r="AN99" s="123">
        <v>0</v>
      </c>
      <c r="AO99" s="123">
        <v>0</v>
      </c>
      <c r="AP99" s="123">
        <v>0</v>
      </c>
      <c r="AQ99" s="123">
        <v>0</v>
      </c>
      <c r="AR99" s="123">
        <v>0</v>
      </c>
      <c r="AS99" s="123">
        <v>0</v>
      </c>
      <c r="AT99" s="123">
        <v>0</v>
      </c>
      <c r="AU99" s="123">
        <v>0</v>
      </c>
      <c r="AV99" s="123">
        <v>0</v>
      </c>
      <c r="AW99" s="123">
        <v>0</v>
      </c>
      <c r="AX99" s="123">
        <v>0</v>
      </c>
      <c r="AY99" s="123">
        <v>0</v>
      </c>
      <c r="AZ99" s="123">
        <v>0</v>
      </c>
      <c r="BA99" s="123">
        <v>0</v>
      </c>
      <c r="BB99" s="123">
        <v>0</v>
      </c>
      <c r="BC99" s="123">
        <v>0</v>
      </c>
      <c r="BD99" s="123">
        <v>0</v>
      </c>
      <c r="BE99" s="123">
        <v>0</v>
      </c>
      <c r="BF99" s="123">
        <v>0</v>
      </c>
      <c r="BG99" s="123">
        <v>0</v>
      </c>
    </row>
    <row r="100" spans="1:59" ht="15" x14ac:dyDescent="0.25">
      <c r="A100" s="198"/>
      <c r="B100" s="122">
        <v>1</v>
      </c>
      <c r="C100" s="122">
        <v>1</v>
      </c>
      <c r="D100" s="122">
        <v>1</v>
      </c>
      <c r="E100" s="123">
        <v>0</v>
      </c>
      <c r="F100" s="123">
        <v>0</v>
      </c>
      <c r="G100" s="123">
        <v>0</v>
      </c>
      <c r="H100" s="123">
        <v>0</v>
      </c>
      <c r="I100" s="123">
        <v>0</v>
      </c>
      <c r="J100" s="123">
        <v>0</v>
      </c>
      <c r="K100" s="123">
        <v>0</v>
      </c>
      <c r="L100" s="123">
        <v>0</v>
      </c>
      <c r="M100" s="123">
        <v>0</v>
      </c>
      <c r="N100" s="123">
        <v>0</v>
      </c>
      <c r="O100" s="123">
        <v>0</v>
      </c>
      <c r="P100" s="123">
        <v>0</v>
      </c>
      <c r="Q100" s="123">
        <v>0</v>
      </c>
      <c r="R100" s="123">
        <v>0</v>
      </c>
      <c r="S100" s="123">
        <v>0</v>
      </c>
      <c r="T100" s="123">
        <v>0</v>
      </c>
      <c r="U100" s="123">
        <v>0</v>
      </c>
      <c r="V100" s="123">
        <v>0</v>
      </c>
      <c r="W100" s="123">
        <v>0</v>
      </c>
      <c r="X100" s="123">
        <v>0</v>
      </c>
      <c r="Y100" s="123">
        <v>0</v>
      </c>
      <c r="Z100" s="123">
        <v>0</v>
      </c>
      <c r="AA100" s="123">
        <v>0</v>
      </c>
      <c r="AB100" s="123">
        <v>0</v>
      </c>
      <c r="AC100" s="123">
        <v>0</v>
      </c>
      <c r="AD100" s="123">
        <v>0</v>
      </c>
      <c r="AE100" s="123">
        <v>0</v>
      </c>
      <c r="AF100" s="123">
        <v>0</v>
      </c>
      <c r="AG100" s="123">
        <v>0</v>
      </c>
      <c r="AH100" s="123">
        <v>0</v>
      </c>
      <c r="AI100" s="123">
        <v>0</v>
      </c>
      <c r="AJ100" s="123">
        <v>0</v>
      </c>
      <c r="AK100" s="123">
        <v>0</v>
      </c>
      <c r="AL100" s="123">
        <v>0</v>
      </c>
      <c r="AM100" s="123">
        <v>0</v>
      </c>
      <c r="AN100" s="123">
        <v>0</v>
      </c>
      <c r="AO100" s="123">
        <v>0</v>
      </c>
      <c r="AP100" s="123">
        <v>0</v>
      </c>
      <c r="AQ100" s="123">
        <v>0</v>
      </c>
      <c r="AR100" s="123">
        <v>0</v>
      </c>
      <c r="AS100" s="123">
        <v>0</v>
      </c>
      <c r="AT100" s="123">
        <v>0</v>
      </c>
      <c r="AU100" s="123">
        <v>0</v>
      </c>
      <c r="AV100" s="123">
        <v>0</v>
      </c>
      <c r="AW100" s="123">
        <v>0</v>
      </c>
      <c r="AX100" s="123">
        <v>0</v>
      </c>
      <c r="AY100" s="123">
        <v>0</v>
      </c>
      <c r="AZ100" s="123">
        <v>0</v>
      </c>
      <c r="BA100" s="123">
        <v>0</v>
      </c>
      <c r="BB100" s="123">
        <v>0</v>
      </c>
      <c r="BC100" s="123">
        <v>0</v>
      </c>
      <c r="BD100" s="123">
        <v>0</v>
      </c>
      <c r="BE100" s="123">
        <v>0</v>
      </c>
      <c r="BF100" s="123">
        <v>0</v>
      </c>
      <c r="BG100" s="123">
        <v>0</v>
      </c>
    </row>
    <row r="101" spans="1:59" ht="15" x14ac:dyDescent="0.25">
      <c r="A101" s="198"/>
      <c r="B101" s="122">
        <v>1</v>
      </c>
      <c r="C101" s="122">
        <v>1</v>
      </c>
      <c r="D101" s="122">
        <v>1</v>
      </c>
      <c r="E101" s="123">
        <v>0</v>
      </c>
      <c r="F101" s="123">
        <v>0</v>
      </c>
      <c r="G101" s="123">
        <v>0</v>
      </c>
      <c r="H101" s="123">
        <v>0</v>
      </c>
      <c r="I101" s="123">
        <v>0</v>
      </c>
      <c r="J101" s="123">
        <v>0</v>
      </c>
      <c r="K101" s="123">
        <v>0</v>
      </c>
      <c r="L101" s="123">
        <v>0</v>
      </c>
      <c r="M101" s="123">
        <v>0</v>
      </c>
      <c r="N101" s="123">
        <v>0</v>
      </c>
      <c r="O101" s="123">
        <v>0</v>
      </c>
      <c r="P101" s="123">
        <v>0</v>
      </c>
      <c r="Q101" s="123">
        <v>0</v>
      </c>
      <c r="R101" s="123">
        <v>0</v>
      </c>
      <c r="S101" s="123">
        <v>0</v>
      </c>
      <c r="T101" s="123">
        <v>0</v>
      </c>
      <c r="U101" s="123">
        <v>0</v>
      </c>
      <c r="V101" s="123">
        <v>0</v>
      </c>
      <c r="W101" s="123">
        <v>0</v>
      </c>
      <c r="X101" s="123">
        <v>0</v>
      </c>
      <c r="Y101" s="123">
        <v>0</v>
      </c>
      <c r="Z101" s="123">
        <v>0</v>
      </c>
      <c r="AA101" s="123">
        <v>0</v>
      </c>
      <c r="AB101" s="123">
        <v>0</v>
      </c>
      <c r="AC101" s="123">
        <v>0</v>
      </c>
      <c r="AD101" s="123">
        <v>0</v>
      </c>
      <c r="AE101" s="123">
        <v>0</v>
      </c>
      <c r="AF101" s="123">
        <v>0</v>
      </c>
      <c r="AG101" s="123">
        <v>0</v>
      </c>
      <c r="AH101" s="123">
        <v>0</v>
      </c>
      <c r="AI101" s="123">
        <v>0</v>
      </c>
      <c r="AJ101" s="123">
        <v>0</v>
      </c>
      <c r="AK101" s="123">
        <v>0</v>
      </c>
      <c r="AL101" s="123">
        <v>0</v>
      </c>
      <c r="AM101" s="123">
        <v>0</v>
      </c>
      <c r="AN101" s="123">
        <v>0</v>
      </c>
      <c r="AO101" s="123">
        <v>0</v>
      </c>
      <c r="AP101" s="123">
        <v>0</v>
      </c>
      <c r="AQ101" s="123">
        <v>0</v>
      </c>
      <c r="AR101" s="123">
        <v>0</v>
      </c>
      <c r="AS101" s="123">
        <v>0</v>
      </c>
      <c r="AT101" s="123">
        <v>0</v>
      </c>
      <c r="AU101" s="123">
        <v>0</v>
      </c>
      <c r="AV101" s="123">
        <v>0</v>
      </c>
      <c r="AW101" s="123">
        <v>0</v>
      </c>
      <c r="AX101" s="123">
        <v>0</v>
      </c>
      <c r="AY101" s="123">
        <v>0</v>
      </c>
      <c r="AZ101" s="123">
        <v>0</v>
      </c>
      <c r="BA101" s="123">
        <v>0</v>
      </c>
      <c r="BB101" s="123">
        <v>0</v>
      </c>
      <c r="BC101" s="123">
        <v>0</v>
      </c>
      <c r="BD101" s="123">
        <v>0</v>
      </c>
      <c r="BE101" s="123">
        <v>0</v>
      </c>
      <c r="BF101" s="123">
        <v>0</v>
      </c>
      <c r="BG101" s="123">
        <v>0</v>
      </c>
    </row>
    <row r="102" spans="1:59" ht="15" x14ac:dyDescent="0.25">
      <c r="A102" s="198"/>
      <c r="B102" s="122">
        <v>1</v>
      </c>
      <c r="C102" s="122">
        <v>1</v>
      </c>
      <c r="D102" s="122">
        <v>1</v>
      </c>
      <c r="E102" s="123">
        <v>0</v>
      </c>
      <c r="F102" s="123">
        <v>0</v>
      </c>
      <c r="G102" s="123">
        <v>0</v>
      </c>
      <c r="H102" s="123">
        <v>0</v>
      </c>
      <c r="I102" s="123">
        <v>0</v>
      </c>
      <c r="J102" s="123">
        <v>0</v>
      </c>
      <c r="K102" s="123">
        <v>0</v>
      </c>
      <c r="L102" s="123">
        <v>0</v>
      </c>
      <c r="M102" s="123">
        <v>0</v>
      </c>
      <c r="N102" s="123">
        <v>0</v>
      </c>
      <c r="O102" s="123">
        <v>0</v>
      </c>
      <c r="P102" s="123">
        <v>0</v>
      </c>
      <c r="Q102" s="123">
        <v>0</v>
      </c>
      <c r="R102" s="123">
        <v>0</v>
      </c>
      <c r="S102" s="123">
        <v>0</v>
      </c>
      <c r="T102" s="123">
        <v>0</v>
      </c>
      <c r="U102" s="123">
        <v>0</v>
      </c>
      <c r="V102" s="123">
        <v>0</v>
      </c>
      <c r="W102" s="123">
        <v>0</v>
      </c>
      <c r="X102" s="123">
        <v>0</v>
      </c>
      <c r="Y102" s="123">
        <v>0</v>
      </c>
      <c r="Z102" s="123">
        <v>0</v>
      </c>
      <c r="AA102" s="123">
        <v>0</v>
      </c>
      <c r="AB102" s="123">
        <v>0</v>
      </c>
      <c r="AC102" s="123">
        <v>0</v>
      </c>
      <c r="AD102" s="123">
        <v>0</v>
      </c>
      <c r="AE102" s="123">
        <v>0</v>
      </c>
      <c r="AF102" s="123">
        <v>0</v>
      </c>
      <c r="AG102" s="123">
        <v>0</v>
      </c>
      <c r="AH102" s="123">
        <v>0</v>
      </c>
      <c r="AI102" s="123">
        <v>0</v>
      </c>
      <c r="AJ102" s="123">
        <v>0</v>
      </c>
      <c r="AK102" s="123">
        <v>0</v>
      </c>
      <c r="AL102" s="123">
        <v>0</v>
      </c>
      <c r="AM102" s="123">
        <v>0</v>
      </c>
      <c r="AN102" s="123">
        <v>0</v>
      </c>
      <c r="AO102" s="123">
        <v>0</v>
      </c>
      <c r="AP102" s="123">
        <v>0</v>
      </c>
      <c r="AQ102" s="123">
        <v>0</v>
      </c>
      <c r="AR102" s="123">
        <v>0</v>
      </c>
      <c r="AS102" s="123">
        <v>0</v>
      </c>
      <c r="AT102" s="123">
        <v>0</v>
      </c>
      <c r="AU102" s="123">
        <v>0</v>
      </c>
      <c r="AV102" s="123">
        <v>0</v>
      </c>
      <c r="AW102" s="123">
        <v>0</v>
      </c>
      <c r="AX102" s="123">
        <v>0</v>
      </c>
      <c r="AY102" s="123">
        <v>0</v>
      </c>
      <c r="AZ102" s="123">
        <v>0</v>
      </c>
      <c r="BA102" s="123">
        <v>0</v>
      </c>
      <c r="BB102" s="123">
        <v>0</v>
      </c>
      <c r="BC102" s="123">
        <v>0</v>
      </c>
      <c r="BD102" s="123">
        <v>0</v>
      </c>
      <c r="BE102" s="123">
        <v>0</v>
      </c>
      <c r="BF102" s="123">
        <v>0</v>
      </c>
      <c r="BG102" s="123">
        <v>0</v>
      </c>
    </row>
    <row r="103" spans="1:59" ht="15" x14ac:dyDescent="0.25">
      <c r="A103" s="198"/>
      <c r="B103" s="122">
        <v>1</v>
      </c>
      <c r="C103" s="122">
        <v>1</v>
      </c>
      <c r="D103" s="122">
        <v>1</v>
      </c>
      <c r="E103" s="123">
        <v>0</v>
      </c>
      <c r="F103" s="123">
        <v>0</v>
      </c>
      <c r="G103" s="123">
        <v>0</v>
      </c>
      <c r="H103" s="123">
        <v>0</v>
      </c>
      <c r="I103" s="123">
        <v>0</v>
      </c>
      <c r="J103" s="123">
        <v>0</v>
      </c>
      <c r="K103" s="123">
        <v>0</v>
      </c>
      <c r="L103" s="123">
        <v>0</v>
      </c>
      <c r="M103" s="123">
        <v>0</v>
      </c>
      <c r="N103" s="123">
        <v>0</v>
      </c>
      <c r="O103" s="123">
        <v>0</v>
      </c>
      <c r="P103" s="123">
        <v>0</v>
      </c>
      <c r="Q103" s="123">
        <v>0</v>
      </c>
      <c r="R103" s="123">
        <v>0</v>
      </c>
      <c r="S103" s="123">
        <v>0</v>
      </c>
      <c r="T103" s="123">
        <v>0</v>
      </c>
      <c r="U103" s="123">
        <v>0</v>
      </c>
      <c r="V103" s="123">
        <v>0</v>
      </c>
      <c r="W103" s="123">
        <v>0</v>
      </c>
      <c r="X103" s="123">
        <v>0</v>
      </c>
      <c r="Y103" s="123">
        <v>0</v>
      </c>
      <c r="Z103" s="123">
        <v>0</v>
      </c>
      <c r="AA103" s="123">
        <v>0</v>
      </c>
      <c r="AB103" s="123">
        <v>0</v>
      </c>
      <c r="AC103" s="123">
        <v>0</v>
      </c>
      <c r="AD103" s="123">
        <v>0</v>
      </c>
      <c r="AE103" s="123">
        <v>0</v>
      </c>
      <c r="AF103" s="123">
        <v>0</v>
      </c>
      <c r="AG103" s="123">
        <v>0</v>
      </c>
      <c r="AH103" s="123">
        <v>0</v>
      </c>
      <c r="AI103" s="123">
        <v>0</v>
      </c>
      <c r="AJ103" s="123">
        <v>0</v>
      </c>
      <c r="AK103" s="123">
        <v>0</v>
      </c>
      <c r="AL103" s="123">
        <v>0</v>
      </c>
      <c r="AM103" s="123">
        <v>0</v>
      </c>
      <c r="AN103" s="123">
        <v>0</v>
      </c>
      <c r="AO103" s="123">
        <v>0</v>
      </c>
      <c r="AP103" s="123">
        <v>0</v>
      </c>
      <c r="AQ103" s="123">
        <v>0</v>
      </c>
      <c r="AR103" s="123">
        <v>0</v>
      </c>
      <c r="AS103" s="123">
        <v>0</v>
      </c>
      <c r="AT103" s="123">
        <v>0</v>
      </c>
      <c r="AU103" s="123">
        <v>0</v>
      </c>
      <c r="AV103" s="123">
        <v>0</v>
      </c>
      <c r="AW103" s="123">
        <v>0</v>
      </c>
      <c r="AX103" s="123">
        <v>0</v>
      </c>
      <c r="AY103" s="123">
        <v>0</v>
      </c>
      <c r="AZ103" s="123">
        <v>0</v>
      </c>
      <c r="BA103" s="123">
        <v>0</v>
      </c>
      <c r="BB103" s="123">
        <v>0</v>
      </c>
      <c r="BC103" s="123">
        <v>0</v>
      </c>
      <c r="BD103" s="123">
        <v>0</v>
      </c>
      <c r="BE103" s="123">
        <v>0</v>
      </c>
      <c r="BF103" s="123">
        <v>0</v>
      </c>
      <c r="BG103" s="123">
        <v>0</v>
      </c>
    </row>
    <row r="104" spans="1:59" ht="15" x14ac:dyDescent="0.25">
      <c r="A104" s="198"/>
      <c r="B104" s="122">
        <v>1</v>
      </c>
      <c r="C104" s="122">
        <v>1</v>
      </c>
      <c r="D104" s="122">
        <v>1</v>
      </c>
      <c r="E104" s="123">
        <v>0</v>
      </c>
      <c r="F104" s="123">
        <v>0</v>
      </c>
      <c r="G104" s="123">
        <v>0</v>
      </c>
      <c r="H104" s="123">
        <v>0</v>
      </c>
      <c r="I104" s="123">
        <v>0</v>
      </c>
      <c r="J104" s="123">
        <v>0</v>
      </c>
      <c r="K104" s="123">
        <v>0</v>
      </c>
      <c r="L104" s="123">
        <v>0</v>
      </c>
      <c r="M104" s="123">
        <v>0</v>
      </c>
      <c r="N104" s="123">
        <v>0</v>
      </c>
      <c r="O104" s="123">
        <v>0</v>
      </c>
      <c r="P104" s="123">
        <v>0</v>
      </c>
      <c r="Q104" s="123">
        <v>0</v>
      </c>
      <c r="R104" s="123">
        <v>0</v>
      </c>
      <c r="S104" s="123">
        <v>0</v>
      </c>
      <c r="T104" s="123">
        <v>0</v>
      </c>
      <c r="U104" s="123">
        <v>0</v>
      </c>
      <c r="V104" s="123">
        <v>0</v>
      </c>
      <c r="W104" s="123">
        <v>0</v>
      </c>
      <c r="X104" s="123">
        <v>0</v>
      </c>
      <c r="Y104" s="123">
        <v>0</v>
      </c>
      <c r="Z104" s="123">
        <v>0</v>
      </c>
      <c r="AA104" s="123">
        <v>0</v>
      </c>
      <c r="AB104" s="123">
        <v>0</v>
      </c>
      <c r="AC104" s="123">
        <v>0</v>
      </c>
      <c r="AD104" s="123">
        <v>0</v>
      </c>
      <c r="AE104" s="123">
        <v>0</v>
      </c>
      <c r="AF104" s="123">
        <v>0</v>
      </c>
      <c r="AG104" s="123">
        <v>0</v>
      </c>
      <c r="AH104" s="123">
        <v>0</v>
      </c>
      <c r="AI104" s="123">
        <v>0</v>
      </c>
      <c r="AJ104" s="123">
        <v>0</v>
      </c>
      <c r="AK104" s="123">
        <v>0</v>
      </c>
      <c r="AL104" s="123">
        <v>0</v>
      </c>
      <c r="AM104" s="123">
        <v>0</v>
      </c>
      <c r="AN104" s="123">
        <v>0</v>
      </c>
      <c r="AO104" s="123">
        <v>0</v>
      </c>
      <c r="AP104" s="123">
        <v>0</v>
      </c>
      <c r="AQ104" s="123">
        <v>0</v>
      </c>
      <c r="AR104" s="123">
        <v>0</v>
      </c>
      <c r="AS104" s="123">
        <v>0</v>
      </c>
      <c r="AT104" s="123">
        <v>0</v>
      </c>
      <c r="AU104" s="123">
        <v>0</v>
      </c>
      <c r="AV104" s="123">
        <v>0</v>
      </c>
      <c r="AW104" s="123">
        <v>0</v>
      </c>
      <c r="AX104" s="123">
        <v>0</v>
      </c>
      <c r="AY104" s="123">
        <v>0</v>
      </c>
      <c r="AZ104" s="123">
        <v>0</v>
      </c>
      <c r="BA104" s="123">
        <v>0</v>
      </c>
      <c r="BB104" s="123">
        <v>0</v>
      </c>
      <c r="BC104" s="123">
        <v>0</v>
      </c>
      <c r="BD104" s="123">
        <v>0</v>
      </c>
      <c r="BE104" s="123">
        <v>0</v>
      </c>
      <c r="BF104" s="123">
        <v>0</v>
      </c>
      <c r="BG104" s="123">
        <v>0</v>
      </c>
    </row>
    <row r="105" spans="1:59" ht="15" x14ac:dyDescent="0.25">
      <c r="A105" s="198"/>
      <c r="B105" s="122">
        <v>1</v>
      </c>
      <c r="C105" s="122">
        <v>1</v>
      </c>
      <c r="D105" s="122">
        <v>1</v>
      </c>
      <c r="E105" s="123">
        <v>0</v>
      </c>
      <c r="F105" s="123">
        <v>0</v>
      </c>
      <c r="G105" s="123">
        <v>0</v>
      </c>
      <c r="H105" s="123">
        <v>0</v>
      </c>
      <c r="I105" s="123">
        <v>0</v>
      </c>
      <c r="J105" s="123">
        <v>0</v>
      </c>
      <c r="K105" s="123">
        <v>0</v>
      </c>
      <c r="L105" s="123">
        <v>0</v>
      </c>
      <c r="M105" s="123">
        <v>0</v>
      </c>
      <c r="N105" s="123">
        <v>0</v>
      </c>
      <c r="O105" s="123">
        <v>0</v>
      </c>
      <c r="P105" s="123">
        <v>0</v>
      </c>
      <c r="Q105" s="123">
        <v>0</v>
      </c>
      <c r="R105" s="123">
        <v>0</v>
      </c>
      <c r="S105" s="123">
        <v>0</v>
      </c>
      <c r="T105" s="123">
        <v>0</v>
      </c>
      <c r="U105" s="123">
        <v>0</v>
      </c>
      <c r="V105" s="123">
        <v>0</v>
      </c>
      <c r="W105" s="123">
        <v>0</v>
      </c>
      <c r="X105" s="123">
        <v>0</v>
      </c>
      <c r="Y105" s="123">
        <v>0</v>
      </c>
      <c r="Z105" s="123">
        <v>0</v>
      </c>
      <c r="AA105" s="123">
        <v>0</v>
      </c>
      <c r="AB105" s="123">
        <v>0</v>
      </c>
      <c r="AC105" s="123">
        <v>0</v>
      </c>
      <c r="AD105" s="123">
        <v>0</v>
      </c>
      <c r="AE105" s="123">
        <v>0</v>
      </c>
      <c r="AF105" s="123">
        <v>0</v>
      </c>
      <c r="AG105" s="123">
        <v>0</v>
      </c>
      <c r="AH105" s="123">
        <v>0</v>
      </c>
      <c r="AI105" s="123">
        <v>0</v>
      </c>
      <c r="AJ105" s="123">
        <v>0</v>
      </c>
      <c r="AK105" s="123">
        <v>0</v>
      </c>
      <c r="AL105" s="123">
        <v>0</v>
      </c>
      <c r="AM105" s="123">
        <v>0</v>
      </c>
      <c r="AN105" s="123">
        <v>0</v>
      </c>
      <c r="AO105" s="123">
        <v>0</v>
      </c>
      <c r="AP105" s="123">
        <v>0</v>
      </c>
      <c r="AQ105" s="123">
        <v>0</v>
      </c>
      <c r="AR105" s="123">
        <v>0</v>
      </c>
      <c r="AS105" s="123">
        <v>0</v>
      </c>
      <c r="AT105" s="123">
        <v>0</v>
      </c>
      <c r="AU105" s="123">
        <v>0</v>
      </c>
      <c r="AV105" s="123">
        <v>0</v>
      </c>
      <c r="AW105" s="123">
        <v>0</v>
      </c>
      <c r="AX105" s="123">
        <v>0</v>
      </c>
      <c r="AY105" s="123">
        <v>0</v>
      </c>
      <c r="AZ105" s="123">
        <v>0</v>
      </c>
      <c r="BA105" s="123">
        <v>0</v>
      </c>
      <c r="BB105" s="123">
        <v>0</v>
      </c>
      <c r="BC105" s="123">
        <v>0</v>
      </c>
      <c r="BD105" s="123">
        <v>0</v>
      </c>
      <c r="BE105" s="123">
        <v>0</v>
      </c>
      <c r="BF105" s="123">
        <v>0</v>
      </c>
      <c r="BG105" s="123">
        <v>0</v>
      </c>
    </row>
    <row r="106" spans="1:59" ht="15" x14ac:dyDescent="0.25">
      <c r="A106" s="198"/>
      <c r="B106" s="122">
        <v>1</v>
      </c>
      <c r="C106" s="122">
        <v>1</v>
      </c>
      <c r="D106" s="122">
        <v>1</v>
      </c>
      <c r="E106" s="123">
        <v>0</v>
      </c>
      <c r="F106" s="123">
        <v>0</v>
      </c>
      <c r="G106" s="123">
        <v>0</v>
      </c>
      <c r="H106" s="123">
        <v>0</v>
      </c>
      <c r="I106" s="123">
        <v>0</v>
      </c>
      <c r="J106" s="123">
        <v>0</v>
      </c>
      <c r="K106" s="123">
        <v>0</v>
      </c>
      <c r="L106" s="123">
        <v>0</v>
      </c>
      <c r="M106" s="123">
        <v>0</v>
      </c>
      <c r="N106" s="123">
        <v>0</v>
      </c>
      <c r="O106" s="123">
        <v>0</v>
      </c>
      <c r="P106" s="123">
        <v>0</v>
      </c>
      <c r="Q106" s="123">
        <v>0</v>
      </c>
      <c r="R106" s="123">
        <v>0</v>
      </c>
      <c r="S106" s="123">
        <v>0</v>
      </c>
      <c r="T106" s="123">
        <v>0</v>
      </c>
      <c r="U106" s="123">
        <v>0</v>
      </c>
      <c r="V106" s="123">
        <v>0</v>
      </c>
      <c r="W106" s="123">
        <v>0</v>
      </c>
      <c r="X106" s="123">
        <v>0</v>
      </c>
      <c r="Y106" s="123">
        <v>0</v>
      </c>
      <c r="Z106" s="123">
        <v>0</v>
      </c>
      <c r="AA106" s="123">
        <v>0</v>
      </c>
      <c r="AB106" s="123">
        <v>0</v>
      </c>
      <c r="AC106" s="123">
        <v>0</v>
      </c>
      <c r="AD106" s="123">
        <v>0</v>
      </c>
      <c r="AE106" s="123">
        <v>0</v>
      </c>
      <c r="AF106" s="123">
        <v>0</v>
      </c>
      <c r="AG106" s="123">
        <v>0</v>
      </c>
      <c r="AH106" s="123">
        <v>0</v>
      </c>
      <c r="AI106" s="123">
        <v>0</v>
      </c>
      <c r="AJ106" s="123">
        <v>0</v>
      </c>
      <c r="AK106" s="123">
        <v>0</v>
      </c>
      <c r="AL106" s="123">
        <v>0</v>
      </c>
      <c r="AM106" s="123">
        <v>0</v>
      </c>
      <c r="AN106" s="123">
        <v>0</v>
      </c>
      <c r="AO106" s="123">
        <v>0</v>
      </c>
      <c r="AP106" s="123">
        <v>0</v>
      </c>
      <c r="AQ106" s="123">
        <v>0</v>
      </c>
      <c r="AR106" s="123">
        <v>0</v>
      </c>
      <c r="AS106" s="123">
        <v>0</v>
      </c>
      <c r="AT106" s="123">
        <v>0</v>
      </c>
      <c r="AU106" s="123">
        <v>0</v>
      </c>
      <c r="AV106" s="123">
        <v>0</v>
      </c>
      <c r="AW106" s="123">
        <v>0</v>
      </c>
      <c r="AX106" s="123">
        <v>0</v>
      </c>
      <c r="AY106" s="123">
        <v>0</v>
      </c>
      <c r="AZ106" s="123">
        <v>0</v>
      </c>
      <c r="BA106" s="123">
        <v>0</v>
      </c>
      <c r="BB106" s="123">
        <v>0</v>
      </c>
      <c r="BC106" s="123">
        <v>0</v>
      </c>
      <c r="BD106" s="123">
        <v>0</v>
      </c>
      <c r="BE106" s="123">
        <v>0</v>
      </c>
      <c r="BF106" s="123">
        <v>0</v>
      </c>
      <c r="BG106" s="123">
        <v>0</v>
      </c>
    </row>
    <row r="107" spans="1:59" ht="15" x14ac:dyDescent="0.25">
      <c r="A107" s="198"/>
      <c r="B107" s="122">
        <v>1</v>
      </c>
      <c r="C107" s="122">
        <v>1</v>
      </c>
      <c r="D107" s="122">
        <v>1</v>
      </c>
      <c r="E107" s="123">
        <v>0</v>
      </c>
      <c r="F107" s="123">
        <v>0</v>
      </c>
      <c r="G107" s="123">
        <v>0</v>
      </c>
      <c r="H107" s="123">
        <v>0</v>
      </c>
      <c r="I107" s="123">
        <v>0</v>
      </c>
      <c r="J107" s="123">
        <v>0</v>
      </c>
      <c r="K107" s="123">
        <v>0</v>
      </c>
      <c r="L107" s="123">
        <v>0</v>
      </c>
      <c r="M107" s="123">
        <v>0</v>
      </c>
      <c r="N107" s="123">
        <v>0</v>
      </c>
      <c r="O107" s="123">
        <v>0</v>
      </c>
      <c r="P107" s="123">
        <v>0</v>
      </c>
      <c r="Q107" s="123">
        <v>0</v>
      </c>
      <c r="R107" s="123">
        <v>0</v>
      </c>
      <c r="S107" s="123">
        <v>0</v>
      </c>
      <c r="T107" s="123">
        <v>0</v>
      </c>
      <c r="U107" s="123">
        <v>0</v>
      </c>
      <c r="V107" s="123">
        <v>0</v>
      </c>
      <c r="W107" s="123">
        <v>0</v>
      </c>
      <c r="X107" s="123">
        <v>0</v>
      </c>
      <c r="Y107" s="123">
        <v>0</v>
      </c>
      <c r="Z107" s="123">
        <v>0</v>
      </c>
      <c r="AA107" s="123">
        <v>0</v>
      </c>
      <c r="AB107" s="123">
        <v>0</v>
      </c>
      <c r="AC107" s="123">
        <v>0</v>
      </c>
      <c r="AD107" s="123">
        <v>0</v>
      </c>
      <c r="AE107" s="123">
        <v>0</v>
      </c>
      <c r="AF107" s="123">
        <v>0</v>
      </c>
      <c r="AG107" s="123">
        <v>0</v>
      </c>
      <c r="AH107" s="123">
        <v>0</v>
      </c>
      <c r="AI107" s="123">
        <v>0</v>
      </c>
      <c r="AJ107" s="123">
        <v>0</v>
      </c>
      <c r="AK107" s="123">
        <v>0</v>
      </c>
      <c r="AL107" s="123">
        <v>0</v>
      </c>
      <c r="AM107" s="123">
        <v>0</v>
      </c>
      <c r="AN107" s="123">
        <v>0</v>
      </c>
      <c r="AO107" s="123">
        <v>0</v>
      </c>
      <c r="AP107" s="123">
        <v>0</v>
      </c>
      <c r="AQ107" s="123">
        <v>0</v>
      </c>
      <c r="AR107" s="123">
        <v>0</v>
      </c>
      <c r="AS107" s="123">
        <v>0</v>
      </c>
      <c r="AT107" s="123">
        <v>0</v>
      </c>
      <c r="AU107" s="123">
        <v>0</v>
      </c>
      <c r="AV107" s="123">
        <v>0</v>
      </c>
      <c r="AW107" s="123">
        <v>0</v>
      </c>
      <c r="AX107" s="123">
        <v>0</v>
      </c>
      <c r="AY107" s="123">
        <v>0</v>
      </c>
      <c r="AZ107" s="123">
        <v>0</v>
      </c>
      <c r="BA107" s="123">
        <v>0</v>
      </c>
      <c r="BB107" s="123">
        <v>0</v>
      </c>
      <c r="BC107" s="123">
        <v>0</v>
      </c>
      <c r="BD107" s="123">
        <v>0</v>
      </c>
      <c r="BE107" s="123">
        <v>0</v>
      </c>
      <c r="BF107" s="123">
        <v>0</v>
      </c>
      <c r="BG107" s="123">
        <v>0</v>
      </c>
    </row>
    <row r="108" spans="1:59" ht="15" x14ac:dyDescent="0.25">
      <c r="A108" s="198"/>
      <c r="B108" s="122">
        <v>1</v>
      </c>
      <c r="C108" s="122">
        <v>1</v>
      </c>
      <c r="D108" s="122">
        <v>1</v>
      </c>
      <c r="E108" s="123">
        <v>0</v>
      </c>
      <c r="F108" s="123">
        <v>0</v>
      </c>
      <c r="G108" s="123">
        <v>0</v>
      </c>
      <c r="H108" s="123">
        <v>0</v>
      </c>
      <c r="I108" s="123">
        <v>0</v>
      </c>
      <c r="J108" s="123">
        <v>0</v>
      </c>
      <c r="K108" s="123">
        <v>0</v>
      </c>
      <c r="L108" s="123">
        <v>0</v>
      </c>
      <c r="M108" s="123">
        <v>0</v>
      </c>
      <c r="N108" s="123">
        <v>0</v>
      </c>
      <c r="O108" s="123">
        <v>0</v>
      </c>
      <c r="P108" s="123">
        <v>0</v>
      </c>
      <c r="Q108" s="123">
        <v>0</v>
      </c>
      <c r="R108" s="123">
        <v>0</v>
      </c>
      <c r="S108" s="123">
        <v>0</v>
      </c>
      <c r="T108" s="123">
        <v>0</v>
      </c>
      <c r="U108" s="123">
        <v>0</v>
      </c>
      <c r="V108" s="123">
        <v>0</v>
      </c>
      <c r="W108" s="123">
        <v>0</v>
      </c>
      <c r="X108" s="123">
        <v>0</v>
      </c>
      <c r="Y108" s="123">
        <v>0</v>
      </c>
      <c r="Z108" s="123">
        <v>0</v>
      </c>
      <c r="AA108" s="123">
        <v>0</v>
      </c>
      <c r="AB108" s="123">
        <v>0</v>
      </c>
      <c r="AC108" s="123">
        <v>0</v>
      </c>
      <c r="AD108" s="123">
        <v>0</v>
      </c>
      <c r="AE108" s="123">
        <v>0</v>
      </c>
      <c r="AF108" s="123">
        <v>0</v>
      </c>
      <c r="AG108" s="123">
        <v>0</v>
      </c>
      <c r="AH108" s="123">
        <v>0</v>
      </c>
      <c r="AI108" s="123">
        <v>0</v>
      </c>
      <c r="AJ108" s="123">
        <v>0</v>
      </c>
      <c r="AK108" s="123">
        <v>0</v>
      </c>
      <c r="AL108" s="123">
        <v>0</v>
      </c>
      <c r="AM108" s="123">
        <v>0</v>
      </c>
      <c r="AN108" s="123">
        <v>0</v>
      </c>
      <c r="AO108" s="123">
        <v>0</v>
      </c>
      <c r="AP108" s="123">
        <v>0</v>
      </c>
      <c r="AQ108" s="123">
        <v>0</v>
      </c>
      <c r="AR108" s="123">
        <v>0</v>
      </c>
      <c r="AS108" s="123">
        <v>0</v>
      </c>
      <c r="AT108" s="123">
        <v>0</v>
      </c>
      <c r="AU108" s="123">
        <v>0</v>
      </c>
      <c r="AV108" s="123">
        <v>0</v>
      </c>
      <c r="AW108" s="123">
        <v>0</v>
      </c>
      <c r="AX108" s="123">
        <v>0</v>
      </c>
      <c r="AY108" s="123">
        <v>0</v>
      </c>
      <c r="AZ108" s="123">
        <v>0</v>
      </c>
      <c r="BA108" s="123">
        <v>0</v>
      </c>
      <c r="BB108" s="123">
        <v>0</v>
      </c>
      <c r="BC108" s="123">
        <v>0</v>
      </c>
      <c r="BD108" s="123">
        <v>0</v>
      </c>
      <c r="BE108" s="123">
        <v>0</v>
      </c>
      <c r="BF108" s="123">
        <v>0</v>
      </c>
      <c r="BG108" s="123">
        <v>0</v>
      </c>
    </row>
    <row r="109" spans="1:59" ht="15" x14ac:dyDescent="0.25">
      <c r="A109" s="198"/>
      <c r="B109" s="122">
        <v>1</v>
      </c>
      <c r="C109" s="122">
        <v>1</v>
      </c>
      <c r="D109" s="122">
        <v>1</v>
      </c>
      <c r="E109" s="123">
        <v>0</v>
      </c>
      <c r="F109" s="123">
        <v>0</v>
      </c>
      <c r="G109" s="123">
        <v>0</v>
      </c>
      <c r="H109" s="123">
        <v>0</v>
      </c>
      <c r="I109" s="123">
        <v>0</v>
      </c>
      <c r="J109" s="123">
        <v>0</v>
      </c>
      <c r="K109" s="123">
        <v>0</v>
      </c>
      <c r="L109" s="123">
        <v>0</v>
      </c>
      <c r="M109" s="123">
        <v>0</v>
      </c>
      <c r="N109" s="123">
        <v>0</v>
      </c>
      <c r="O109" s="123">
        <v>0</v>
      </c>
      <c r="P109" s="123">
        <v>0</v>
      </c>
      <c r="Q109" s="123">
        <v>0</v>
      </c>
      <c r="R109" s="123">
        <v>0</v>
      </c>
      <c r="S109" s="123">
        <v>0</v>
      </c>
      <c r="T109" s="123">
        <v>0</v>
      </c>
      <c r="U109" s="123">
        <v>0</v>
      </c>
      <c r="V109" s="123">
        <v>0</v>
      </c>
      <c r="W109" s="123">
        <v>0</v>
      </c>
      <c r="X109" s="123">
        <v>0</v>
      </c>
      <c r="Y109" s="123">
        <v>0</v>
      </c>
      <c r="Z109" s="123">
        <v>0</v>
      </c>
      <c r="AA109" s="123">
        <v>0</v>
      </c>
      <c r="AB109" s="123">
        <v>0</v>
      </c>
      <c r="AC109" s="123">
        <v>0</v>
      </c>
      <c r="AD109" s="123">
        <v>0</v>
      </c>
      <c r="AE109" s="123">
        <v>0</v>
      </c>
      <c r="AF109" s="123">
        <v>0</v>
      </c>
      <c r="AG109" s="123">
        <v>0</v>
      </c>
      <c r="AH109" s="123">
        <v>0</v>
      </c>
      <c r="AI109" s="123">
        <v>0</v>
      </c>
      <c r="AJ109" s="123">
        <v>0</v>
      </c>
      <c r="AK109" s="123">
        <v>0</v>
      </c>
      <c r="AL109" s="123">
        <v>0</v>
      </c>
      <c r="AM109" s="123">
        <v>0</v>
      </c>
      <c r="AN109" s="123">
        <v>0</v>
      </c>
      <c r="AO109" s="123">
        <v>0</v>
      </c>
      <c r="AP109" s="123">
        <v>0</v>
      </c>
      <c r="AQ109" s="123">
        <v>0</v>
      </c>
      <c r="AR109" s="123">
        <v>0</v>
      </c>
      <c r="AS109" s="123">
        <v>0</v>
      </c>
      <c r="AT109" s="123">
        <v>0</v>
      </c>
      <c r="AU109" s="123">
        <v>0</v>
      </c>
      <c r="AV109" s="123">
        <v>0</v>
      </c>
      <c r="AW109" s="123">
        <v>0</v>
      </c>
      <c r="AX109" s="123">
        <v>0</v>
      </c>
      <c r="AY109" s="123">
        <v>0</v>
      </c>
      <c r="AZ109" s="123">
        <v>0</v>
      </c>
      <c r="BA109" s="123">
        <v>0</v>
      </c>
      <c r="BB109" s="123">
        <v>0</v>
      </c>
      <c r="BC109" s="123">
        <v>0</v>
      </c>
      <c r="BD109" s="123">
        <v>0</v>
      </c>
      <c r="BE109" s="123">
        <v>0</v>
      </c>
      <c r="BF109" s="123">
        <v>0</v>
      </c>
      <c r="BG109" s="123">
        <v>0</v>
      </c>
    </row>
    <row r="110" spans="1:59" ht="15" x14ac:dyDescent="0.25">
      <c r="A110" s="198"/>
      <c r="B110" s="122">
        <v>1</v>
      </c>
      <c r="C110" s="122">
        <v>1</v>
      </c>
      <c r="D110" s="122">
        <v>1</v>
      </c>
      <c r="E110" s="123">
        <v>0</v>
      </c>
      <c r="F110" s="123">
        <v>0</v>
      </c>
      <c r="G110" s="123">
        <v>0</v>
      </c>
      <c r="H110" s="123">
        <v>0</v>
      </c>
      <c r="I110" s="123">
        <v>0</v>
      </c>
      <c r="J110" s="123">
        <v>0</v>
      </c>
      <c r="K110" s="123">
        <v>0</v>
      </c>
      <c r="L110" s="123">
        <v>0</v>
      </c>
      <c r="M110" s="123">
        <v>0</v>
      </c>
      <c r="N110" s="123">
        <v>0</v>
      </c>
      <c r="O110" s="123">
        <v>0</v>
      </c>
      <c r="P110" s="123">
        <v>0</v>
      </c>
      <c r="Q110" s="123">
        <v>0</v>
      </c>
      <c r="R110" s="123">
        <v>0</v>
      </c>
      <c r="S110" s="123">
        <v>0</v>
      </c>
      <c r="T110" s="123">
        <v>0</v>
      </c>
      <c r="U110" s="123">
        <v>0</v>
      </c>
      <c r="V110" s="123">
        <v>0</v>
      </c>
      <c r="W110" s="123">
        <v>0</v>
      </c>
      <c r="X110" s="123">
        <v>0</v>
      </c>
      <c r="Y110" s="123">
        <v>0</v>
      </c>
      <c r="Z110" s="123">
        <v>0</v>
      </c>
      <c r="AA110" s="123">
        <v>0</v>
      </c>
      <c r="AB110" s="123">
        <v>0</v>
      </c>
      <c r="AC110" s="123">
        <v>0</v>
      </c>
      <c r="AD110" s="123">
        <v>0</v>
      </c>
      <c r="AE110" s="123">
        <v>0</v>
      </c>
      <c r="AF110" s="123">
        <v>0</v>
      </c>
      <c r="AG110" s="123">
        <v>0</v>
      </c>
      <c r="AH110" s="123">
        <v>0</v>
      </c>
      <c r="AI110" s="123">
        <v>0</v>
      </c>
      <c r="AJ110" s="123">
        <v>0</v>
      </c>
      <c r="AK110" s="123">
        <v>0</v>
      </c>
      <c r="AL110" s="123">
        <v>0</v>
      </c>
      <c r="AM110" s="123">
        <v>0</v>
      </c>
      <c r="AN110" s="123">
        <v>0</v>
      </c>
      <c r="AO110" s="123">
        <v>0</v>
      </c>
      <c r="AP110" s="123">
        <v>0</v>
      </c>
      <c r="AQ110" s="123">
        <v>0</v>
      </c>
      <c r="AR110" s="123">
        <v>0</v>
      </c>
      <c r="AS110" s="123">
        <v>0</v>
      </c>
      <c r="AT110" s="123">
        <v>0</v>
      </c>
      <c r="AU110" s="123">
        <v>0</v>
      </c>
      <c r="AV110" s="123">
        <v>0</v>
      </c>
      <c r="AW110" s="123">
        <v>0</v>
      </c>
      <c r="AX110" s="123">
        <v>0</v>
      </c>
      <c r="AY110" s="123">
        <v>0</v>
      </c>
      <c r="AZ110" s="123">
        <v>0</v>
      </c>
      <c r="BA110" s="123">
        <v>0</v>
      </c>
      <c r="BB110" s="123">
        <v>0</v>
      </c>
      <c r="BC110" s="123">
        <v>0</v>
      </c>
      <c r="BD110" s="123">
        <v>0</v>
      </c>
      <c r="BE110" s="123">
        <v>0</v>
      </c>
      <c r="BF110" s="123">
        <v>0</v>
      </c>
      <c r="BG110" s="123">
        <v>0</v>
      </c>
    </row>
    <row r="111" spans="1:59" ht="15" x14ac:dyDescent="0.25">
      <c r="A111" s="198"/>
      <c r="B111" s="122">
        <v>1</v>
      </c>
      <c r="C111" s="122">
        <v>1</v>
      </c>
      <c r="D111" s="122">
        <v>1</v>
      </c>
      <c r="E111" s="123">
        <v>0</v>
      </c>
      <c r="F111" s="123">
        <v>0</v>
      </c>
      <c r="G111" s="123">
        <v>0</v>
      </c>
      <c r="H111" s="123">
        <v>0</v>
      </c>
      <c r="I111" s="123">
        <v>0</v>
      </c>
      <c r="J111" s="123">
        <v>0</v>
      </c>
      <c r="K111" s="123">
        <v>0</v>
      </c>
      <c r="L111" s="123">
        <v>0</v>
      </c>
      <c r="M111" s="123">
        <v>0</v>
      </c>
      <c r="N111" s="123">
        <v>0</v>
      </c>
      <c r="O111" s="123">
        <v>0</v>
      </c>
      <c r="P111" s="123">
        <v>0</v>
      </c>
      <c r="Q111" s="123">
        <v>0</v>
      </c>
      <c r="R111" s="123">
        <v>0</v>
      </c>
      <c r="S111" s="123">
        <v>0</v>
      </c>
      <c r="T111" s="123">
        <v>0</v>
      </c>
      <c r="U111" s="123">
        <v>0</v>
      </c>
      <c r="V111" s="123">
        <v>0</v>
      </c>
      <c r="W111" s="123">
        <v>0</v>
      </c>
      <c r="X111" s="123">
        <v>0</v>
      </c>
      <c r="Y111" s="123">
        <v>0</v>
      </c>
      <c r="Z111" s="123">
        <v>0</v>
      </c>
      <c r="AA111" s="123">
        <v>0</v>
      </c>
      <c r="AB111" s="123">
        <v>0</v>
      </c>
      <c r="AC111" s="123">
        <v>0</v>
      </c>
      <c r="AD111" s="123">
        <v>0</v>
      </c>
      <c r="AE111" s="123">
        <v>0</v>
      </c>
      <c r="AF111" s="123">
        <v>0</v>
      </c>
      <c r="AG111" s="123">
        <v>0</v>
      </c>
      <c r="AH111" s="123">
        <v>0</v>
      </c>
      <c r="AI111" s="123">
        <v>0</v>
      </c>
      <c r="AJ111" s="123">
        <v>0</v>
      </c>
      <c r="AK111" s="123">
        <v>0</v>
      </c>
      <c r="AL111" s="123">
        <v>0</v>
      </c>
      <c r="AM111" s="123">
        <v>0</v>
      </c>
      <c r="AN111" s="123">
        <v>0</v>
      </c>
      <c r="AO111" s="123">
        <v>0</v>
      </c>
      <c r="AP111" s="123">
        <v>0</v>
      </c>
      <c r="AQ111" s="123">
        <v>0</v>
      </c>
      <c r="AR111" s="123">
        <v>0</v>
      </c>
      <c r="AS111" s="123">
        <v>0</v>
      </c>
      <c r="AT111" s="123">
        <v>0</v>
      </c>
      <c r="AU111" s="123">
        <v>0</v>
      </c>
      <c r="AV111" s="123">
        <v>0</v>
      </c>
      <c r="AW111" s="123">
        <v>0</v>
      </c>
      <c r="AX111" s="123">
        <v>0</v>
      </c>
      <c r="AY111" s="123">
        <v>0</v>
      </c>
      <c r="AZ111" s="123">
        <v>0</v>
      </c>
      <c r="BA111" s="123">
        <v>0</v>
      </c>
      <c r="BB111" s="123">
        <v>0</v>
      </c>
      <c r="BC111" s="123">
        <v>0</v>
      </c>
      <c r="BD111" s="123">
        <v>0</v>
      </c>
      <c r="BE111" s="123">
        <v>0</v>
      </c>
      <c r="BF111" s="123">
        <v>0</v>
      </c>
      <c r="BG111" s="123">
        <v>0</v>
      </c>
    </row>
    <row r="112" spans="1:59" ht="15" x14ac:dyDescent="0.25">
      <c r="A112" s="198"/>
      <c r="B112" s="122">
        <v>1</v>
      </c>
      <c r="C112" s="122">
        <v>1</v>
      </c>
      <c r="D112" s="122">
        <v>1</v>
      </c>
      <c r="E112" s="123">
        <v>0</v>
      </c>
      <c r="F112" s="123">
        <v>0</v>
      </c>
      <c r="G112" s="123">
        <v>0</v>
      </c>
      <c r="H112" s="123">
        <v>0</v>
      </c>
      <c r="I112" s="123">
        <v>0</v>
      </c>
      <c r="J112" s="123">
        <v>0</v>
      </c>
      <c r="K112" s="123">
        <v>0</v>
      </c>
      <c r="L112" s="123">
        <v>0</v>
      </c>
      <c r="M112" s="123">
        <v>0</v>
      </c>
      <c r="N112" s="123">
        <v>0</v>
      </c>
      <c r="O112" s="123">
        <v>0</v>
      </c>
      <c r="P112" s="123">
        <v>0</v>
      </c>
      <c r="Q112" s="123">
        <v>0</v>
      </c>
      <c r="R112" s="123">
        <v>0</v>
      </c>
      <c r="S112" s="123">
        <v>0</v>
      </c>
      <c r="T112" s="123">
        <v>0</v>
      </c>
      <c r="U112" s="123">
        <v>0</v>
      </c>
      <c r="V112" s="123">
        <v>0</v>
      </c>
      <c r="W112" s="123">
        <v>0</v>
      </c>
      <c r="X112" s="123">
        <v>0</v>
      </c>
      <c r="Y112" s="123">
        <v>0</v>
      </c>
      <c r="Z112" s="123">
        <v>0</v>
      </c>
      <c r="AA112" s="123">
        <v>0</v>
      </c>
      <c r="AB112" s="123">
        <v>0</v>
      </c>
      <c r="AC112" s="123">
        <v>0</v>
      </c>
      <c r="AD112" s="123">
        <v>0</v>
      </c>
      <c r="AE112" s="123">
        <v>0</v>
      </c>
      <c r="AF112" s="123">
        <v>0</v>
      </c>
      <c r="AG112" s="123">
        <v>0</v>
      </c>
      <c r="AH112" s="123">
        <v>0</v>
      </c>
      <c r="AI112" s="123">
        <v>0</v>
      </c>
      <c r="AJ112" s="123">
        <v>0</v>
      </c>
      <c r="AK112" s="123">
        <v>0</v>
      </c>
      <c r="AL112" s="123">
        <v>0</v>
      </c>
      <c r="AM112" s="123">
        <v>0</v>
      </c>
      <c r="AN112" s="123">
        <v>0</v>
      </c>
      <c r="AO112" s="123">
        <v>0</v>
      </c>
      <c r="AP112" s="123">
        <v>0</v>
      </c>
      <c r="AQ112" s="123">
        <v>0</v>
      </c>
      <c r="AR112" s="123">
        <v>0</v>
      </c>
      <c r="AS112" s="123">
        <v>0</v>
      </c>
      <c r="AT112" s="123">
        <v>0</v>
      </c>
      <c r="AU112" s="123">
        <v>0</v>
      </c>
      <c r="AV112" s="123">
        <v>0</v>
      </c>
      <c r="AW112" s="123">
        <v>0</v>
      </c>
      <c r="AX112" s="123">
        <v>0</v>
      </c>
      <c r="AY112" s="123">
        <v>0</v>
      </c>
      <c r="AZ112" s="123">
        <v>0</v>
      </c>
      <c r="BA112" s="123">
        <v>0</v>
      </c>
      <c r="BB112" s="123">
        <v>0</v>
      </c>
      <c r="BC112" s="123">
        <v>0</v>
      </c>
      <c r="BD112" s="123">
        <v>0</v>
      </c>
      <c r="BE112" s="123">
        <v>0</v>
      </c>
      <c r="BF112" s="123">
        <v>0</v>
      </c>
      <c r="BG112" s="123">
        <v>0</v>
      </c>
    </row>
    <row r="113" spans="1:59" ht="15" x14ac:dyDescent="0.25">
      <c r="A113" s="198"/>
      <c r="B113" s="122">
        <v>1</v>
      </c>
      <c r="C113" s="122">
        <v>1</v>
      </c>
      <c r="D113" s="122">
        <v>1</v>
      </c>
      <c r="E113" s="123">
        <v>0</v>
      </c>
      <c r="F113" s="123">
        <v>0</v>
      </c>
      <c r="G113" s="123">
        <v>0</v>
      </c>
      <c r="H113" s="123">
        <v>0</v>
      </c>
      <c r="I113" s="123">
        <v>0</v>
      </c>
      <c r="J113" s="123">
        <v>0</v>
      </c>
      <c r="K113" s="123">
        <v>0</v>
      </c>
      <c r="L113" s="123">
        <v>0</v>
      </c>
      <c r="M113" s="123">
        <v>0</v>
      </c>
      <c r="N113" s="123">
        <v>0</v>
      </c>
      <c r="O113" s="123">
        <v>0</v>
      </c>
      <c r="P113" s="123">
        <v>0</v>
      </c>
      <c r="Q113" s="123">
        <v>0</v>
      </c>
      <c r="R113" s="123">
        <v>0</v>
      </c>
      <c r="S113" s="123">
        <v>0</v>
      </c>
      <c r="T113" s="123">
        <v>0</v>
      </c>
      <c r="U113" s="123">
        <v>0</v>
      </c>
      <c r="V113" s="123">
        <v>0</v>
      </c>
      <c r="W113" s="123">
        <v>0</v>
      </c>
      <c r="X113" s="123">
        <v>0</v>
      </c>
      <c r="Y113" s="123">
        <v>0</v>
      </c>
      <c r="Z113" s="123">
        <v>0</v>
      </c>
      <c r="AA113" s="123">
        <v>0</v>
      </c>
      <c r="AB113" s="123">
        <v>0</v>
      </c>
      <c r="AC113" s="123">
        <v>0</v>
      </c>
      <c r="AD113" s="123">
        <v>0</v>
      </c>
      <c r="AE113" s="123">
        <v>0</v>
      </c>
      <c r="AF113" s="123">
        <v>0</v>
      </c>
      <c r="AG113" s="123">
        <v>0</v>
      </c>
      <c r="AH113" s="123">
        <v>0</v>
      </c>
      <c r="AI113" s="123">
        <v>0</v>
      </c>
      <c r="AJ113" s="123">
        <v>0</v>
      </c>
      <c r="AK113" s="123">
        <v>0</v>
      </c>
      <c r="AL113" s="123">
        <v>0</v>
      </c>
      <c r="AM113" s="123">
        <v>0</v>
      </c>
      <c r="AN113" s="123">
        <v>0</v>
      </c>
      <c r="AO113" s="123">
        <v>0</v>
      </c>
      <c r="AP113" s="123">
        <v>0</v>
      </c>
      <c r="AQ113" s="123">
        <v>0</v>
      </c>
      <c r="AR113" s="123">
        <v>0</v>
      </c>
      <c r="AS113" s="123">
        <v>0</v>
      </c>
      <c r="AT113" s="123">
        <v>0</v>
      </c>
      <c r="AU113" s="123">
        <v>0</v>
      </c>
      <c r="AV113" s="123">
        <v>0</v>
      </c>
      <c r="AW113" s="123">
        <v>0</v>
      </c>
      <c r="AX113" s="123">
        <v>0</v>
      </c>
      <c r="AY113" s="123">
        <v>0</v>
      </c>
      <c r="AZ113" s="123">
        <v>0</v>
      </c>
      <c r="BA113" s="123">
        <v>0</v>
      </c>
      <c r="BB113" s="123">
        <v>0</v>
      </c>
      <c r="BC113" s="123">
        <v>0</v>
      </c>
      <c r="BD113" s="123">
        <v>0</v>
      </c>
      <c r="BE113" s="123">
        <v>0</v>
      </c>
      <c r="BF113" s="123">
        <v>0</v>
      </c>
      <c r="BG113" s="123">
        <v>0</v>
      </c>
    </row>
    <row r="114" spans="1:59" ht="15" x14ac:dyDescent="0.25">
      <c r="A114" s="198"/>
      <c r="B114" s="122">
        <v>1</v>
      </c>
      <c r="C114" s="122">
        <v>1</v>
      </c>
      <c r="D114" s="122">
        <v>1</v>
      </c>
      <c r="E114" s="123">
        <v>0</v>
      </c>
      <c r="F114" s="123">
        <v>0</v>
      </c>
      <c r="G114" s="123">
        <v>0</v>
      </c>
      <c r="H114" s="123">
        <v>0</v>
      </c>
      <c r="I114" s="123">
        <v>0</v>
      </c>
      <c r="J114" s="123">
        <v>0</v>
      </c>
      <c r="K114" s="123">
        <v>0</v>
      </c>
      <c r="L114" s="123">
        <v>0</v>
      </c>
      <c r="M114" s="123">
        <v>0</v>
      </c>
      <c r="N114" s="123">
        <v>0</v>
      </c>
      <c r="O114" s="123">
        <v>0</v>
      </c>
      <c r="P114" s="123">
        <v>0</v>
      </c>
      <c r="Q114" s="123">
        <v>0</v>
      </c>
      <c r="R114" s="123">
        <v>0</v>
      </c>
      <c r="S114" s="123">
        <v>0</v>
      </c>
      <c r="T114" s="123">
        <v>0</v>
      </c>
      <c r="U114" s="123">
        <v>0</v>
      </c>
      <c r="V114" s="123">
        <v>0</v>
      </c>
      <c r="W114" s="123">
        <v>0</v>
      </c>
      <c r="X114" s="123">
        <v>0</v>
      </c>
      <c r="Y114" s="123">
        <v>0</v>
      </c>
      <c r="Z114" s="123">
        <v>0</v>
      </c>
      <c r="AA114" s="123">
        <v>0</v>
      </c>
      <c r="AB114" s="123">
        <v>0</v>
      </c>
      <c r="AC114" s="123">
        <v>0</v>
      </c>
      <c r="AD114" s="123">
        <v>0</v>
      </c>
      <c r="AE114" s="123">
        <v>0</v>
      </c>
      <c r="AF114" s="123">
        <v>0</v>
      </c>
      <c r="AG114" s="123">
        <v>0</v>
      </c>
      <c r="AH114" s="123">
        <v>0</v>
      </c>
      <c r="AI114" s="123">
        <v>0</v>
      </c>
      <c r="AJ114" s="123">
        <v>0</v>
      </c>
      <c r="AK114" s="123">
        <v>0</v>
      </c>
      <c r="AL114" s="123">
        <v>0</v>
      </c>
      <c r="AM114" s="123">
        <v>0</v>
      </c>
      <c r="AN114" s="123">
        <v>0</v>
      </c>
      <c r="AO114" s="123">
        <v>0</v>
      </c>
      <c r="AP114" s="123">
        <v>0</v>
      </c>
      <c r="AQ114" s="123">
        <v>0</v>
      </c>
      <c r="AR114" s="123">
        <v>0</v>
      </c>
      <c r="AS114" s="123">
        <v>0</v>
      </c>
      <c r="AT114" s="123">
        <v>0</v>
      </c>
      <c r="AU114" s="123">
        <v>0</v>
      </c>
      <c r="AV114" s="123">
        <v>0</v>
      </c>
      <c r="AW114" s="123">
        <v>0</v>
      </c>
      <c r="AX114" s="123">
        <v>0</v>
      </c>
      <c r="AY114" s="123">
        <v>0</v>
      </c>
      <c r="AZ114" s="123">
        <v>0</v>
      </c>
      <c r="BA114" s="123">
        <v>0</v>
      </c>
      <c r="BB114" s="123">
        <v>0</v>
      </c>
      <c r="BC114" s="123">
        <v>0</v>
      </c>
      <c r="BD114" s="123">
        <v>0</v>
      </c>
      <c r="BE114" s="123">
        <v>0</v>
      </c>
      <c r="BF114" s="123">
        <v>0</v>
      </c>
      <c r="BG114" s="123">
        <v>0</v>
      </c>
    </row>
    <row r="115" spans="1:59" ht="15" x14ac:dyDescent="0.25">
      <c r="A115" s="198"/>
      <c r="B115" s="122">
        <v>1</v>
      </c>
      <c r="C115" s="122">
        <v>1</v>
      </c>
      <c r="D115" s="122">
        <v>1</v>
      </c>
      <c r="E115" s="123">
        <v>0</v>
      </c>
      <c r="F115" s="123">
        <v>0</v>
      </c>
      <c r="G115" s="123">
        <v>0</v>
      </c>
      <c r="H115" s="123">
        <v>0</v>
      </c>
      <c r="I115" s="123">
        <v>0</v>
      </c>
      <c r="J115" s="123">
        <v>0</v>
      </c>
      <c r="K115" s="123">
        <v>0</v>
      </c>
      <c r="L115" s="123">
        <v>0</v>
      </c>
      <c r="M115" s="123">
        <v>0</v>
      </c>
      <c r="N115" s="123">
        <v>0</v>
      </c>
      <c r="O115" s="123">
        <v>0</v>
      </c>
      <c r="P115" s="123">
        <v>0</v>
      </c>
      <c r="Q115" s="123">
        <v>0</v>
      </c>
      <c r="R115" s="123">
        <v>0</v>
      </c>
      <c r="S115" s="123">
        <v>0</v>
      </c>
      <c r="T115" s="123">
        <v>0</v>
      </c>
      <c r="U115" s="123">
        <v>0</v>
      </c>
      <c r="V115" s="123">
        <v>0</v>
      </c>
      <c r="W115" s="123">
        <v>0</v>
      </c>
      <c r="X115" s="123">
        <v>0</v>
      </c>
      <c r="Y115" s="123">
        <v>0</v>
      </c>
      <c r="Z115" s="123">
        <v>0</v>
      </c>
      <c r="AA115" s="123">
        <v>0</v>
      </c>
      <c r="AB115" s="123">
        <v>0</v>
      </c>
      <c r="AC115" s="123">
        <v>0</v>
      </c>
      <c r="AD115" s="123">
        <v>0</v>
      </c>
      <c r="AE115" s="123">
        <v>0</v>
      </c>
      <c r="AF115" s="123">
        <v>0</v>
      </c>
      <c r="AG115" s="123">
        <v>0</v>
      </c>
      <c r="AH115" s="123">
        <v>0</v>
      </c>
      <c r="AI115" s="123">
        <v>0</v>
      </c>
      <c r="AJ115" s="123">
        <v>0</v>
      </c>
      <c r="AK115" s="123">
        <v>0</v>
      </c>
      <c r="AL115" s="123">
        <v>0</v>
      </c>
      <c r="AM115" s="123">
        <v>0</v>
      </c>
      <c r="AN115" s="123">
        <v>0</v>
      </c>
      <c r="AO115" s="123">
        <v>0</v>
      </c>
      <c r="AP115" s="123">
        <v>0</v>
      </c>
      <c r="AQ115" s="123">
        <v>0</v>
      </c>
      <c r="AR115" s="123">
        <v>0</v>
      </c>
      <c r="AS115" s="123">
        <v>0</v>
      </c>
      <c r="AT115" s="123">
        <v>0</v>
      </c>
      <c r="AU115" s="123">
        <v>0</v>
      </c>
      <c r="AV115" s="123">
        <v>0</v>
      </c>
      <c r="AW115" s="123">
        <v>0</v>
      </c>
      <c r="AX115" s="123">
        <v>0</v>
      </c>
      <c r="AY115" s="123">
        <v>0</v>
      </c>
      <c r="AZ115" s="123">
        <v>0</v>
      </c>
      <c r="BA115" s="123">
        <v>0</v>
      </c>
      <c r="BB115" s="123">
        <v>0</v>
      </c>
      <c r="BC115" s="123">
        <v>0</v>
      </c>
      <c r="BD115" s="123">
        <v>0</v>
      </c>
      <c r="BE115" s="123">
        <v>0</v>
      </c>
      <c r="BF115" s="123">
        <v>0</v>
      </c>
      <c r="BG115" s="123">
        <v>0</v>
      </c>
    </row>
    <row r="116" spans="1:59" ht="15" x14ac:dyDescent="0.25">
      <c r="A116" s="198"/>
      <c r="B116" s="122">
        <v>1</v>
      </c>
      <c r="C116" s="122">
        <v>1</v>
      </c>
      <c r="D116" s="122">
        <v>1</v>
      </c>
      <c r="E116" s="123">
        <v>0</v>
      </c>
      <c r="F116" s="123">
        <v>0</v>
      </c>
      <c r="G116" s="123">
        <v>0</v>
      </c>
      <c r="H116" s="123">
        <v>0</v>
      </c>
      <c r="I116" s="123">
        <v>0</v>
      </c>
      <c r="J116" s="123">
        <v>0</v>
      </c>
      <c r="K116" s="123">
        <v>0</v>
      </c>
      <c r="L116" s="123">
        <v>0</v>
      </c>
      <c r="M116" s="123">
        <v>0</v>
      </c>
      <c r="N116" s="123">
        <v>0</v>
      </c>
      <c r="O116" s="123">
        <v>0</v>
      </c>
      <c r="P116" s="123">
        <v>0</v>
      </c>
      <c r="Q116" s="123">
        <v>0</v>
      </c>
      <c r="R116" s="123">
        <v>0</v>
      </c>
      <c r="S116" s="123">
        <v>0</v>
      </c>
      <c r="T116" s="123">
        <v>0</v>
      </c>
      <c r="U116" s="123">
        <v>0</v>
      </c>
      <c r="V116" s="123">
        <v>0</v>
      </c>
      <c r="W116" s="123">
        <v>0</v>
      </c>
      <c r="X116" s="123">
        <v>0</v>
      </c>
      <c r="Y116" s="123">
        <v>0</v>
      </c>
      <c r="Z116" s="123">
        <v>0</v>
      </c>
      <c r="AA116" s="123">
        <v>0</v>
      </c>
      <c r="AB116" s="123">
        <v>0</v>
      </c>
      <c r="AC116" s="123">
        <v>0</v>
      </c>
      <c r="AD116" s="123">
        <v>0</v>
      </c>
      <c r="AE116" s="123">
        <v>0</v>
      </c>
      <c r="AF116" s="123">
        <v>0</v>
      </c>
      <c r="AG116" s="123">
        <v>0</v>
      </c>
      <c r="AH116" s="123">
        <v>0</v>
      </c>
      <c r="AI116" s="123">
        <v>0</v>
      </c>
      <c r="AJ116" s="123">
        <v>0</v>
      </c>
      <c r="AK116" s="123">
        <v>0</v>
      </c>
      <c r="AL116" s="123">
        <v>0</v>
      </c>
      <c r="AM116" s="123">
        <v>0</v>
      </c>
      <c r="AN116" s="123">
        <v>0</v>
      </c>
      <c r="AO116" s="123">
        <v>0</v>
      </c>
      <c r="AP116" s="123">
        <v>0</v>
      </c>
      <c r="AQ116" s="123">
        <v>0</v>
      </c>
      <c r="AR116" s="123">
        <v>0</v>
      </c>
      <c r="AS116" s="123">
        <v>0</v>
      </c>
      <c r="AT116" s="123">
        <v>0</v>
      </c>
      <c r="AU116" s="123">
        <v>0</v>
      </c>
      <c r="AV116" s="123">
        <v>0</v>
      </c>
      <c r="AW116" s="123">
        <v>0</v>
      </c>
      <c r="AX116" s="123">
        <v>0</v>
      </c>
      <c r="AY116" s="123">
        <v>0</v>
      </c>
      <c r="AZ116" s="123">
        <v>0</v>
      </c>
      <c r="BA116" s="123">
        <v>0</v>
      </c>
      <c r="BB116" s="123">
        <v>0</v>
      </c>
      <c r="BC116" s="123">
        <v>0</v>
      </c>
      <c r="BD116" s="123">
        <v>0</v>
      </c>
      <c r="BE116" s="123">
        <v>0</v>
      </c>
      <c r="BF116" s="123">
        <v>0</v>
      </c>
      <c r="BG116" s="123">
        <v>0</v>
      </c>
    </row>
    <row r="117" spans="1:59" ht="15" x14ac:dyDescent="0.25">
      <c r="A117" s="198"/>
      <c r="B117" s="122">
        <v>1</v>
      </c>
      <c r="C117" s="122">
        <v>1</v>
      </c>
      <c r="D117" s="122">
        <v>1</v>
      </c>
      <c r="E117" s="123">
        <v>0</v>
      </c>
      <c r="F117" s="123">
        <v>0</v>
      </c>
      <c r="G117" s="123">
        <v>0</v>
      </c>
      <c r="H117" s="123">
        <v>0</v>
      </c>
      <c r="I117" s="123">
        <v>0</v>
      </c>
      <c r="J117" s="123">
        <v>0</v>
      </c>
      <c r="K117" s="123">
        <v>0</v>
      </c>
      <c r="L117" s="123">
        <v>0</v>
      </c>
      <c r="M117" s="123">
        <v>0</v>
      </c>
      <c r="N117" s="123">
        <v>0</v>
      </c>
      <c r="O117" s="123">
        <v>0</v>
      </c>
      <c r="P117" s="123">
        <v>0</v>
      </c>
      <c r="Q117" s="123">
        <v>0</v>
      </c>
      <c r="R117" s="123">
        <v>0</v>
      </c>
      <c r="S117" s="123">
        <v>0</v>
      </c>
      <c r="T117" s="123">
        <v>0</v>
      </c>
      <c r="U117" s="123">
        <v>0</v>
      </c>
      <c r="V117" s="123">
        <v>0</v>
      </c>
      <c r="W117" s="123">
        <v>0</v>
      </c>
      <c r="X117" s="123">
        <v>0</v>
      </c>
      <c r="Y117" s="123">
        <v>0</v>
      </c>
      <c r="Z117" s="123">
        <v>0</v>
      </c>
      <c r="AA117" s="123">
        <v>0</v>
      </c>
      <c r="AB117" s="123">
        <v>0</v>
      </c>
      <c r="AC117" s="123">
        <v>0</v>
      </c>
      <c r="AD117" s="123">
        <v>0</v>
      </c>
      <c r="AE117" s="123">
        <v>0</v>
      </c>
      <c r="AF117" s="123">
        <v>0</v>
      </c>
      <c r="AG117" s="123">
        <v>0</v>
      </c>
      <c r="AH117" s="123">
        <v>0</v>
      </c>
      <c r="AI117" s="123">
        <v>0</v>
      </c>
      <c r="AJ117" s="123">
        <v>0</v>
      </c>
      <c r="AK117" s="123">
        <v>0</v>
      </c>
      <c r="AL117" s="123">
        <v>0</v>
      </c>
      <c r="AM117" s="123">
        <v>0</v>
      </c>
      <c r="AN117" s="123">
        <v>0</v>
      </c>
      <c r="AO117" s="123">
        <v>0</v>
      </c>
      <c r="AP117" s="123">
        <v>0</v>
      </c>
      <c r="AQ117" s="123">
        <v>0</v>
      </c>
      <c r="AR117" s="123">
        <v>0</v>
      </c>
      <c r="AS117" s="123">
        <v>0</v>
      </c>
      <c r="AT117" s="123">
        <v>0</v>
      </c>
      <c r="AU117" s="123">
        <v>0</v>
      </c>
      <c r="AV117" s="123">
        <v>0</v>
      </c>
      <c r="AW117" s="123">
        <v>0</v>
      </c>
      <c r="AX117" s="123">
        <v>0</v>
      </c>
      <c r="AY117" s="123">
        <v>0</v>
      </c>
      <c r="AZ117" s="123">
        <v>0</v>
      </c>
      <c r="BA117" s="123">
        <v>0</v>
      </c>
      <c r="BB117" s="123">
        <v>0</v>
      </c>
      <c r="BC117" s="123">
        <v>0</v>
      </c>
      <c r="BD117" s="123">
        <v>0</v>
      </c>
      <c r="BE117" s="123">
        <v>0</v>
      </c>
      <c r="BF117" s="123">
        <v>0</v>
      </c>
      <c r="BG117" s="123">
        <v>0</v>
      </c>
    </row>
    <row r="118" spans="1:59" ht="15" x14ac:dyDescent="0.25">
      <c r="A118" s="198"/>
      <c r="B118" s="122">
        <v>1</v>
      </c>
      <c r="C118" s="122">
        <v>1</v>
      </c>
      <c r="D118" s="122">
        <v>1</v>
      </c>
      <c r="E118" s="123">
        <v>0</v>
      </c>
      <c r="F118" s="123">
        <v>0</v>
      </c>
      <c r="G118" s="123">
        <v>0</v>
      </c>
      <c r="H118" s="123">
        <v>0</v>
      </c>
      <c r="I118" s="123">
        <v>0</v>
      </c>
      <c r="J118" s="123">
        <v>0</v>
      </c>
      <c r="K118" s="123">
        <v>0</v>
      </c>
      <c r="L118" s="123">
        <v>0</v>
      </c>
      <c r="M118" s="123">
        <v>0</v>
      </c>
      <c r="N118" s="123">
        <v>0</v>
      </c>
      <c r="O118" s="123">
        <v>0</v>
      </c>
      <c r="P118" s="123">
        <v>0</v>
      </c>
      <c r="Q118" s="123">
        <v>0</v>
      </c>
      <c r="R118" s="123">
        <v>0</v>
      </c>
      <c r="S118" s="123">
        <v>0</v>
      </c>
      <c r="T118" s="123">
        <v>0</v>
      </c>
      <c r="U118" s="123">
        <v>0</v>
      </c>
      <c r="V118" s="123">
        <v>0</v>
      </c>
      <c r="W118" s="123">
        <v>0</v>
      </c>
      <c r="X118" s="123">
        <v>0</v>
      </c>
      <c r="Y118" s="123">
        <v>0</v>
      </c>
      <c r="Z118" s="123">
        <v>0</v>
      </c>
      <c r="AA118" s="123">
        <v>0</v>
      </c>
      <c r="AB118" s="123">
        <v>0</v>
      </c>
      <c r="AC118" s="123">
        <v>0</v>
      </c>
      <c r="AD118" s="123">
        <v>0</v>
      </c>
      <c r="AE118" s="123">
        <v>0</v>
      </c>
      <c r="AF118" s="123">
        <v>0</v>
      </c>
      <c r="AG118" s="123">
        <v>0</v>
      </c>
      <c r="AH118" s="123">
        <v>0</v>
      </c>
      <c r="AI118" s="123">
        <v>0</v>
      </c>
      <c r="AJ118" s="123">
        <v>0</v>
      </c>
      <c r="AK118" s="123">
        <v>0</v>
      </c>
      <c r="AL118" s="123">
        <v>0</v>
      </c>
      <c r="AM118" s="123">
        <v>0</v>
      </c>
      <c r="AN118" s="123">
        <v>0</v>
      </c>
      <c r="AO118" s="123">
        <v>0</v>
      </c>
      <c r="AP118" s="123">
        <v>0</v>
      </c>
      <c r="AQ118" s="123">
        <v>0</v>
      </c>
      <c r="AR118" s="123">
        <v>0</v>
      </c>
      <c r="AS118" s="123">
        <v>0</v>
      </c>
      <c r="AT118" s="123">
        <v>0</v>
      </c>
      <c r="AU118" s="123">
        <v>0</v>
      </c>
      <c r="AV118" s="123">
        <v>0</v>
      </c>
      <c r="AW118" s="123">
        <v>0</v>
      </c>
      <c r="AX118" s="123">
        <v>0</v>
      </c>
      <c r="AY118" s="123">
        <v>0</v>
      </c>
      <c r="AZ118" s="123">
        <v>0</v>
      </c>
      <c r="BA118" s="123">
        <v>0</v>
      </c>
      <c r="BB118" s="123">
        <v>0</v>
      </c>
      <c r="BC118" s="123">
        <v>0</v>
      </c>
      <c r="BD118" s="123">
        <v>0</v>
      </c>
      <c r="BE118" s="123">
        <v>0</v>
      </c>
      <c r="BF118" s="123">
        <v>0</v>
      </c>
      <c r="BG118" s="123">
        <v>0</v>
      </c>
    </row>
    <row r="119" spans="1:59" ht="15" x14ac:dyDescent="0.25">
      <c r="A119" s="198"/>
      <c r="B119" s="122">
        <v>1</v>
      </c>
      <c r="C119" s="122">
        <v>1</v>
      </c>
      <c r="D119" s="122">
        <v>1</v>
      </c>
      <c r="E119" s="123">
        <v>0</v>
      </c>
      <c r="F119" s="123">
        <v>0</v>
      </c>
      <c r="G119" s="123">
        <v>0</v>
      </c>
      <c r="H119" s="123">
        <v>0</v>
      </c>
      <c r="I119" s="123">
        <v>0</v>
      </c>
      <c r="J119" s="123">
        <v>0</v>
      </c>
      <c r="K119" s="123">
        <v>0</v>
      </c>
      <c r="L119" s="123">
        <v>0</v>
      </c>
      <c r="M119" s="123">
        <v>0</v>
      </c>
      <c r="N119" s="123">
        <v>0</v>
      </c>
      <c r="O119" s="123">
        <v>0</v>
      </c>
      <c r="P119" s="123">
        <v>0</v>
      </c>
      <c r="Q119" s="123">
        <v>0</v>
      </c>
      <c r="R119" s="123">
        <v>0</v>
      </c>
      <c r="S119" s="123">
        <v>0</v>
      </c>
      <c r="T119" s="123">
        <v>0</v>
      </c>
      <c r="U119" s="123">
        <v>0</v>
      </c>
      <c r="V119" s="123">
        <v>0</v>
      </c>
      <c r="W119" s="123">
        <v>0</v>
      </c>
      <c r="X119" s="123">
        <v>0</v>
      </c>
      <c r="Y119" s="123">
        <v>0</v>
      </c>
      <c r="Z119" s="123">
        <v>0</v>
      </c>
      <c r="AA119" s="123">
        <v>0</v>
      </c>
      <c r="AB119" s="123">
        <v>0</v>
      </c>
      <c r="AC119" s="123">
        <v>0</v>
      </c>
      <c r="AD119" s="123">
        <v>0</v>
      </c>
      <c r="AE119" s="123">
        <v>0</v>
      </c>
      <c r="AF119" s="123">
        <v>0</v>
      </c>
      <c r="AG119" s="123">
        <v>0</v>
      </c>
      <c r="AH119" s="123">
        <v>0</v>
      </c>
      <c r="AI119" s="123">
        <v>0</v>
      </c>
      <c r="AJ119" s="123">
        <v>0</v>
      </c>
      <c r="AK119" s="123">
        <v>0</v>
      </c>
      <c r="AL119" s="123">
        <v>0</v>
      </c>
      <c r="AM119" s="123">
        <v>0</v>
      </c>
      <c r="AN119" s="123">
        <v>0</v>
      </c>
      <c r="AO119" s="123">
        <v>0</v>
      </c>
      <c r="AP119" s="123">
        <v>0</v>
      </c>
      <c r="AQ119" s="123">
        <v>0</v>
      </c>
      <c r="AR119" s="123">
        <v>0</v>
      </c>
      <c r="AS119" s="123">
        <v>0</v>
      </c>
      <c r="AT119" s="123">
        <v>0</v>
      </c>
      <c r="AU119" s="123">
        <v>0</v>
      </c>
      <c r="AV119" s="123">
        <v>0</v>
      </c>
      <c r="AW119" s="123">
        <v>0</v>
      </c>
      <c r="AX119" s="123">
        <v>0</v>
      </c>
      <c r="AY119" s="123">
        <v>0</v>
      </c>
      <c r="AZ119" s="123">
        <v>0</v>
      </c>
      <c r="BA119" s="123">
        <v>0</v>
      </c>
      <c r="BB119" s="123">
        <v>0</v>
      </c>
      <c r="BC119" s="123">
        <v>0</v>
      </c>
      <c r="BD119" s="123">
        <v>0</v>
      </c>
      <c r="BE119" s="123">
        <v>0</v>
      </c>
      <c r="BF119" s="123">
        <v>0</v>
      </c>
      <c r="BG119" s="123">
        <v>0</v>
      </c>
    </row>
    <row r="120" spans="1:59" ht="15" x14ac:dyDescent="0.25">
      <c r="A120" s="198"/>
      <c r="B120" s="122">
        <v>1</v>
      </c>
      <c r="C120" s="122">
        <v>1</v>
      </c>
      <c r="D120" s="122">
        <v>1</v>
      </c>
      <c r="E120" s="123">
        <v>0</v>
      </c>
      <c r="F120" s="123">
        <v>0</v>
      </c>
      <c r="G120" s="123">
        <v>0</v>
      </c>
      <c r="H120" s="123">
        <v>0</v>
      </c>
      <c r="I120" s="123">
        <v>0</v>
      </c>
      <c r="J120" s="123">
        <v>0</v>
      </c>
      <c r="K120" s="123">
        <v>0</v>
      </c>
      <c r="L120" s="123">
        <v>0</v>
      </c>
      <c r="M120" s="123">
        <v>0</v>
      </c>
      <c r="N120" s="123">
        <v>0</v>
      </c>
      <c r="O120" s="123">
        <v>0</v>
      </c>
      <c r="P120" s="123">
        <v>0</v>
      </c>
      <c r="Q120" s="123">
        <v>0</v>
      </c>
      <c r="R120" s="123">
        <v>0</v>
      </c>
      <c r="S120" s="123">
        <v>0</v>
      </c>
      <c r="T120" s="123">
        <v>0</v>
      </c>
      <c r="U120" s="123">
        <v>0</v>
      </c>
      <c r="V120" s="123">
        <v>0</v>
      </c>
      <c r="W120" s="123">
        <v>0</v>
      </c>
      <c r="X120" s="123">
        <v>0</v>
      </c>
      <c r="Y120" s="123">
        <v>0</v>
      </c>
      <c r="Z120" s="123">
        <v>0</v>
      </c>
      <c r="AA120" s="123">
        <v>0</v>
      </c>
      <c r="AB120" s="123">
        <v>0</v>
      </c>
      <c r="AC120" s="123">
        <v>0</v>
      </c>
      <c r="AD120" s="123">
        <v>0</v>
      </c>
      <c r="AE120" s="123">
        <v>0</v>
      </c>
      <c r="AF120" s="123">
        <v>0</v>
      </c>
      <c r="AG120" s="123">
        <v>0</v>
      </c>
      <c r="AH120" s="123">
        <v>0</v>
      </c>
      <c r="AI120" s="123">
        <v>0</v>
      </c>
      <c r="AJ120" s="123">
        <v>0</v>
      </c>
      <c r="AK120" s="123">
        <v>0</v>
      </c>
      <c r="AL120" s="123">
        <v>0</v>
      </c>
      <c r="AM120" s="123">
        <v>0</v>
      </c>
      <c r="AN120" s="123">
        <v>0</v>
      </c>
      <c r="AO120" s="123">
        <v>0</v>
      </c>
      <c r="AP120" s="123">
        <v>0</v>
      </c>
      <c r="AQ120" s="123">
        <v>0</v>
      </c>
      <c r="AR120" s="123">
        <v>0</v>
      </c>
      <c r="AS120" s="123">
        <v>0</v>
      </c>
      <c r="AT120" s="123">
        <v>0</v>
      </c>
      <c r="AU120" s="123">
        <v>0</v>
      </c>
      <c r="AV120" s="123">
        <v>0</v>
      </c>
      <c r="AW120" s="123">
        <v>0</v>
      </c>
      <c r="AX120" s="123">
        <v>0</v>
      </c>
      <c r="AY120" s="123">
        <v>0</v>
      </c>
      <c r="AZ120" s="123">
        <v>0</v>
      </c>
      <c r="BA120" s="123">
        <v>0</v>
      </c>
      <c r="BB120" s="123">
        <v>0</v>
      </c>
      <c r="BC120" s="123">
        <v>0</v>
      </c>
      <c r="BD120" s="123">
        <v>0</v>
      </c>
      <c r="BE120" s="123">
        <v>0</v>
      </c>
      <c r="BF120" s="123">
        <v>0</v>
      </c>
      <c r="BG120" s="123">
        <v>0</v>
      </c>
    </row>
    <row r="121" spans="1:59" ht="15" x14ac:dyDescent="0.25">
      <c r="A121" s="198"/>
      <c r="B121" s="122">
        <v>1</v>
      </c>
      <c r="C121" s="122">
        <v>1</v>
      </c>
      <c r="D121" s="122">
        <v>1</v>
      </c>
      <c r="E121" s="123">
        <v>0</v>
      </c>
      <c r="F121" s="123">
        <v>0</v>
      </c>
      <c r="G121" s="123">
        <v>0</v>
      </c>
      <c r="H121" s="123">
        <v>0</v>
      </c>
      <c r="I121" s="123">
        <v>0</v>
      </c>
      <c r="J121" s="123">
        <v>0</v>
      </c>
      <c r="K121" s="123">
        <v>0</v>
      </c>
      <c r="L121" s="123">
        <v>0</v>
      </c>
      <c r="M121" s="123">
        <v>0</v>
      </c>
      <c r="N121" s="123">
        <v>0</v>
      </c>
      <c r="O121" s="123">
        <v>0</v>
      </c>
      <c r="P121" s="123">
        <v>0</v>
      </c>
      <c r="Q121" s="123">
        <v>0</v>
      </c>
      <c r="R121" s="123">
        <v>0</v>
      </c>
      <c r="S121" s="123">
        <v>0</v>
      </c>
      <c r="T121" s="123">
        <v>0</v>
      </c>
      <c r="U121" s="123">
        <v>0</v>
      </c>
      <c r="V121" s="123">
        <v>0</v>
      </c>
      <c r="W121" s="123">
        <v>0</v>
      </c>
      <c r="X121" s="123">
        <v>0</v>
      </c>
      <c r="Y121" s="123">
        <v>0</v>
      </c>
      <c r="Z121" s="123">
        <v>0</v>
      </c>
      <c r="AA121" s="123">
        <v>0</v>
      </c>
      <c r="AB121" s="123">
        <v>0</v>
      </c>
      <c r="AC121" s="123">
        <v>0</v>
      </c>
      <c r="AD121" s="123">
        <v>0</v>
      </c>
      <c r="AE121" s="123">
        <v>0</v>
      </c>
      <c r="AF121" s="123">
        <v>0</v>
      </c>
      <c r="AG121" s="123">
        <v>0</v>
      </c>
      <c r="AH121" s="123">
        <v>0</v>
      </c>
      <c r="AI121" s="123">
        <v>0</v>
      </c>
      <c r="AJ121" s="123">
        <v>0</v>
      </c>
      <c r="AK121" s="123">
        <v>0</v>
      </c>
      <c r="AL121" s="123">
        <v>0</v>
      </c>
      <c r="AM121" s="123">
        <v>0</v>
      </c>
      <c r="AN121" s="123">
        <v>0</v>
      </c>
      <c r="AO121" s="123">
        <v>0</v>
      </c>
      <c r="AP121" s="123">
        <v>0</v>
      </c>
      <c r="AQ121" s="123">
        <v>0</v>
      </c>
      <c r="AR121" s="123">
        <v>0</v>
      </c>
      <c r="AS121" s="123">
        <v>0</v>
      </c>
      <c r="AT121" s="123">
        <v>0</v>
      </c>
      <c r="AU121" s="123">
        <v>0</v>
      </c>
      <c r="AV121" s="123">
        <v>0</v>
      </c>
      <c r="AW121" s="123">
        <v>0</v>
      </c>
      <c r="AX121" s="123">
        <v>0</v>
      </c>
      <c r="AY121" s="123">
        <v>0</v>
      </c>
      <c r="AZ121" s="123">
        <v>0</v>
      </c>
      <c r="BA121" s="123">
        <v>0</v>
      </c>
      <c r="BB121" s="123">
        <v>0</v>
      </c>
      <c r="BC121" s="123">
        <v>0</v>
      </c>
      <c r="BD121" s="123">
        <v>0</v>
      </c>
      <c r="BE121" s="123">
        <v>0</v>
      </c>
      <c r="BF121" s="123">
        <v>0</v>
      </c>
      <c r="BG121" s="123">
        <v>0</v>
      </c>
    </row>
    <row r="122" spans="1:59" ht="15" x14ac:dyDescent="0.25">
      <c r="A122" s="198"/>
      <c r="B122" s="122">
        <v>1</v>
      </c>
      <c r="C122" s="122">
        <v>1</v>
      </c>
      <c r="D122" s="122">
        <v>1</v>
      </c>
      <c r="E122" s="123">
        <v>0</v>
      </c>
      <c r="F122" s="123">
        <v>0</v>
      </c>
      <c r="G122" s="123">
        <v>0</v>
      </c>
      <c r="H122" s="123">
        <v>0</v>
      </c>
      <c r="I122" s="123">
        <v>0</v>
      </c>
      <c r="J122" s="123">
        <v>0</v>
      </c>
      <c r="K122" s="123">
        <v>0</v>
      </c>
      <c r="L122" s="123">
        <v>0</v>
      </c>
      <c r="M122" s="123">
        <v>0</v>
      </c>
      <c r="N122" s="123">
        <v>0</v>
      </c>
      <c r="O122" s="123">
        <v>0</v>
      </c>
      <c r="P122" s="123">
        <v>0</v>
      </c>
      <c r="Q122" s="123">
        <v>0</v>
      </c>
      <c r="R122" s="123">
        <v>0</v>
      </c>
      <c r="S122" s="123">
        <v>0</v>
      </c>
      <c r="T122" s="123">
        <v>0</v>
      </c>
      <c r="U122" s="123">
        <v>0</v>
      </c>
      <c r="V122" s="123">
        <v>0</v>
      </c>
      <c r="W122" s="123">
        <v>0</v>
      </c>
      <c r="X122" s="123">
        <v>0</v>
      </c>
      <c r="Y122" s="123">
        <v>0</v>
      </c>
      <c r="Z122" s="123">
        <v>0</v>
      </c>
      <c r="AA122" s="123">
        <v>0</v>
      </c>
      <c r="AB122" s="123">
        <v>0</v>
      </c>
      <c r="AC122" s="123">
        <v>0</v>
      </c>
      <c r="AD122" s="123">
        <v>0</v>
      </c>
      <c r="AE122" s="123">
        <v>0</v>
      </c>
      <c r="AF122" s="123">
        <v>0</v>
      </c>
      <c r="AG122" s="123">
        <v>0</v>
      </c>
      <c r="AH122" s="123">
        <v>0</v>
      </c>
      <c r="AI122" s="123">
        <v>0</v>
      </c>
      <c r="AJ122" s="123">
        <v>0</v>
      </c>
      <c r="AK122" s="123">
        <v>0</v>
      </c>
      <c r="AL122" s="123">
        <v>0</v>
      </c>
      <c r="AM122" s="123">
        <v>0</v>
      </c>
      <c r="AN122" s="123">
        <v>0</v>
      </c>
      <c r="AO122" s="123">
        <v>0</v>
      </c>
      <c r="AP122" s="123">
        <v>0</v>
      </c>
      <c r="AQ122" s="123">
        <v>0</v>
      </c>
      <c r="AR122" s="123">
        <v>0</v>
      </c>
      <c r="AS122" s="123">
        <v>0</v>
      </c>
      <c r="AT122" s="123">
        <v>0</v>
      </c>
      <c r="AU122" s="123">
        <v>0</v>
      </c>
      <c r="AV122" s="123">
        <v>0</v>
      </c>
      <c r="AW122" s="123">
        <v>0</v>
      </c>
      <c r="AX122" s="123">
        <v>0</v>
      </c>
      <c r="AY122" s="123">
        <v>0</v>
      </c>
      <c r="AZ122" s="123">
        <v>0</v>
      </c>
      <c r="BA122" s="123">
        <v>0</v>
      </c>
      <c r="BB122" s="123">
        <v>0</v>
      </c>
      <c r="BC122" s="123">
        <v>0</v>
      </c>
      <c r="BD122" s="123">
        <v>0</v>
      </c>
      <c r="BE122" s="123">
        <v>0</v>
      </c>
      <c r="BF122" s="123">
        <v>0</v>
      </c>
      <c r="BG122" s="123">
        <v>0</v>
      </c>
    </row>
    <row r="123" spans="1:59" ht="15" x14ac:dyDescent="0.25">
      <c r="A123" s="198"/>
      <c r="B123" s="122">
        <v>1</v>
      </c>
      <c r="C123" s="122">
        <v>1</v>
      </c>
      <c r="D123" s="122">
        <v>1</v>
      </c>
      <c r="E123" s="123">
        <v>0</v>
      </c>
      <c r="F123" s="123">
        <v>0</v>
      </c>
      <c r="G123" s="123">
        <v>0</v>
      </c>
      <c r="H123" s="123">
        <v>0</v>
      </c>
      <c r="I123" s="123">
        <v>0</v>
      </c>
      <c r="J123" s="123">
        <v>0</v>
      </c>
      <c r="K123" s="123">
        <v>0</v>
      </c>
      <c r="L123" s="123">
        <v>0</v>
      </c>
      <c r="M123" s="123">
        <v>0</v>
      </c>
      <c r="N123" s="123">
        <v>0</v>
      </c>
      <c r="O123" s="123">
        <v>0</v>
      </c>
      <c r="P123" s="123">
        <v>0</v>
      </c>
      <c r="Q123" s="123">
        <v>0</v>
      </c>
      <c r="R123" s="123">
        <v>0</v>
      </c>
      <c r="S123" s="123">
        <v>0</v>
      </c>
      <c r="T123" s="123">
        <v>0</v>
      </c>
      <c r="U123" s="123">
        <v>0</v>
      </c>
      <c r="V123" s="123">
        <v>0</v>
      </c>
      <c r="W123" s="123">
        <v>0</v>
      </c>
      <c r="X123" s="123">
        <v>0</v>
      </c>
      <c r="Y123" s="123">
        <v>0</v>
      </c>
      <c r="Z123" s="123">
        <v>0</v>
      </c>
      <c r="AA123" s="123">
        <v>0</v>
      </c>
      <c r="AB123" s="123">
        <v>0</v>
      </c>
      <c r="AC123" s="123">
        <v>0</v>
      </c>
      <c r="AD123" s="123">
        <v>0</v>
      </c>
      <c r="AE123" s="123">
        <v>0</v>
      </c>
      <c r="AF123" s="123">
        <v>0</v>
      </c>
      <c r="AG123" s="123">
        <v>0</v>
      </c>
      <c r="AH123" s="123">
        <v>0</v>
      </c>
      <c r="AI123" s="123">
        <v>0</v>
      </c>
      <c r="AJ123" s="123">
        <v>0</v>
      </c>
      <c r="AK123" s="123">
        <v>0</v>
      </c>
      <c r="AL123" s="123">
        <v>0</v>
      </c>
      <c r="AM123" s="123">
        <v>0</v>
      </c>
      <c r="AN123" s="123">
        <v>0</v>
      </c>
      <c r="AO123" s="123">
        <v>0</v>
      </c>
      <c r="AP123" s="123">
        <v>0</v>
      </c>
      <c r="AQ123" s="123">
        <v>0</v>
      </c>
      <c r="AR123" s="123">
        <v>0</v>
      </c>
      <c r="AS123" s="123">
        <v>0</v>
      </c>
      <c r="AT123" s="123">
        <v>0</v>
      </c>
      <c r="AU123" s="123">
        <v>0</v>
      </c>
      <c r="AV123" s="123">
        <v>0</v>
      </c>
      <c r="AW123" s="123">
        <v>0</v>
      </c>
      <c r="AX123" s="123">
        <v>0</v>
      </c>
      <c r="AY123" s="123">
        <v>0</v>
      </c>
      <c r="AZ123" s="123">
        <v>0</v>
      </c>
      <c r="BA123" s="123">
        <v>0</v>
      </c>
      <c r="BB123" s="123">
        <v>0</v>
      </c>
      <c r="BC123" s="123">
        <v>0</v>
      </c>
      <c r="BD123" s="123">
        <v>0</v>
      </c>
      <c r="BE123" s="123">
        <v>0</v>
      </c>
      <c r="BF123" s="123">
        <v>0</v>
      </c>
      <c r="BG123" s="123">
        <v>0</v>
      </c>
    </row>
    <row r="124" spans="1:59" ht="15" x14ac:dyDescent="0.25">
      <c r="A124" s="198"/>
      <c r="B124" s="122">
        <v>1</v>
      </c>
      <c r="C124" s="122">
        <v>1</v>
      </c>
      <c r="D124" s="122">
        <v>1</v>
      </c>
      <c r="E124" s="123">
        <v>0</v>
      </c>
      <c r="F124" s="123">
        <v>0</v>
      </c>
      <c r="G124" s="123">
        <v>0</v>
      </c>
      <c r="H124" s="123">
        <v>0</v>
      </c>
      <c r="I124" s="123">
        <v>0</v>
      </c>
      <c r="J124" s="123">
        <v>0</v>
      </c>
      <c r="K124" s="123">
        <v>0</v>
      </c>
      <c r="L124" s="123">
        <v>0</v>
      </c>
      <c r="M124" s="123">
        <v>0</v>
      </c>
      <c r="N124" s="123">
        <v>0</v>
      </c>
      <c r="O124" s="123">
        <v>0</v>
      </c>
      <c r="P124" s="123">
        <v>0</v>
      </c>
      <c r="Q124" s="123">
        <v>0</v>
      </c>
      <c r="R124" s="123">
        <v>0</v>
      </c>
      <c r="S124" s="123">
        <v>0</v>
      </c>
      <c r="T124" s="123">
        <v>0</v>
      </c>
      <c r="U124" s="123">
        <v>0</v>
      </c>
      <c r="V124" s="123">
        <v>0</v>
      </c>
      <c r="W124" s="123">
        <v>0</v>
      </c>
      <c r="X124" s="123">
        <v>0</v>
      </c>
      <c r="Y124" s="123">
        <v>0</v>
      </c>
      <c r="Z124" s="123">
        <v>0</v>
      </c>
      <c r="AA124" s="123">
        <v>0</v>
      </c>
      <c r="AB124" s="123">
        <v>0</v>
      </c>
      <c r="AC124" s="123">
        <v>0</v>
      </c>
      <c r="AD124" s="123">
        <v>0</v>
      </c>
      <c r="AE124" s="123">
        <v>0</v>
      </c>
      <c r="AF124" s="123">
        <v>0</v>
      </c>
      <c r="AG124" s="123">
        <v>0</v>
      </c>
      <c r="AH124" s="123">
        <v>0</v>
      </c>
      <c r="AI124" s="123">
        <v>0</v>
      </c>
      <c r="AJ124" s="123">
        <v>0</v>
      </c>
      <c r="AK124" s="123">
        <v>0</v>
      </c>
      <c r="AL124" s="123">
        <v>0</v>
      </c>
      <c r="AM124" s="123">
        <v>0</v>
      </c>
      <c r="AN124" s="123">
        <v>0</v>
      </c>
      <c r="AO124" s="123">
        <v>0</v>
      </c>
      <c r="AP124" s="123">
        <v>0</v>
      </c>
      <c r="AQ124" s="123">
        <v>0</v>
      </c>
      <c r="AR124" s="123">
        <v>0</v>
      </c>
      <c r="AS124" s="123">
        <v>0</v>
      </c>
      <c r="AT124" s="123">
        <v>0</v>
      </c>
      <c r="AU124" s="123">
        <v>0</v>
      </c>
      <c r="AV124" s="123">
        <v>0</v>
      </c>
      <c r="AW124" s="123">
        <v>0</v>
      </c>
      <c r="AX124" s="123">
        <v>0</v>
      </c>
      <c r="AY124" s="123">
        <v>0</v>
      </c>
      <c r="AZ124" s="123">
        <v>0</v>
      </c>
      <c r="BA124" s="123">
        <v>0</v>
      </c>
      <c r="BB124" s="123">
        <v>0</v>
      </c>
      <c r="BC124" s="123">
        <v>0</v>
      </c>
      <c r="BD124" s="123">
        <v>0</v>
      </c>
      <c r="BE124" s="123">
        <v>0</v>
      </c>
      <c r="BF124" s="123">
        <v>0</v>
      </c>
      <c r="BG124" s="123">
        <v>0</v>
      </c>
    </row>
    <row r="125" spans="1:59" ht="15" x14ac:dyDescent="0.25">
      <c r="A125" s="198"/>
      <c r="B125" s="122">
        <v>1</v>
      </c>
      <c r="C125" s="122">
        <v>1</v>
      </c>
      <c r="D125" s="122">
        <v>1</v>
      </c>
      <c r="E125" s="123">
        <v>0</v>
      </c>
      <c r="F125" s="123">
        <v>0</v>
      </c>
      <c r="G125" s="123">
        <v>0</v>
      </c>
      <c r="H125" s="123">
        <v>0</v>
      </c>
      <c r="I125" s="123">
        <v>0</v>
      </c>
      <c r="J125" s="123">
        <v>0</v>
      </c>
      <c r="K125" s="123">
        <v>0</v>
      </c>
      <c r="L125" s="123">
        <v>0</v>
      </c>
      <c r="M125" s="123">
        <v>0</v>
      </c>
      <c r="N125" s="123">
        <v>0</v>
      </c>
      <c r="O125" s="123">
        <v>0</v>
      </c>
      <c r="P125" s="123">
        <v>0</v>
      </c>
      <c r="Q125" s="123">
        <v>0</v>
      </c>
      <c r="R125" s="123">
        <v>0</v>
      </c>
      <c r="S125" s="123">
        <v>0</v>
      </c>
      <c r="T125" s="123">
        <v>0</v>
      </c>
      <c r="U125" s="123">
        <v>0</v>
      </c>
      <c r="V125" s="123">
        <v>0</v>
      </c>
      <c r="W125" s="123">
        <v>0</v>
      </c>
      <c r="X125" s="123">
        <v>0</v>
      </c>
      <c r="Y125" s="123">
        <v>0</v>
      </c>
      <c r="Z125" s="123">
        <v>0</v>
      </c>
      <c r="AA125" s="123">
        <v>0</v>
      </c>
      <c r="AB125" s="123">
        <v>0</v>
      </c>
      <c r="AC125" s="123">
        <v>0</v>
      </c>
      <c r="AD125" s="123">
        <v>0</v>
      </c>
      <c r="AE125" s="123">
        <v>0</v>
      </c>
      <c r="AF125" s="123">
        <v>0</v>
      </c>
      <c r="AG125" s="123">
        <v>0</v>
      </c>
      <c r="AH125" s="123">
        <v>0</v>
      </c>
      <c r="AI125" s="123">
        <v>0</v>
      </c>
      <c r="AJ125" s="123">
        <v>0</v>
      </c>
      <c r="AK125" s="123">
        <v>0</v>
      </c>
      <c r="AL125" s="123">
        <v>0</v>
      </c>
      <c r="AM125" s="123">
        <v>0</v>
      </c>
      <c r="AN125" s="123">
        <v>0</v>
      </c>
      <c r="AO125" s="123">
        <v>0</v>
      </c>
      <c r="AP125" s="123">
        <v>0</v>
      </c>
      <c r="AQ125" s="123">
        <v>0</v>
      </c>
      <c r="AR125" s="123">
        <v>0</v>
      </c>
      <c r="AS125" s="123">
        <v>0</v>
      </c>
      <c r="AT125" s="123">
        <v>0</v>
      </c>
      <c r="AU125" s="123">
        <v>0</v>
      </c>
      <c r="AV125" s="123">
        <v>0</v>
      </c>
      <c r="AW125" s="123">
        <v>0</v>
      </c>
      <c r="AX125" s="123">
        <v>0</v>
      </c>
      <c r="AY125" s="123">
        <v>0</v>
      </c>
      <c r="AZ125" s="123">
        <v>0</v>
      </c>
      <c r="BA125" s="123">
        <v>0</v>
      </c>
      <c r="BB125" s="123">
        <v>0</v>
      </c>
      <c r="BC125" s="123">
        <v>0</v>
      </c>
      <c r="BD125" s="123">
        <v>0</v>
      </c>
      <c r="BE125" s="123">
        <v>0</v>
      </c>
      <c r="BF125" s="123">
        <v>0</v>
      </c>
      <c r="BG125" s="123">
        <v>0</v>
      </c>
    </row>
    <row r="126" spans="1:59" ht="15" x14ac:dyDescent="0.25">
      <c r="A126" s="198"/>
      <c r="B126" s="122">
        <v>1</v>
      </c>
      <c r="C126" s="122">
        <v>1</v>
      </c>
      <c r="D126" s="122">
        <v>1</v>
      </c>
      <c r="E126" s="123">
        <v>0</v>
      </c>
      <c r="F126" s="123">
        <v>0</v>
      </c>
      <c r="G126" s="123">
        <v>0</v>
      </c>
      <c r="H126" s="123">
        <v>0</v>
      </c>
      <c r="I126" s="123">
        <v>0</v>
      </c>
      <c r="J126" s="123">
        <v>0</v>
      </c>
      <c r="K126" s="123">
        <v>0</v>
      </c>
      <c r="L126" s="123">
        <v>0</v>
      </c>
      <c r="M126" s="123">
        <v>0</v>
      </c>
      <c r="N126" s="123">
        <v>0</v>
      </c>
      <c r="O126" s="123">
        <v>0</v>
      </c>
      <c r="P126" s="123">
        <v>0</v>
      </c>
      <c r="Q126" s="123">
        <v>0</v>
      </c>
      <c r="R126" s="123">
        <v>0</v>
      </c>
      <c r="S126" s="123">
        <v>0</v>
      </c>
      <c r="T126" s="123">
        <v>0</v>
      </c>
      <c r="U126" s="123">
        <v>0</v>
      </c>
      <c r="V126" s="123">
        <v>0</v>
      </c>
      <c r="W126" s="123">
        <v>0</v>
      </c>
      <c r="X126" s="123">
        <v>0</v>
      </c>
      <c r="Y126" s="123">
        <v>0</v>
      </c>
      <c r="Z126" s="123">
        <v>0</v>
      </c>
      <c r="AA126" s="123">
        <v>0</v>
      </c>
      <c r="AB126" s="123">
        <v>0</v>
      </c>
      <c r="AC126" s="123">
        <v>0</v>
      </c>
      <c r="AD126" s="123">
        <v>0</v>
      </c>
      <c r="AE126" s="123">
        <v>0</v>
      </c>
      <c r="AF126" s="123">
        <v>0</v>
      </c>
      <c r="AG126" s="123">
        <v>0</v>
      </c>
      <c r="AH126" s="123">
        <v>0</v>
      </c>
      <c r="AI126" s="123">
        <v>0</v>
      </c>
      <c r="AJ126" s="123">
        <v>0</v>
      </c>
      <c r="AK126" s="123">
        <v>0</v>
      </c>
      <c r="AL126" s="123">
        <v>0</v>
      </c>
      <c r="AM126" s="123">
        <v>0</v>
      </c>
      <c r="AN126" s="123">
        <v>0</v>
      </c>
      <c r="AO126" s="123">
        <v>0</v>
      </c>
      <c r="AP126" s="123">
        <v>0</v>
      </c>
      <c r="AQ126" s="123">
        <v>0</v>
      </c>
      <c r="AR126" s="123">
        <v>0</v>
      </c>
      <c r="AS126" s="123">
        <v>0</v>
      </c>
      <c r="AT126" s="123">
        <v>0</v>
      </c>
      <c r="AU126" s="123">
        <v>0</v>
      </c>
      <c r="AV126" s="123">
        <v>0</v>
      </c>
      <c r="AW126" s="123">
        <v>0</v>
      </c>
      <c r="AX126" s="123">
        <v>0</v>
      </c>
      <c r="AY126" s="123">
        <v>0</v>
      </c>
      <c r="AZ126" s="123">
        <v>0</v>
      </c>
      <c r="BA126" s="123">
        <v>0</v>
      </c>
      <c r="BB126" s="123">
        <v>0</v>
      </c>
      <c r="BC126" s="123">
        <v>0</v>
      </c>
      <c r="BD126" s="123">
        <v>0</v>
      </c>
      <c r="BE126" s="123">
        <v>0</v>
      </c>
      <c r="BF126" s="123">
        <v>0</v>
      </c>
      <c r="BG126" s="123">
        <v>0</v>
      </c>
    </row>
    <row r="127" spans="1:59" ht="15" x14ac:dyDescent="0.25">
      <c r="A127" s="198"/>
      <c r="B127" s="122">
        <v>1</v>
      </c>
      <c r="C127" s="122">
        <v>1</v>
      </c>
      <c r="D127" s="122">
        <v>1</v>
      </c>
      <c r="E127" s="123">
        <v>0</v>
      </c>
      <c r="F127" s="123">
        <v>0</v>
      </c>
      <c r="G127" s="123">
        <v>0</v>
      </c>
      <c r="H127" s="123">
        <v>0</v>
      </c>
      <c r="I127" s="123">
        <v>0</v>
      </c>
      <c r="J127" s="123">
        <v>0</v>
      </c>
      <c r="K127" s="123">
        <v>0</v>
      </c>
      <c r="L127" s="123">
        <v>0</v>
      </c>
      <c r="M127" s="123">
        <v>0</v>
      </c>
      <c r="N127" s="123">
        <v>0</v>
      </c>
      <c r="O127" s="123">
        <v>0</v>
      </c>
      <c r="P127" s="123">
        <v>0</v>
      </c>
      <c r="Q127" s="123">
        <v>0</v>
      </c>
      <c r="R127" s="123">
        <v>0</v>
      </c>
      <c r="S127" s="123">
        <v>0</v>
      </c>
      <c r="T127" s="123">
        <v>0</v>
      </c>
      <c r="U127" s="123">
        <v>0</v>
      </c>
      <c r="V127" s="123">
        <v>0</v>
      </c>
      <c r="W127" s="123">
        <v>0</v>
      </c>
      <c r="X127" s="123">
        <v>0</v>
      </c>
      <c r="Y127" s="123">
        <v>0</v>
      </c>
      <c r="Z127" s="123">
        <v>0</v>
      </c>
      <c r="AA127" s="123">
        <v>0</v>
      </c>
      <c r="AB127" s="123">
        <v>0</v>
      </c>
      <c r="AC127" s="123">
        <v>0</v>
      </c>
      <c r="AD127" s="123">
        <v>0</v>
      </c>
      <c r="AE127" s="123">
        <v>0</v>
      </c>
      <c r="AF127" s="123">
        <v>0</v>
      </c>
      <c r="AG127" s="123">
        <v>0</v>
      </c>
      <c r="AH127" s="123">
        <v>0</v>
      </c>
      <c r="AI127" s="123">
        <v>0</v>
      </c>
      <c r="AJ127" s="123">
        <v>0</v>
      </c>
      <c r="AK127" s="123">
        <v>0</v>
      </c>
      <c r="AL127" s="123">
        <v>0</v>
      </c>
      <c r="AM127" s="123">
        <v>0</v>
      </c>
      <c r="AN127" s="123">
        <v>0</v>
      </c>
      <c r="AO127" s="123">
        <v>0</v>
      </c>
      <c r="AP127" s="123">
        <v>0</v>
      </c>
      <c r="AQ127" s="123">
        <v>0</v>
      </c>
      <c r="AR127" s="123">
        <v>0</v>
      </c>
      <c r="AS127" s="123">
        <v>0</v>
      </c>
      <c r="AT127" s="123">
        <v>0</v>
      </c>
      <c r="AU127" s="123">
        <v>0</v>
      </c>
      <c r="AV127" s="123">
        <v>0</v>
      </c>
      <c r="AW127" s="123">
        <v>0</v>
      </c>
      <c r="AX127" s="123">
        <v>0</v>
      </c>
      <c r="AY127" s="123">
        <v>0</v>
      </c>
      <c r="AZ127" s="123">
        <v>0</v>
      </c>
      <c r="BA127" s="123">
        <v>0</v>
      </c>
      <c r="BB127" s="123">
        <v>0</v>
      </c>
      <c r="BC127" s="123">
        <v>0</v>
      </c>
      <c r="BD127" s="123">
        <v>0</v>
      </c>
      <c r="BE127" s="123">
        <v>0</v>
      </c>
      <c r="BF127" s="123">
        <v>0</v>
      </c>
      <c r="BG127" s="123">
        <v>0</v>
      </c>
    </row>
    <row r="128" spans="1:59" ht="15" x14ac:dyDescent="0.25">
      <c r="A128" s="198"/>
      <c r="B128" s="122">
        <v>1</v>
      </c>
      <c r="C128" s="122">
        <v>1</v>
      </c>
      <c r="D128" s="122">
        <v>1</v>
      </c>
      <c r="E128" s="123">
        <v>0</v>
      </c>
      <c r="F128" s="123">
        <v>0</v>
      </c>
      <c r="G128" s="123">
        <v>0</v>
      </c>
      <c r="H128" s="123">
        <v>0</v>
      </c>
      <c r="I128" s="123">
        <v>0</v>
      </c>
      <c r="J128" s="123">
        <v>0</v>
      </c>
      <c r="K128" s="123">
        <v>0</v>
      </c>
      <c r="L128" s="123">
        <v>0</v>
      </c>
      <c r="M128" s="123">
        <v>0</v>
      </c>
      <c r="N128" s="123">
        <v>0</v>
      </c>
      <c r="O128" s="123">
        <v>0</v>
      </c>
      <c r="P128" s="123">
        <v>0</v>
      </c>
      <c r="Q128" s="123">
        <v>0</v>
      </c>
      <c r="R128" s="123">
        <v>0</v>
      </c>
      <c r="S128" s="123">
        <v>0</v>
      </c>
      <c r="T128" s="123">
        <v>0</v>
      </c>
      <c r="U128" s="123">
        <v>0</v>
      </c>
      <c r="V128" s="123">
        <v>0</v>
      </c>
      <c r="W128" s="123">
        <v>0</v>
      </c>
      <c r="X128" s="123">
        <v>0</v>
      </c>
      <c r="Y128" s="123">
        <v>0</v>
      </c>
      <c r="Z128" s="123">
        <v>0</v>
      </c>
      <c r="AA128" s="123">
        <v>0</v>
      </c>
      <c r="AB128" s="123">
        <v>0</v>
      </c>
      <c r="AC128" s="123">
        <v>0</v>
      </c>
      <c r="AD128" s="123">
        <v>0</v>
      </c>
      <c r="AE128" s="123">
        <v>0</v>
      </c>
      <c r="AF128" s="123">
        <v>0</v>
      </c>
      <c r="AG128" s="123">
        <v>0</v>
      </c>
      <c r="AH128" s="123">
        <v>0</v>
      </c>
      <c r="AI128" s="123">
        <v>0</v>
      </c>
      <c r="AJ128" s="123">
        <v>0</v>
      </c>
      <c r="AK128" s="123">
        <v>0</v>
      </c>
      <c r="AL128" s="123">
        <v>0</v>
      </c>
      <c r="AM128" s="123">
        <v>0</v>
      </c>
      <c r="AN128" s="123">
        <v>0</v>
      </c>
      <c r="AO128" s="123">
        <v>0</v>
      </c>
      <c r="AP128" s="123">
        <v>0</v>
      </c>
      <c r="AQ128" s="123">
        <v>0</v>
      </c>
      <c r="AR128" s="123">
        <v>0</v>
      </c>
      <c r="AS128" s="123">
        <v>0</v>
      </c>
      <c r="AT128" s="123">
        <v>0</v>
      </c>
      <c r="AU128" s="123">
        <v>0</v>
      </c>
      <c r="AV128" s="123">
        <v>0</v>
      </c>
      <c r="AW128" s="123">
        <v>0</v>
      </c>
      <c r="AX128" s="123">
        <v>0</v>
      </c>
      <c r="AY128" s="123">
        <v>0</v>
      </c>
      <c r="AZ128" s="123">
        <v>0</v>
      </c>
      <c r="BA128" s="123">
        <v>0</v>
      </c>
      <c r="BB128" s="123">
        <v>0</v>
      </c>
      <c r="BC128" s="123">
        <v>0</v>
      </c>
      <c r="BD128" s="123">
        <v>0</v>
      </c>
      <c r="BE128" s="123">
        <v>0</v>
      </c>
      <c r="BF128" s="123">
        <v>0</v>
      </c>
      <c r="BG128" s="123">
        <v>0</v>
      </c>
    </row>
    <row r="129" spans="1:59" ht="15" x14ac:dyDescent="0.25">
      <c r="A129" s="198"/>
      <c r="B129" s="122">
        <v>1</v>
      </c>
      <c r="C129" s="122">
        <v>1</v>
      </c>
      <c r="D129" s="122">
        <v>1</v>
      </c>
      <c r="E129" s="123">
        <v>0</v>
      </c>
      <c r="F129" s="123">
        <v>0</v>
      </c>
      <c r="G129" s="123">
        <v>0</v>
      </c>
      <c r="H129" s="123">
        <v>0</v>
      </c>
      <c r="I129" s="123">
        <v>0</v>
      </c>
      <c r="J129" s="123">
        <v>0</v>
      </c>
      <c r="K129" s="123">
        <v>0</v>
      </c>
      <c r="L129" s="123">
        <v>0</v>
      </c>
      <c r="M129" s="123">
        <v>0</v>
      </c>
      <c r="N129" s="123">
        <v>0</v>
      </c>
      <c r="O129" s="123">
        <v>0</v>
      </c>
      <c r="P129" s="123">
        <v>0</v>
      </c>
      <c r="Q129" s="123">
        <v>0</v>
      </c>
      <c r="R129" s="123">
        <v>0</v>
      </c>
      <c r="S129" s="123">
        <v>0</v>
      </c>
      <c r="T129" s="123">
        <v>0</v>
      </c>
      <c r="U129" s="123">
        <v>0</v>
      </c>
      <c r="V129" s="123">
        <v>0</v>
      </c>
      <c r="W129" s="123">
        <v>0</v>
      </c>
      <c r="X129" s="123">
        <v>0</v>
      </c>
      <c r="Y129" s="123">
        <v>0</v>
      </c>
      <c r="Z129" s="123">
        <v>0</v>
      </c>
      <c r="AA129" s="123">
        <v>0</v>
      </c>
      <c r="AB129" s="123">
        <v>0</v>
      </c>
      <c r="AC129" s="123">
        <v>0</v>
      </c>
      <c r="AD129" s="123">
        <v>0</v>
      </c>
      <c r="AE129" s="123">
        <v>0</v>
      </c>
      <c r="AF129" s="123">
        <v>0</v>
      </c>
      <c r="AG129" s="123">
        <v>0</v>
      </c>
      <c r="AH129" s="123">
        <v>0</v>
      </c>
      <c r="AI129" s="123">
        <v>0</v>
      </c>
      <c r="AJ129" s="123">
        <v>0</v>
      </c>
      <c r="AK129" s="123">
        <v>0</v>
      </c>
      <c r="AL129" s="123">
        <v>0</v>
      </c>
      <c r="AM129" s="123">
        <v>0</v>
      </c>
      <c r="AN129" s="123">
        <v>0</v>
      </c>
      <c r="AO129" s="123">
        <v>0</v>
      </c>
      <c r="AP129" s="123">
        <v>0</v>
      </c>
      <c r="AQ129" s="123">
        <v>0</v>
      </c>
      <c r="AR129" s="123">
        <v>0</v>
      </c>
      <c r="AS129" s="123">
        <v>0</v>
      </c>
      <c r="AT129" s="123">
        <v>0</v>
      </c>
      <c r="AU129" s="123">
        <v>0</v>
      </c>
      <c r="AV129" s="123">
        <v>0</v>
      </c>
      <c r="AW129" s="123">
        <v>0</v>
      </c>
      <c r="AX129" s="123">
        <v>0</v>
      </c>
      <c r="AY129" s="123">
        <v>0</v>
      </c>
      <c r="AZ129" s="123">
        <v>0</v>
      </c>
      <c r="BA129" s="123">
        <v>0</v>
      </c>
      <c r="BB129" s="123">
        <v>0</v>
      </c>
      <c r="BC129" s="123">
        <v>0</v>
      </c>
      <c r="BD129" s="123">
        <v>0</v>
      </c>
      <c r="BE129" s="123">
        <v>0</v>
      </c>
      <c r="BF129" s="123">
        <v>0</v>
      </c>
      <c r="BG129" s="123">
        <v>0</v>
      </c>
    </row>
    <row r="130" spans="1:59" ht="15" x14ac:dyDescent="0.25">
      <c r="A130" s="198"/>
      <c r="B130" s="122">
        <v>1</v>
      </c>
      <c r="C130" s="122">
        <v>1</v>
      </c>
      <c r="D130" s="122">
        <v>1</v>
      </c>
      <c r="E130" s="123">
        <v>0</v>
      </c>
      <c r="F130" s="123">
        <v>0</v>
      </c>
      <c r="G130" s="123">
        <v>0</v>
      </c>
      <c r="H130" s="123">
        <v>0</v>
      </c>
      <c r="I130" s="123">
        <v>0</v>
      </c>
      <c r="J130" s="123">
        <v>0</v>
      </c>
      <c r="K130" s="123">
        <v>0</v>
      </c>
      <c r="L130" s="123">
        <v>0</v>
      </c>
      <c r="M130" s="123">
        <v>0</v>
      </c>
      <c r="N130" s="123">
        <v>0</v>
      </c>
      <c r="O130" s="123">
        <v>0</v>
      </c>
      <c r="P130" s="123">
        <v>0</v>
      </c>
      <c r="Q130" s="123">
        <v>0</v>
      </c>
      <c r="R130" s="123">
        <v>0</v>
      </c>
      <c r="S130" s="123">
        <v>0</v>
      </c>
      <c r="T130" s="123">
        <v>0</v>
      </c>
      <c r="U130" s="123">
        <v>0</v>
      </c>
      <c r="V130" s="123">
        <v>0</v>
      </c>
      <c r="W130" s="123">
        <v>0</v>
      </c>
      <c r="X130" s="123">
        <v>0</v>
      </c>
      <c r="Y130" s="123">
        <v>0</v>
      </c>
      <c r="Z130" s="123">
        <v>0</v>
      </c>
      <c r="AA130" s="123">
        <v>0</v>
      </c>
      <c r="AB130" s="123">
        <v>0</v>
      </c>
      <c r="AC130" s="123">
        <v>0</v>
      </c>
      <c r="AD130" s="123">
        <v>0</v>
      </c>
      <c r="AE130" s="123">
        <v>0</v>
      </c>
      <c r="AF130" s="123">
        <v>0</v>
      </c>
      <c r="AG130" s="123">
        <v>0</v>
      </c>
      <c r="AH130" s="123">
        <v>0</v>
      </c>
      <c r="AI130" s="123">
        <v>0</v>
      </c>
      <c r="AJ130" s="123">
        <v>0</v>
      </c>
      <c r="AK130" s="123">
        <v>0</v>
      </c>
      <c r="AL130" s="123">
        <v>0</v>
      </c>
      <c r="AM130" s="123">
        <v>0</v>
      </c>
      <c r="AN130" s="123">
        <v>0</v>
      </c>
      <c r="AO130" s="123">
        <v>0</v>
      </c>
      <c r="AP130" s="123">
        <v>0</v>
      </c>
      <c r="AQ130" s="123">
        <v>0</v>
      </c>
      <c r="AR130" s="123">
        <v>0</v>
      </c>
      <c r="AS130" s="123">
        <v>0</v>
      </c>
      <c r="AT130" s="123">
        <v>0</v>
      </c>
      <c r="AU130" s="123">
        <v>0</v>
      </c>
      <c r="AV130" s="123">
        <v>0</v>
      </c>
      <c r="AW130" s="123">
        <v>0</v>
      </c>
      <c r="AX130" s="123">
        <v>0</v>
      </c>
      <c r="AY130" s="123">
        <v>0</v>
      </c>
      <c r="AZ130" s="123">
        <v>0</v>
      </c>
      <c r="BA130" s="123">
        <v>0</v>
      </c>
      <c r="BB130" s="123">
        <v>0</v>
      </c>
      <c r="BC130" s="123">
        <v>0</v>
      </c>
      <c r="BD130" s="123">
        <v>0</v>
      </c>
      <c r="BE130" s="123">
        <v>0</v>
      </c>
      <c r="BF130" s="123">
        <v>0</v>
      </c>
      <c r="BG130" s="123">
        <v>0</v>
      </c>
    </row>
    <row r="131" spans="1:59" ht="15" x14ac:dyDescent="0.25">
      <c r="A131" s="198"/>
      <c r="B131" s="122">
        <v>1</v>
      </c>
      <c r="C131" s="122">
        <v>1</v>
      </c>
      <c r="D131" s="122">
        <v>1</v>
      </c>
      <c r="E131" s="123">
        <v>0</v>
      </c>
      <c r="F131" s="123">
        <v>0</v>
      </c>
      <c r="G131" s="123">
        <v>0</v>
      </c>
      <c r="H131" s="123">
        <v>0</v>
      </c>
      <c r="I131" s="123">
        <v>0</v>
      </c>
      <c r="J131" s="123">
        <v>0</v>
      </c>
      <c r="K131" s="123">
        <v>0</v>
      </c>
      <c r="L131" s="123">
        <v>0</v>
      </c>
      <c r="M131" s="123">
        <v>0</v>
      </c>
      <c r="N131" s="123">
        <v>0</v>
      </c>
      <c r="O131" s="123">
        <v>0</v>
      </c>
      <c r="P131" s="123">
        <v>0</v>
      </c>
      <c r="Q131" s="123">
        <v>0</v>
      </c>
      <c r="R131" s="123">
        <v>0</v>
      </c>
      <c r="S131" s="123">
        <v>0</v>
      </c>
      <c r="T131" s="123">
        <v>0</v>
      </c>
      <c r="U131" s="123">
        <v>0</v>
      </c>
      <c r="V131" s="123">
        <v>0</v>
      </c>
      <c r="W131" s="123">
        <v>0</v>
      </c>
      <c r="X131" s="123">
        <v>0</v>
      </c>
      <c r="Y131" s="123">
        <v>0</v>
      </c>
      <c r="Z131" s="123">
        <v>0</v>
      </c>
      <c r="AA131" s="123">
        <v>0</v>
      </c>
      <c r="AB131" s="123">
        <v>0</v>
      </c>
      <c r="AC131" s="123">
        <v>0</v>
      </c>
      <c r="AD131" s="123">
        <v>0</v>
      </c>
      <c r="AE131" s="123">
        <v>0</v>
      </c>
      <c r="AF131" s="123">
        <v>0</v>
      </c>
      <c r="AG131" s="123">
        <v>0</v>
      </c>
      <c r="AH131" s="123">
        <v>0</v>
      </c>
      <c r="AI131" s="123">
        <v>0</v>
      </c>
      <c r="AJ131" s="123">
        <v>0</v>
      </c>
      <c r="AK131" s="123">
        <v>0</v>
      </c>
      <c r="AL131" s="123">
        <v>0</v>
      </c>
      <c r="AM131" s="123">
        <v>0</v>
      </c>
      <c r="AN131" s="123">
        <v>0</v>
      </c>
      <c r="AO131" s="123">
        <v>0</v>
      </c>
      <c r="AP131" s="123">
        <v>0</v>
      </c>
      <c r="AQ131" s="123">
        <v>0</v>
      </c>
      <c r="AR131" s="123">
        <v>0</v>
      </c>
      <c r="AS131" s="123">
        <v>0</v>
      </c>
      <c r="AT131" s="123">
        <v>0</v>
      </c>
      <c r="AU131" s="123">
        <v>0</v>
      </c>
      <c r="AV131" s="123">
        <v>0</v>
      </c>
      <c r="AW131" s="123">
        <v>0</v>
      </c>
      <c r="AX131" s="123">
        <v>0</v>
      </c>
      <c r="AY131" s="123">
        <v>0</v>
      </c>
      <c r="AZ131" s="123">
        <v>0</v>
      </c>
      <c r="BA131" s="123">
        <v>0</v>
      </c>
      <c r="BB131" s="123">
        <v>0</v>
      </c>
      <c r="BC131" s="123">
        <v>0</v>
      </c>
      <c r="BD131" s="123">
        <v>0</v>
      </c>
      <c r="BE131" s="123">
        <v>0</v>
      </c>
      <c r="BF131" s="123">
        <v>0</v>
      </c>
      <c r="BG131" s="123">
        <v>0</v>
      </c>
    </row>
    <row r="132" spans="1:59" ht="15" x14ac:dyDescent="0.25">
      <c r="A132" s="198"/>
      <c r="B132" s="122">
        <v>1</v>
      </c>
      <c r="C132" s="122">
        <v>1</v>
      </c>
      <c r="D132" s="122">
        <v>1</v>
      </c>
      <c r="E132" s="123">
        <v>0</v>
      </c>
      <c r="F132" s="123">
        <v>0</v>
      </c>
      <c r="G132" s="123">
        <v>0</v>
      </c>
      <c r="H132" s="123">
        <v>0</v>
      </c>
      <c r="I132" s="123">
        <v>0</v>
      </c>
      <c r="J132" s="123">
        <v>0</v>
      </c>
      <c r="K132" s="123">
        <v>0</v>
      </c>
      <c r="L132" s="123">
        <v>0</v>
      </c>
      <c r="M132" s="123">
        <v>0</v>
      </c>
      <c r="N132" s="123">
        <v>0</v>
      </c>
      <c r="O132" s="123">
        <v>0</v>
      </c>
      <c r="P132" s="123">
        <v>0</v>
      </c>
      <c r="Q132" s="123">
        <v>0</v>
      </c>
      <c r="R132" s="123">
        <v>0</v>
      </c>
      <c r="S132" s="123">
        <v>0</v>
      </c>
      <c r="T132" s="123">
        <v>0</v>
      </c>
      <c r="U132" s="123">
        <v>0</v>
      </c>
      <c r="V132" s="123">
        <v>0</v>
      </c>
      <c r="W132" s="123">
        <v>0</v>
      </c>
      <c r="X132" s="123">
        <v>0</v>
      </c>
      <c r="Y132" s="123">
        <v>0</v>
      </c>
      <c r="Z132" s="123">
        <v>0</v>
      </c>
      <c r="AA132" s="123">
        <v>0</v>
      </c>
      <c r="AB132" s="123">
        <v>0</v>
      </c>
      <c r="AC132" s="123">
        <v>0</v>
      </c>
      <c r="AD132" s="123">
        <v>0</v>
      </c>
      <c r="AE132" s="123">
        <v>0</v>
      </c>
      <c r="AF132" s="123">
        <v>0</v>
      </c>
      <c r="AG132" s="123">
        <v>0</v>
      </c>
      <c r="AH132" s="123">
        <v>0</v>
      </c>
      <c r="AI132" s="123">
        <v>0</v>
      </c>
      <c r="AJ132" s="123">
        <v>0</v>
      </c>
      <c r="AK132" s="123">
        <v>0</v>
      </c>
      <c r="AL132" s="123">
        <v>0</v>
      </c>
      <c r="AM132" s="123">
        <v>0</v>
      </c>
      <c r="AN132" s="123">
        <v>0</v>
      </c>
      <c r="AO132" s="123">
        <v>0</v>
      </c>
      <c r="AP132" s="123">
        <v>0</v>
      </c>
      <c r="AQ132" s="123">
        <v>0</v>
      </c>
      <c r="AR132" s="123">
        <v>0</v>
      </c>
      <c r="AS132" s="123">
        <v>0</v>
      </c>
      <c r="AT132" s="123">
        <v>0</v>
      </c>
      <c r="AU132" s="123">
        <v>0</v>
      </c>
      <c r="AV132" s="123">
        <v>0</v>
      </c>
      <c r="AW132" s="123">
        <v>0</v>
      </c>
      <c r="AX132" s="123">
        <v>0</v>
      </c>
      <c r="AY132" s="123">
        <v>0</v>
      </c>
      <c r="AZ132" s="123">
        <v>0</v>
      </c>
      <c r="BA132" s="123">
        <v>0</v>
      </c>
      <c r="BB132" s="123">
        <v>0</v>
      </c>
      <c r="BC132" s="123">
        <v>0</v>
      </c>
      <c r="BD132" s="123">
        <v>0</v>
      </c>
      <c r="BE132" s="123">
        <v>0</v>
      </c>
      <c r="BF132" s="123">
        <v>0</v>
      </c>
      <c r="BG132" s="123">
        <v>0</v>
      </c>
    </row>
    <row r="133" spans="1:59" ht="15" x14ac:dyDescent="0.25">
      <c r="A133" s="198"/>
      <c r="B133" s="122">
        <v>1</v>
      </c>
      <c r="C133" s="122">
        <v>1</v>
      </c>
      <c r="D133" s="122">
        <v>1</v>
      </c>
      <c r="E133" s="123">
        <v>0</v>
      </c>
      <c r="F133" s="123">
        <v>0</v>
      </c>
      <c r="G133" s="123">
        <v>0</v>
      </c>
      <c r="H133" s="123">
        <v>0</v>
      </c>
      <c r="I133" s="123">
        <v>0</v>
      </c>
      <c r="J133" s="123">
        <v>0</v>
      </c>
      <c r="K133" s="123">
        <v>0</v>
      </c>
      <c r="L133" s="123">
        <v>0</v>
      </c>
      <c r="M133" s="123">
        <v>0</v>
      </c>
      <c r="N133" s="123">
        <v>0</v>
      </c>
      <c r="O133" s="123">
        <v>0</v>
      </c>
      <c r="P133" s="123">
        <v>0</v>
      </c>
      <c r="Q133" s="123">
        <v>0</v>
      </c>
      <c r="R133" s="123">
        <v>0</v>
      </c>
      <c r="S133" s="123">
        <v>0</v>
      </c>
      <c r="T133" s="123">
        <v>0</v>
      </c>
      <c r="U133" s="123">
        <v>0</v>
      </c>
      <c r="V133" s="123">
        <v>0</v>
      </c>
      <c r="W133" s="123">
        <v>0</v>
      </c>
      <c r="X133" s="123">
        <v>0</v>
      </c>
      <c r="Y133" s="123">
        <v>0</v>
      </c>
      <c r="Z133" s="123">
        <v>0</v>
      </c>
      <c r="AA133" s="123">
        <v>0</v>
      </c>
      <c r="AB133" s="123">
        <v>0</v>
      </c>
      <c r="AC133" s="123">
        <v>0</v>
      </c>
      <c r="AD133" s="123">
        <v>0</v>
      </c>
      <c r="AE133" s="123">
        <v>0</v>
      </c>
      <c r="AF133" s="123">
        <v>0</v>
      </c>
      <c r="AG133" s="123">
        <v>0</v>
      </c>
      <c r="AH133" s="123">
        <v>0</v>
      </c>
      <c r="AI133" s="123">
        <v>0</v>
      </c>
      <c r="AJ133" s="123">
        <v>0</v>
      </c>
      <c r="AK133" s="123">
        <v>0</v>
      </c>
      <c r="AL133" s="123">
        <v>0</v>
      </c>
      <c r="AM133" s="123">
        <v>0</v>
      </c>
      <c r="AN133" s="123">
        <v>0</v>
      </c>
      <c r="AO133" s="123">
        <v>0</v>
      </c>
      <c r="AP133" s="123">
        <v>0</v>
      </c>
      <c r="AQ133" s="123">
        <v>0</v>
      </c>
      <c r="AR133" s="123">
        <v>0</v>
      </c>
      <c r="AS133" s="123">
        <v>0</v>
      </c>
      <c r="AT133" s="123">
        <v>0</v>
      </c>
      <c r="AU133" s="123">
        <v>0</v>
      </c>
      <c r="AV133" s="123">
        <v>0</v>
      </c>
      <c r="AW133" s="123">
        <v>0</v>
      </c>
      <c r="AX133" s="123">
        <v>0</v>
      </c>
      <c r="AY133" s="123">
        <v>0</v>
      </c>
      <c r="AZ133" s="123">
        <v>0</v>
      </c>
      <c r="BA133" s="123">
        <v>0</v>
      </c>
      <c r="BB133" s="123">
        <v>0</v>
      </c>
      <c r="BC133" s="123">
        <v>0</v>
      </c>
      <c r="BD133" s="123">
        <v>0</v>
      </c>
      <c r="BE133" s="123">
        <v>0</v>
      </c>
      <c r="BF133" s="123">
        <v>0</v>
      </c>
      <c r="BG133" s="123">
        <v>0</v>
      </c>
    </row>
    <row r="134" spans="1:59" ht="15" x14ac:dyDescent="0.25">
      <c r="A134" s="198"/>
      <c r="B134" s="122">
        <v>1</v>
      </c>
      <c r="C134" s="122">
        <v>1</v>
      </c>
      <c r="D134" s="122">
        <v>1</v>
      </c>
      <c r="E134" s="123">
        <v>0</v>
      </c>
      <c r="F134" s="123">
        <v>0</v>
      </c>
      <c r="G134" s="123">
        <v>0</v>
      </c>
      <c r="H134" s="123">
        <v>0</v>
      </c>
      <c r="I134" s="123">
        <v>0</v>
      </c>
      <c r="J134" s="123">
        <v>0</v>
      </c>
      <c r="K134" s="123">
        <v>0</v>
      </c>
      <c r="L134" s="123">
        <v>0</v>
      </c>
      <c r="M134" s="123">
        <v>0</v>
      </c>
      <c r="N134" s="123">
        <v>0</v>
      </c>
      <c r="O134" s="123">
        <v>0</v>
      </c>
      <c r="P134" s="123">
        <v>0</v>
      </c>
      <c r="Q134" s="123">
        <v>0</v>
      </c>
      <c r="R134" s="123">
        <v>0</v>
      </c>
      <c r="S134" s="123">
        <v>0</v>
      </c>
      <c r="T134" s="123">
        <v>0</v>
      </c>
      <c r="U134" s="123">
        <v>0</v>
      </c>
      <c r="V134" s="123">
        <v>0</v>
      </c>
      <c r="W134" s="123">
        <v>0</v>
      </c>
      <c r="X134" s="123">
        <v>0</v>
      </c>
      <c r="Y134" s="123">
        <v>0</v>
      </c>
      <c r="Z134" s="123">
        <v>0</v>
      </c>
      <c r="AA134" s="123">
        <v>0</v>
      </c>
      <c r="AB134" s="123">
        <v>0</v>
      </c>
      <c r="AC134" s="123">
        <v>0</v>
      </c>
      <c r="AD134" s="123">
        <v>0</v>
      </c>
      <c r="AE134" s="123">
        <v>0</v>
      </c>
      <c r="AF134" s="123">
        <v>0</v>
      </c>
      <c r="AG134" s="123">
        <v>0</v>
      </c>
      <c r="AH134" s="123">
        <v>0</v>
      </c>
      <c r="AI134" s="123">
        <v>0</v>
      </c>
      <c r="AJ134" s="123">
        <v>0</v>
      </c>
      <c r="AK134" s="123">
        <v>0</v>
      </c>
      <c r="AL134" s="123">
        <v>0</v>
      </c>
      <c r="AM134" s="123">
        <v>0</v>
      </c>
      <c r="AN134" s="123">
        <v>0</v>
      </c>
      <c r="AO134" s="123">
        <v>0</v>
      </c>
      <c r="AP134" s="123">
        <v>0</v>
      </c>
      <c r="AQ134" s="123">
        <v>0</v>
      </c>
      <c r="AR134" s="123">
        <v>0</v>
      </c>
      <c r="AS134" s="123">
        <v>0</v>
      </c>
      <c r="AT134" s="123">
        <v>0</v>
      </c>
      <c r="AU134" s="123">
        <v>0</v>
      </c>
      <c r="AV134" s="123">
        <v>0</v>
      </c>
      <c r="AW134" s="123">
        <v>0</v>
      </c>
      <c r="AX134" s="123">
        <v>0</v>
      </c>
      <c r="AY134" s="123">
        <v>0</v>
      </c>
      <c r="AZ134" s="123">
        <v>0</v>
      </c>
      <c r="BA134" s="123">
        <v>0</v>
      </c>
      <c r="BB134" s="123">
        <v>0</v>
      </c>
      <c r="BC134" s="123">
        <v>0</v>
      </c>
      <c r="BD134" s="123">
        <v>0</v>
      </c>
      <c r="BE134" s="123">
        <v>0</v>
      </c>
      <c r="BF134" s="123">
        <v>0</v>
      </c>
      <c r="BG134" s="123">
        <v>0</v>
      </c>
    </row>
    <row r="135" spans="1:59" ht="15" x14ac:dyDescent="0.25">
      <c r="A135" s="198"/>
      <c r="B135" s="122">
        <v>1</v>
      </c>
      <c r="C135" s="122">
        <v>1</v>
      </c>
      <c r="D135" s="122">
        <v>1</v>
      </c>
      <c r="E135" s="123">
        <v>0</v>
      </c>
      <c r="F135" s="123">
        <v>0</v>
      </c>
      <c r="G135" s="123">
        <v>0</v>
      </c>
      <c r="H135" s="123">
        <v>0</v>
      </c>
      <c r="I135" s="123">
        <v>0</v>
      </c>
      <c r="J135" s="123">
        <v>0</v>
      </c>
      <c r="K135" s="123">
        <v>0</v>
      </c>
      <c r="L135" s="123">
        <v>0</v>
      </c>
      <c r="M135" s="123">
        <v>0</v>
      </c>
      <c r="N135" s="123">
        <v>0</v>
      </c>
      <c r="O135" s="123">
        <v>0</v>
      </c>
      <c r="P135" s="123">
        <v>0</v>
      </c>
      <c r="Q135" s="123">
        <v>0</v>
      </c>
      <c r="R135" s="123">
        <v>0</v>
      </c>
      <c r="S135" s="123">
        <v>0</v>
      </c>
      <c r="T135" s="123">
        <v>0</v>
      </c>
      <c r="U135" s="123">
        <v>0</v>
      </c>
      <c r="V135" s="123">
        <v>0</v>
      </c>
      <c r="W135" s="123">
        <v>0</v>
      </c>
      <c r="X135" s="123">
        <v>0</v>
      </c>
      <c r="Y135" s="123">
        <v>0</v>
      </c>
      <c r="Z135" s="123">
        <v>0</v>
      </c>
      <c r="AA135" s="123">
        <v>0</v>
      </c>
      <c r="AB135" s="123">
        <v>0</v>
      </c>
      <c r="AC135" s="123">
        <v>0</v>
      </c>
      <c r="AD135" s="123">
        <v>0</v>
      </c>
      <c r="AE135" s="123">
        <v>0</v>
      </c>
      <c r="AF135" s="123">
        <v>0</v>
      </c>
      <c r="AG135" s="123">
        <v>0</v>
      </c>
      <c r="AH135" s="123">
        <v>0</v>
      </c>
      <c r="AI135" s="123">
        <v>0</v>
      </c>
      <c r="AJ135" s="123">
        <v>0</v>
      </c>
      <c r="AK135" s="123">
        <v>0</v>
      </c>
      <c r="AL135" s="123">
        <v>0</v>
      </c>
      <c r="AM135" s="123">
        <v>0</v>
      </c>
      <c r="AN135" s="123">
        <v>0</v>
      </c>
      <c r="AO135" s="123">
        <v>0</v>
      </c>
      <c r="AP135" s="123">
        <v>0</v>
      </c>
      <c r="AQ135" s="123">
        <v>0</v>
      </c>
      <c r="AR135" s="123">
        <v>0</v>
      </c>
      <c r="AS135" s="123">
        <v>0</v>
      </c>
      <c r="AT135" s="123">
        <v>0</v>
      </c>
      <c r="AU135" s="123">
        <v>0</v>
      </c>
      <c r="AV135" s="123">
        <v>0</v>
      </c>
      <c r="AW135" s="123">
        <v>0</v>
      </c>
      <c r="AX135" s="123">
        <v>0</v>
      </c>
      <c r="AY135" s="123">
        <v>0</v>
      </c>
      <c r="AZ135" s="123">
        <v>0</v>
      </c>
      <c r="BA135" s="123">
        <v>0</v>
      </c>
      <c r="BB135" s="123">
        <v>0</v>
      </c>
      <c r="BC135" s="123">
        <v>0</v>
      </c>
      <c r="BD135" s="123">
        <v>0</v>
      </c>
      <c r="BE135" s="123">
        <v>0</v>
      </c>
      <c r="BF135" s="123">
        <v>0</v>
      </c>
      <c r="BG135" s="123">
        <v>0</v>
      </c>
    </row>
    <row r="136" spans="1:59" ht="15" x14ac:dyDescent="0.25">
      <c r="A136" s="198"/>
      <c r="B136" s="122">
        <v>1</v>
      </c>
      <c r="C136" s="122">
        <v>1</v>
      </c>
      <c r="D136" s="122">
        <v>1</v>
      </c>
      <c r="E136" s="123">
        <v>0</v>
      </c>
      <c r="F136" s="123">
        <v>0</v>
      </c>
      <c r="G136" s="123">
        <v>0</v>
      </c>
      <c r="H136" s="123">
        <v>0</v>
      </c>
      <c r="I136" s="123">
        <v>0</v>
      </c>
      <c r="J136" s="123">
        <v>0</v>
      </c>
      <c r="K136" s="123">
        <v>0</v>
      </c>
      <c r="L136" s="123">
        <v>0</v>
      </c>
      <c r="M136" s="123">
        <v>0</v>
      </c>
      <c r="N136" s="123">
        <v>0</v>
      </c>
      <c r="O136" s="123">
        <v>0</v>
      </c>
      <c r="P136" s="123">
        <v>0</v>
      </c>
      <c r="Q136" s="123">
        <v>0</v>
      </c>
      <c r="R136" s="123">
        <v>0</v>
      </c>
      <c r="S136" s="123">
        <v>0</v>
      </c>
      <c r="T136" s="123">
        <v>0</v>
      </c>
      <c r="U136" s="123">
        <v>0</v>
      </c>
      <c r="V136" s="123">
        <v>0</v>
      </c>
      <c r="W136" s="123">
        <v>0</v>
      </c>
      <c r="X136" s="123">
        <v>0</v>
      </c>
      <c r="Y136" s="123">
        <v>0</v>
      </c>
      <c r="Z136" s="123">
        <v>0</v>
      </c>
      <c r="AA136" s="123">
        <v>0</v>
      </c>
      <c r="AB136" s="123">
        <v>0</v>
      </c>
      <c r="AC136" s="123">
        <v>0</v>
      </c>
      <c r="AD136" s="123">
        <v>0</v>
      </c>
      <c r="AE136" s="123">
        <v>0</v>
      </c>
      <c r="AF136" s="123">
        <v>0</v>
      </c>
      <c r="AG136" s="123">
        <v>0</v>
      </c>
      <c r="AH136" s="123">
        <v>0</v>
      </c>
      <c r="AI136" s="123">
        <v>0</v>
      </c>
      <c r="AJ136" s="123">
        <v>0</v>
      </c>
      <c r="AK136" s="123">
        <v>0</v>
      </c>
      <c r="AL136" s="123">
        <v>0</v>
      </c>
      <c r="AM136" s="123">
        <v>0</v>
      </c>
      <c r="AN136" s="123">
        <v>0</v>
      </c>
      <c r="AO136" s="123">
        <v>0</v>
      </c>
      <c r="AP136" s="123">
        <v>0</v>
      </c>
      <c r="AQ136" s="123">
        <v>0</v>
      </c>
      <c r="AR136" s="123">
        <v>0</v>
      </c>
      <c r="AS136" s="123">
        <v>0</v>
      </c>
      <c r="AT136" s="123">
        <v>0</v>
      </c>
      <c r="AU136" s="123">
        <v>0</v>
      </c>
      <c r="AV136" s="123">
        <v>0</v>
      </c>
      <c r="AW136" s="123">
        <v>0</v>
      </c>
      <c r="AX136" s="123">
        <v>0</v>
      </c>
      <c r="AY136" s="123">
        <v>0</v>
      </c>
      <c r="AZ136" s="123">
        <v>0</v>
      </c>
      <c r="BA136" s="123">
        <v>0</v>
      </c>
      <c r="BB136" s="123">
        <v>0</v>
      </c>
      <c r="BC136" s="123">
        <v>0</v>
      </c>
      <c r="BD136" s="123">
        <v>0</v>
      </c>
      <c r="BE136" s="123">
        <v>0</v>
      </c>
      <c r="BF136" s="123">
        <v>0</v>
      </c>
      <c r="BG136" s="123">
        <v>0</v>
      </c>
    </row>
    <row r="137" spans="1:59" ht="15" x14ac:dyDescent="0.25">
      <c r="A137" s="198"/>
      <c r="B137" s="122">
        <v>1</v>
      </c>
      <c r="C137" s="122">
        <v>1</v>
      </c>
      <c r="D137" s="122">
        <v>1</v>
      </c>
      <c r="E137" s="123">
        <v>0</v>
      </c>
      <c r="F137" s="123">
        <v>0</v>
      </c>
      <c r="G137" s="123">
        <v>0</v>
      </c>
      <c r="H137" s="123">
        <v>0</v>
      </c>
      <c r="I137" s="123">
        <v>0</v>
      </c>
      <c r="J137" s="123">
        <v>0</v>
      </c>
      <c r="K137" s="123">
        <v>0</v>
      </c>
      <c r="L137" s="123">
        <v>0</v>
      </c>
      <c r="M137" s="123">
        <v>0</v>
      </c>
      <c r="N137" s="123">
        <v>0</v>
      </c>
      <c r="O137" s="123">
        <v>0</v>
      </c>
      <c r="P137" s="123">
        <v>0</v>
      </c>
      <c r="Q137" s="123">
        <v>0</v>
      </c>
      <c r="R137" s="123">
        <v>0</v>
      </c>
      <c r="S137" s="123">
        <v>0</v>
      </c>
      <c r="T137" s="123">
        <v>0</v>
      </c>
      <c r="U137" s="123">
        <v>0</v>
      </c>
      <c r="V137" s="123">
        <v>0</v>
      </c>
      <c r="W137" s="123">
        <v>0</v>
      </c>
      <c r="X137" s="123">
        <v>0</v>
      </c>
      <c r="Y137" s="123">
        <v>0</v>
      </c>
      <c r="Z137" s="123">
        <v>0</v>
      </c>
      <c r="AA137" s="123">
        <v>0</v>
      </c>
      <c r="AB137" s="123">
        <v>0</v>
      </c>
      <c r="AC137" s="123">
        <v>0</v>
      </c>
      <c r="AD137" s="123">
        <v>0</v>
      </c>
      <c r="AE137" s="123">
        <v>0</v>
      </c>
      <c r="AF137" s="123">
        <v>0</v>
      </c>
      <c r="AG137" s="123">
        <v>0</v>
      </c>
      <c r="AH137" s="123">
        <v>0</v>
      </c>
      <c r="AI137" s="123">
        <v>0</v>
      </c>
      <c r="AJ137" s="123">
        <v>0</v>
      </c>
      <c r="AK137" s="123">
        <v>0</v>
      </c>
      <c r="AL137" s="123">
        <v>0</v>
      </c>
      <c r="AM137" s="123">
        <v>0</v>
      </c>
      <c r="AN137" s="123">
        <v>0</v>
      </c>
      <c r="AO137" s="123">
        <v>0</v>
      </c>
      <c r="AP137" s="123">
        <v>0</v>
      </c>
      <c r="AQ137" s="123">
        <v>0</v>
      </c>
      <c r="AR137" s="123">
        <v>0</v>
      </c>
      <c r="AS137" s="123">
        <v>0</v>
      </c>
      <c r="AT137" s="123">
        <v>0</v>
      </c>
      <c r="AU137" s="123">
        <v>0</v>
      </c>
      <c r="AV137" s="123">
        <v>0</v>
      </c>
      <c r="AW137" s="123">
        <v>0</v>
      </c>
      <c r="AX137" s="123">
        <v>0</v>
      </c>
      <c r="AY137" s="123">
        <v>0</v>
      </c>
      <c r="AZ137" s="123">
        <v>0</v>
      </c>
      <c r="BA137" s="123">
        <v>0</v>
      </c>
      <c r="BB137" s="123">
        <v>0</v>
      </c>
      <c r="BC137" s="123">
        <v>0</v>
      </c>
      <c r="BD137" s="123">
        <v>0</v>
      </c>
      <c r="BE137" s="123">
        <v>0</v>
      </c>
      <c r="BF137" s="123">
        <v>0</v>
      </c>
      <c r="BG137" s="123">
        <v>0</v>
      </c>
    </row>
    <row r="138" spans="1:59" ht="15" x14ac:dyDescent="0.25">
      <c r="A138" s="198"/>
      <c r="B138" s="122">
        <v>1</v>
      </c>
      <c r="C138" s="122">
        <v>1</v>
      </c>
      <c r="D138" s="122">
        <v>1</v>
      </c>
      <c r="E138" s="123">
        <v>0</v>
      </c>
      <c r="F138" s="123">
        <v>0</v>
      </c>
      <c r="G138" s="123">
        <v>0</v>
      </c>
      <c r="H138" s="123">
        <v>0</v>
      </c>
      <c r="I138" s="123">
        <v>0</v>
      </c>
      <c r="J138" s="123">
        <v>0</v>
      </c>
      <c r="K138" s="123">
        <v>0</v>
      </c>
      <c r="L138" s="123">
        <v>0</v>
      </c>
      <c r="M138" s="123">
        <v>0</v>
      </c>
      <c r="N138" s="123">
        <v>0</v>
      </c>
      <c r="O138" s="123">
        <v>0</v>
      </c>
      <c r="P138" s="123">
        <v>0</v>
      </c>
      <c r="Q138" s="123">
        <v>0</v>
      </c>
      <c r="R138" s="123">
        <v>0</v>
      </c>
      <c r="S138" s="123">
        <v>0</v>
      </c>
      <c r="T138" s="123">
        <v>0</v>
      </c>
      <c r="U138" s="123">
        <v>0</v>
      </c>
      <c r="V138" s="123">
        <v>0</v>
      </c>
      <c r="W138" s="123">
        <v>0</v>
      </c>
      <c r="X138" s="123">
        <v>0</v>
      </c>
      <c r="Y138" s="123">
        <v>0</v>
      </c>
      <c r="Z138" s="123">
        <v>0</v>
      </c>
      <c r="AA138" s="123">
        <v>0</v>
      </c>
      <c r="AB138" s="123">
        <v>0</v>
      </c>
      <c r="AC138" s="123">
        <v>0</v>
      </c>
      <c r="AD138" s="123">
        <v>0</v>
      </c>
      <c r="AE138" s="123">
        <v>0</v>
      </c>
      <c r="AF138" s="123">
        <v>0</v>
      </c>
      <c r="AG138" s="123">
        <v>0</v>
      </c>
      <c r="AH138" s="123">
        <v>0</v>
      </c>
      <c r="AI138" s="123">
        <v>0</v>
      </c>
      <c r="AJ138" s="123">
        <v>0</v>
      </c>
      <c r="AK138" s="123">
        <v>0</v>
      </c>
      <c r="AL138" s="123">
        <v>0</v>
      </c>
      <c r="AM138" s="123">
        <v>0</v>
      </c>
      <c r="AN138" s="123">
        <v>0</v>
      </c>
      <c r="AO138" s="123">
        <v>0</v>
      </c>
      <c r="AP138" s="123">
        <v>0</v>
      </c>
      <c r="AQ138" s="123">
        <v>0</v>
      </c>
      <c r="AR138" s="123">
        <v>0</v>
      </c>
      <c r="AS138" s="123">
        <v>0</v>
      </c>
      <c r="AT138" s="123">
        <v>0</v>
      </c>
      <c r="AU138" s="123">
        <v>0</v>
      </c>
      <c r="AV138" s="123">
        <v>0</v>
      </c>
      <c r="AW138" s="123">
        <v>0</v>
      </c>
      <c r="AX138" s="123">
        <v>0</v>
      </c>
      <c r="AY138" s="123">
        <v>0</v>
      </c>
      <c r="AZ138" s="123">
        <v>0</v>
      </c>
      <c r="BA138" s="123">
        <v>0</v>
      </c>
      <c r="BB138" s="123">
        <v>0</v>
      </c>
      <c r="BC138" s="123">
        <v>0</v>
      </c>
      <c r="BD138" s="123">
        <v>0</v>
      </c>
      <c r="BE138" s="123">
        <v>0</v>
      </c>
      <c r="BF138" s="123">
        <v>0</v>
      </c>
      <c r="BG138" s="123">
        <v>0</v>
      </c>
    </row>
    <row r="139" spans="1:59" ht="15" x14ac:dyDescent="0.25">
      <c r="A139" s="198"/>
      <c r="B139" s="122">
        <v>1</v>
      </c>
      <c r="C139" s="122">
        <v>1</v>
      </c>
      <c r="D139" s="122">
        <v>1</v>
      </c>
      <c r="E139" s="123">
        <v>0</v>
      </c>
      <c r="F139" s="123">
        <v>0</v>
      </c>
      <c r="G139" s="123">
        <v>0</v>
      </c>
      <c r="H139" s="123">
        <v>0</v>
      </c>
      <c r="I139" s="123">
        <v>0</v>
      </c>
      <c r="J139" s="123">
        <v>0</v>
      </c>
      <c r="K139" s="123">
        <v>0</v>
      </c>
      <c r="L139" s="123">
        <v>0</v>
      </c>
      <c r="M139" s="123">
        <v>0</v>
      </c>
      <c r="N139" s="123">
        <v>0</v>
      </c>
      <c r="O139" s="123">
        <v>0</v>
      </c>
      <c r="P139" s="123">
        <v>0</v>
      </c>
      <c r="Q139" s="123">
        <v>0</v>
      </c>
      <c r="R139" s="123">
        <v>0</v>
      </c>
      <c r="S139" s="123">
        <v>0</v>
      </c>
      <c r="T139" s="123">
        <v>0</v>
      </c>
      <c r="U139" s="123">
        <v>0</v>
      </c>
      <c r="V139" s="123">
        <v>0</v>
      </c>
      <c r="W139" s="123">
        <v>0</v>
      </c>
      <c r="X139" s="123">
        <v>0</v>
      </c>
      <c r="Y139" s="123">
        <v>0</v>
      </c>
      <c r="Z139" s="123">
        <v>0</v>
      </c>
      <c r="AA139" s="123">
        <v>0</v>
      </c>
      <c r="AB139" s="123">
        <v>0</v>
      </c>
      <c r="AC139" s="123">
        <v>0</v>
      </c>
      <c r="AD139" s="123">
        <v>0</v>
      </c>
      <c r="AE139" s="123">
        <v>0</v>
      </c>
      <c r="AF139" s="123">
        <v>0</v>
      </c>
      <c r="AG139" s="123">
        <v>0</v>
      </c>
      <c r="AH139" s="123">
        <v>0</v>
      </c>
      <c r="AI139" s="123">
        <v>0</v>
      </c>
      <c r="AJ139" s="123">
        <v>0</v>
      </c>
      <c r="AK139" s="123">
        <v>0</v>
      </c>
      <c r="AL139" s="123">
        <v>0</v>
      </c>
      <c r="AM139" s="123">
        <v>0</v>
      </c>
      <c r="AN139" s="123">
        <v>0</v>
      </c>
      <c r="AO139" s="123">
        <v>0</v>
      </c>
      <c r="AP139" s="123">
        <v>0</v>
      </c>
      <c r="AQ139" s="123">
        <v>0</v>
      </c>
      <c r="AR139" s="123">
        <v>0</v>
      </c>
      <c r="AS139" s="123">
        <v>0</v>
      </c>
      <c r="AT139" s="123">
        <v>0</v>
      </c>
      <c r="AU139" s="123">
        <v>0</v>
      </c>
      <c r="AV139" s="123">
        <v>0</v>
      </c>
      <c r="AW139" s="123">
        <v>0</v>
      </c>
      <c r="AX139" s="123">
        <v>0</v>
      </c>
      <c r="AY139" s="123">
        <v>0</v>
      </c>
      <c r="AZ139" s="123">
        <v>0</v>
      </c>
      <c r="BA139" s="123">
        <v>0</v>
      </c>
      <c r="BB139" s="123">
        <v>0</v>
      </c>
      <c r="BC139" s="123">
        <v>0</v>
      </c>
      <c r="BD139" s="123">
        <v>0</v>
      </c>
      <c r="BE139" s="123">
        <v>0</v>
      </c>
      <c r="BF139" s="123">
        <v>0</v>
      </c>
      <c r="BG139" s="123">
        <v>0</v>
      </c>
    </row>
    <row r="140" spans="1:59" ht="15" x14ac:dyDescent="0.25">
      <c r="A140" s="198"/>
      <c r="B140" s="122">
        <v>1</v>
      </c>
      <c r="C140" s="122">
        <v>1</v>
      </c>
      <c r="D140" s="122">
        <v>1</v>
      </c>
      <c r="E140" s="123">
        <v>0</v>
      </c>
      <c r="F140" s="123">
        <v>0</v>
      </c>
      <c r="G140" s="123">
        <v>0</v>
      </c>
      <c r="H140" s="123">
        <v>0</v>
      </c>
      <c r="I140" s="123">
        <v>0</v>
      </c>
      <c r="J140" s="123">
        <v>0</v>
      </c>
      <c r="K140" s="123">
        <v>0</v>
      </c>
      <c r="L140" s="123">
        <v>0</v>
      </c>
      <c r="M140" s="123">
        <v>0</v>
      </c>
      <c r="N140" s="123">
        <v>0</v>
      </c>
      <c r="O140" s="123">
        <v>0</v>
      </c>
      <c r="P140" s="123">
        <v>0</v>
      </c>
      <c r="Q140" s="123">
        <v>0</v>
      </c>
      <c r="R140" s="123">
        <v>0</v>
      </c>
      <c r="S140" s="123">
        <v>0</v>
      </c>
      <c r="T140" s="123">
        <v>0</v>
      </c>
      <c r="U140" s="123">
        <v>0</v>
      </c>
      <c r="V140" s="123">
        <v>0</v>
      </c>
      <c r="W140" s="123">
        <v>0</v>
      </c>
      <c r="X140" s="123">
        <v>0</v>
      </c>
      <c r="Y140" s="123">
        <v>0</v>
      </c>
      <c r="Z140" s="123">
        <v>0</v>
      </c>
      <c r="AA140" s="123">
        <v>0</v>
      </c>
      <c r="AB140" s="123">
        <v>0</v>
      </c>
      <c r="AC140" s="123">
        <v>0</v>
      </c>
      <c r="AD140" s="123">
        <v>0</v>
      </c>
      <c r="AE140" s="123">
        <v>0</v>
      </c>
      <c r="AF140" s="123">
        <v>0</v>
      </c>
      <c r="AG140" s="123">
        <v>0</v>
      </c>
      <c r="AH140" s="123">
        <v>0</v>
      </c>
      <c r="AI140" s="123">
        <v>0</v>
      </c>
      <c r="AJ140" s="123">
        <v>0</v>
      </c>
      <c r="AK140" s="123">
        <v>0</v>
      </c>
      <c r="AL140" s="123">
        <v>0</v>
      </c>
      <c r="AM140" s="123">
        <v>0</v>
      </c>
      <c r="AN140" s="123">
        <v>0</v>
      </c>
      <c r="AO140" s="123">
        <v>0</v>
      </c>
      <c r="AP140" s="123">
        <v>0</v>
      </c>
      <c r="AQ140" s="123">
        <v>0</v>
      </c>
      <c r="AR140" s="123">
        <v>0</v>
      </c>
      <c r="AS140" s="123">
        <v>0</v>
      </c>
      <c r="AT140" s="123">
        <v>0</v>
      </c>
      <c r="AU140" s="123">
        <v>0</v>
      </c>
      <c r="AV140" s="123">
        <v>0</v>
      </c>
      <c r="AW140" s="123">
        <v>0</v>
      </c>
      <c r="AX140" s="123">
        <v>0</v>
      </c>
      <c r="AY140" s="123">
        <v>0</v>
      </c>
      <c r="AZ140" s="123">
        <v>0</v>
      </c>
      <c r="BA140" s="123">
        <v>0</v>
      </c>
      <c r="BB140" s="123">
        <v>0</v>
      </c>
      <c r="BC140" s="123">
        <v>0</v>
      </c>
      <c r="BD140" s="123">
        <v>0</v>
      </c>
      <c r="BE140" s="123">
        <v>0</v>
      </c>
      <c r="BF140" s="123">
        <v>0</v>
      </c>
      <c r="BG140" s="123">
        <v>0</v>
      </c>
    </row>
    <row r="141" spans="1:59" ht="15" x14ac:dyDescent="0.25">
      <c r="A141" s="198"/>
      <c r="B141" s="122">
        <v>1</v>
      </c>
      <c r="C141" s="122">
        <v>1</v>
      </c>
      <c r="D141" s="122">
        <v>1</v>
      </c>
      <c r="E141" s="123">
        <v>0</v>
      </c>
      <c r="F141" s="123">
        <v>0</v>
      </c>
      <c r="G141" s="123">
        <v>0</v>
      </c>
      <c r="H141" s="123">
        <v>0</v>
      </c>
      <c r="I141" s="123">
        <v>0</v>
      </c>
      <c r="J141" s="123">
        <v>0</v>
      </c>
      <c r="K141" s="123">
        <v>0</v>
      </c>
      <c r="L141" s="123">
        <v>0</v>
      </c>
      <c r="M141" s="123">
        <v>0</v>
      </c>
      <c r="N141" s="123">
        <v>0</v>
      </c>
      <c r="O141" s="123">
        <v>0</v>
      </c>
      <c r="P141" s="123">
        <v>0</v>
      </c>
      <c r="Q141" s="123">
        <v>0</v>
      </c>
      <c r="R141" s="123">
        <v>0</v>
      </c>
      <c r="S141" s="123">
        <v>0</v>
      </c>
      <c r="T141" s="123">
        <v>0</v>
      </c>
      <c r="U141" s="123">
        <v>0</v>
      </c>
      <c r="V141" s="123">
        <v>0</v>
      </c>
      <c r="W141" s="123">
        <v>0</v>
      </c>
      <c r="X141" s="123">
        <v>0</v>
      </c>
      <c r="Y141" s="123">
        <v>0</v>
      </c>
      <c r="Z141" s="123">
        <v>0</v>
      </c>
      <c r="AA141" s="123">
        <v>0</v>
      </c>
      <c r="AB141" s="123">
        <v>0</v>
      </c>
      <c r="AC141" s="123">
        <v>0</v>
      </c>
      <c r="AD141" s="123">
        <v>0</v>
      </c>
      <c r="AE141" s="123">
        <v>0</v>
      </c>
      <c r="AF141" s="123">
        <v>0</v>
      </c>
      <c r="AG141" s="123">
        <v>0</v>
      </c>
      <c r="AH141" s="123">
        <v>0</v>
      </c>
      <c r="AI141" s="123">
        <v>0</v>
      </c>
      <c r="AJ141" s="123">
        <v>0</v>
      </c>
      <c r="AK141" s="123">
        <v>0</v>
      </c>
      <c r="AL141" s="123">
        <v>0</v>
      </c>
      <c r="AM141" s="123">
        <v>0</v>
      </c>
      <c r="AN141" s="123">
        <v>0</v>
      </c>
      <c r="AO141" s="123">
        <v>0</v>
      </c>
      <c r="AP141" s="123">
        <v>0</v>
      </c>
      <c r="AQ141" s="123">
        <v>0</v>
      </c>
      <c r="AR141" s="123">
        <v>0</v>
      </c>
      <c r="AS141" s="123">
        <v>0</v>
      </c>
      <c r="AT141" s="123">
        <v>0</v>
      </c>
      <c r="AU141" s="123">
        <v>0</v>
      </c>
      <c r="AV141" s="123">
        <v>0</v>
      </c>
      <c r="AW141" s="123">
        <v>0</v>
      </c>
      <c r="AX141" s="123">
        <v>0</v>
      </c>
      <c r="AY141" s="123">
        <v>0</v>
      </c>
      <c r="AZ141" s="123">
        <v>0</v>
      </c>
      <c r="BA141" s="123">
        <v>0</v>
      </c>
      <c r="BB141" s="123">
        <v>0</v>
      </c>
      <c r="BC141" s="123">
        <v>0</v>
      </c>
      <c r="BD141" s="123">
        <v>0</v>
      </c>
      <c r="BE141" s="123">
        <v>0</v>
      </c>
      <c r="BF141" s="123">
        <v>0</v>
      </c>
      <c r="BG141" s="123">
        <v>0</v>
      </c>
    </row>
    <row r="142" spans="1:59" ht="15" x14ac:dyDescent="0.25">
      <c r="A142" s="198"/>
      <c r="B142" s="122">
        <v>1</v>
      </c>
      <c r="C142" s="122">
        <v>1</v>
      </c>
      <c r="D142" s="122">
        <v>1</v>
      </c>
      <c r="E142" s="123">
        <v>0</v>
      </c>
      <c r="F142" s="123">
        <v>0</v>
      </c>
      <c r="G142" s="123">
        <v>0</v>
      </c>
      <c r="H142" s="123">
        <v>0</v>
      </c>
      <c r="I142" s="123">
        <v>0</v>
      </c>
      <c r="J142" s="123">
        <v>0</v>
      </c>
      <c r="K142" s="123">
        <v>0</v>
      </c>
      <c r="L142" s="123">
        <v>0</v>
      </c>
      <c r="M142" s="123">
        <v>0</v>
      </c>
      <c r="N142" s="123">
        <v>0</v>
      </c>
      <c r="O142" s="123">
        <v>0</v>
      </c>
      <c r="P142" s="123">
        <v>0</v>
      </c>
      <c r="Q142" s="123">
        <v>0</v>
      </c>
      <c r="R142" s="123">
        <v>0</v>
      </c>
      <c r="S142" s="123">
        <v>0</v>
      </c>
      <c r="T142" s="123">
        <v>0</v>
      </c>
      <c r="U142" s="123">
        <v>0</v>
      </c>
      <c r="V142" s="123">
        <v>0</v>
      </c>
      <c r="W142" s="123">
        <v>0</v>
      </c>
      <c r="X142" s="123">
        <v>0</v>
      </c>
      <c r="Y142" s="123">
        <v>0</v>
      </c>
      <c r="Z142" s="123">
        <v>0</v>
      </c>
      <c r="AA142" s="123">
        <v>0</v>
      </c>
      <c r="AB142" s="123">
        <v>0</v>
      </c>
      <c r="AC142" s="123">
        <v>0</v>
      </c>
      <c r="AD142" s="123">
        <v>0</v>
      </c>
      <c r="AE142" s="123">
        <v>0</v>
      </c>
      <c r="AF142" s="123">
        <v>0</v>
      </c>
      <c r="AG142" s="123">
        <v>0</v>
      </c>
      <c r="AH142" s="123">
        <v>0</v>
      </c>
      <c r="AI142" s="123">
        <v>0</v>
      </c>
      <c r="AJ142" s="123">
        <v>0</v>
      </c>
      <c r="AK142" s="123">
        <v>0</v>
      </c>
      <c r="AL142" s="123">
        <v>0</v>
      </c>
      <c r="AM142" s="123">
        <v>0</v>
      </c>
      <c r="AN142" s="123">
        <v>0</v>
      </c>
      <c r="AO142" s="123">
        <v>0</v>
      </c>
      <c r="AP142" s="123">
        <v>0</v>
      </c>
      <c r="AQ142" s="123">
        <v>0</v>
      </c>
      <c r="AR142" s="123">
        <v>0</v>
      </c>
      <c r="AS142" s="123">
        <v>0</v>
      </c>
      <c r="AT142" s="123">
        <v>0</v>
      </c>
      <c r="AU142" s="123">
        <v>0</v>
      </c>
      <c r="AV142" s="123">
        <v>0</v>
      </c>
      <c r="AW142" s="123">
        <v>0</v>
      </c>
      <c r="AX142" s="123">
        <v>0</v>
      </c>
      <c r="AY142" s="123">
        <v>0</v>
      </c>
      <c r="AZ142" s="123">
        <v>0</v>
      </c>
      <c r="BA142" s="123">
        <v>0</v>
      </c>
      <c r="BB142" s="123">
        <v>0</v>
      </c>
      <c r="BC142" s="123">
        <v>0</v>
      </c>
      <c r="BD142" s="123">
        <v>0</v>
      </c>
      <c r="BE142" s="123">
        <v>0</v>
      </c>
      <c r="BF142" s="123">
        <v>0</v>
      </c>
      <c r="BG142" s="123">
        <v>0</v>
      </c>
    </row>
    <row r="143" spans="1:59" ht="15" x14ac:dyDescent="0.25">
      <c r="A143" s="198"/>
      <c r="B143" s="122">
        <v>1</v>
      </c>
      <c r="C143" s="122">
        <v>1</v>
      </c>
      <c r="D143" s="122">
        <v>1</v>
      </c>
      <c r="E143" s="123">
        <v>0</v>
      </c>
      <c r="F143" s="123">
        <v>0</v>
      </c>
      <c r="G143" s="123">
        <v>0</v>
      </c>
      <c r="H143" s="123">
        <v>0</v>
      </c>
      <c r="I143" s="123">
        <v>0</v>
      </c>
      <c r="J143" s="123">
        <v>0</v>
      </c>
      <c r="K143" s="123">
        <v>0</v>
      </c>
      <c r="L143" s="123">
        <v>0</v>
      </c>
      <c r="M143" s="123">
        <v>0</v>
      </c>
      <c r="N143" s="123">
        <v>0</v>
      </c>
      <c r="O143" s="123">
        <v>0</v>
      </c>
      <c r="P143" s="123">
        <v>0</v>
      </c>
      <c r="Q143" s="123">
        <v>0</v>
      </c>
      <c r="R143" s="123">
        <v>0</v>
      </c>
      <c r="S143" s="123">
        <v>0</v>
      </c>
      <c r="T143" s="123">
        <v>0</v>
      </c>
      <c r="U143" s="123">
        <v>0</v>
      </c>
      <c r="V143" s="123">
        <v>0</v>
      </c>
      <c r="W143" s="123">
        <v>0</v>
      </c>
      <c r="X143" s="123">
        <v>0</v>
      </c>
      <c r="Y143" s="123">
        <v>0</v>
      </c>
      <c r="Z143" s="123">
        <v>0</v>
      </c>
      <c r="AA143" s="123">
        <v>0</v>
      </c>
      <c r="AB143" s="123">
        <v>0</v>
      </c>
      <c r="AC143" s="123">
        <v>0</v>
      </c>
      <c r="AD143" s="123">
        <v>0</v>
      </c>
      <c r="AE143" s="123">
        <v>0</v>
      </c>
      <c r="AF143" s="123">
        <v>0</v>
      </c>
      <c r="AG143" s="123">
        <v>0</v>
      </c>
      <c r="AH143" s="123">
        <v>0</v>
      </c>
      <c r="AI143" s="123">
        <v>0</v>
      </c>
      <c r="AJ143" s="123">
        <v>0</v>
      </c>
      <c r="AK143" s="123">
        <v>0</v>
      </c>
      <c r="AL143" s="123">
        <v>0</v>
      </c>
      <c r="AM143" s="123">
        <v>0</v>
      </c>
      <c r="AN143" s="123">
        <v>0</v>
      </c>
      <c r="AO143" s="123">
        <v>0</v>
      </c>
      <c r="AP143" s="123">
        <v>0</v>
      </c>
      <c r="AQ143" s="123">
        <v>0</v>
      </c>
      <c r="AR143" s="123">
        <v>0</v>
      </c>
      <c r="AS143" s="123">
        <v>0</v>
      </c>
      <c r="AT143" s="123">
        <v>0</v>
      </c>
      <c r="AU143" s="123">
        <v>0</v>
      </c>
      <c r="AV143" s="123">
        <v>0</v>
      </c>
      <c r="AW143" s="123">
        <v>0</v>
      </c>
      <c r="AX143" s="123">
        <v>0</v>
      </c>
      <c r="AY143" s="123">
        <v>0</v>
      </c>
      <c r="AZ143" s="123">
        <v>0</v>
      </c>
      <c r="BA143" s="123">
        <v>0</v>
      </c>
      <c r="BB143" s="123">
        <v>0</v>
      </c>
      <c r="BC143" s="123">
        <v>0</v>
      </c>
      <c r="BD143" s="123">
        <v>0</v>
      </c>
      <c r="BE143" s="123">
        <v>0</v>
      </c>
      <c r="BF143" s="123">
        <v>0</v>
      </c>
      <c r="BG143" s="123">
        <v>0</v>
      </c>
    </row>
    <row r="144" spans="1:59" ht="15" x14ac:dyDescent="0.25">
      <c r="A144" s="198"/>
      <c r="B144" s="122">
        <v>1</v>
      </c>
      <c r="C144" s="122">
        <v>1</v>
      </c>
      <c r="D144" s="122">
        <v>1</v>
      </c>
      <c r="E144" s="123">
        <v>0</v>
      </c>
      <c r="F144" s="123">
        <v>0</v>
      </c>
      <c r="G144" s="123">
        <v>0</v>
      </c>
      <c r="H144" s="123">
        <v>0</v>
      </c>
      <c r="I144" s="123">
        <v>0</v>
      </c>
      <c r="J144" s="123">
        <v>0</v>
      </c>
      <c r="K144" s="123">
        <v>0</v>
      </c>
      <c r="L144" s="123">
        <v>0</v>
      </c>
      <c r="M144" s="123">
        <v>0</v>
      </c>
      <c r="N144" s="123">
        <v>0</v>
      </c>
      <c r="O144" s="123">
        <v>0</v>
      </c>
      <c r="P144" s="123">
        <v>0</v>
      </c>
      <c r="Q144" s="123">
        <v>0</v>
      </c>
      <c r="R144" s="123">
        <v>0</v>
      </c>
      <c r="S144" s="123">
        <v>0</v>
      </c>
      <c r="T144" s="123">
        <v>0</v>
      </c>
      <c r="U144" s="123">
        <v>0</v>
      </c>
      <c r="V144" s="123">
        <v>0</v>
      </c>
      <c r="W144" s="123">
        <v>0</v>
      </c>
      <c r="X144" s="123">
        <v>0</v>
      </c>
      <c r="Y144" s="123">
        <v>0</v>
      </c>
      <c r="Z144" s="123">
        <v>0</v>
      </c>
      <c r="AA144" s="123">
        <v>0</v>
      </c>
      <c r="AB144" s="123">
        <v>0</v>
      </c>
      <c r="AC144" s="123">
        <v>0</v>
      </c>
      <c r="AD144" s="123">
        <v>0</v>
      </c>
      <c r="AE144" s="123">
        <v>0</v>
      </c>
      <c r="AF144" s="123">
        <v>0</v>
      </c>
      <c r="AG144" s="123">
        <v>0</v>
      </c>
      <c r="AH144" s="123">
        <v>0</v>
      </c>
      <c r="AI144" s="123">
        <v>0</v>
      </c>
      <c r="AJ144" s="123">
        <v>0</v>
      </c>
      <c r="AK144" s="123">
        <v>0</v>
      </c>
      <c r="AL144" s="123">
        <v>0</v>
      </c>
      <c r="AM144" s="123">
        <v>0</v>
      </c>
      <c r="AN144" s="123">
        <v>0</v>
      </c>
      <c r="AO144" s="123">
        <v>0</v>
      </c>
      <c r="AP144" s="123">
        <v>0</v>
      </c>
      <c r="AQ144" s="123">
        <v>0</v>
      </c>
      <c r="AR144" s="123">
        <v>0</v>
      </c>
      <c r="AS144" s="123">
        <v>0</v>
      </c>
      <c r="AT144" s="123">
        <v>0</v>
      </c>
      <c r="AU144" s="123">
        <v>0</v>
      </c>
      <c r="AV144" s="123">
        <v>0</v>
      </c>
      <c r="AW144" s="123">
        <v>0</v>
      </c>
      <c r="AX144" s="123">
        <v>0</v>
      </c>
      <c r="AY144" s="123">
        <v>0</v>
      </c>
      <c r="AZ144" s="123">
        <v>0</v>
      </c>
      <c r="BA144" s="123">
        <v>0</v>
      </c>
      <c r="BB144" s="123">
        <v>0</v>
      </c>
      <c r="BC144" s="123">
        <v>0</v>
      </c>
      <c r="BD144" s="123">
        <v>0</v>
      </c>
      <c r="BE144" s="123">
        <v>0</v>
      </c>
      <c r="BF144" s="123">
        <v>0</v>
      </c>
      <c r="BG144" s="123">
        <v>0</v>
      </c>
    </row>
    <row r="145" spans="1:59" ht="15" x14ac:dyDescent="0.25">
      <c r="A145" s="198"/>
      <c r="B145" s="122">
        <v>1</v>
      </c>
      <c r="C145" s="122">
        <v>1</v>
      </c>
      <c r="D145" s="122">
        <v>1</v>
      </c>
      <c r="E145" s="123">
        <v>0</v>
      </c>
      <c r="F145" s="123">
        <v>0</v>
      </c>
      <c r="G145" s="123">
        <v>0</v>
      </c>
      <c r="H145" s="123">
        <v>0</v>
      </c>
      <c r="I145" s="123">
        <v>0</v>
      </c>
      <c r="J145" s="123">
        <v>0</v>
      </c>
      <c r="K145" s="123">
        <v>0</v>
      </c>
      <c r="L145" s="123">
        <v>0</v>
      </c>
      <c r="M145" s="123">
        <v>0</v>
      </c>
      <c r="N145" s="123">
        <v>0</v>
      </c>
      <c r="O145" s="123">
        <v>0</v>
      </c>
      <c r="P145" s="123">
        <v>0</v>
      </c>
      <c r="Q145" s="123">
        <v>0</v>
      </c>
      <c r="R145" s="123">
        <v>0</v>
      </c>
      <c r="S145" s="123">
        <v>0</v>
      </c>
      <c r="T145" s="123">
        <v>0</v>
      </c>
      <c r="U145" s="123">
        <v>0</v>
      </c>
      <c r="V145" s="123">
        <v>0</v>
      </c>
      <c r="W145" s="123">
        <v>0</v>
      </c>
      <c r="X145" s="123">
        <v>0</v>
      </c>
      <c r="Y145" s="123">
        <v>0</v>
      </c>
      <c r="Z145" s="123">
        <v>0</v>
      </c>
      <c r="AA145" s="123">
        <v>0</v>
      </c>
      <c r="AB145" s="123">
        <v>0</v>
      </c>
      <c r="AC145" s="123">
        <v>0</v>
      </c>
      <c r="AD145" s="123">
        <v>0</v>
      </c>
      <c r="AE145" s="123">
        <v>0</v>
      </c>
      <c r="AF145" s="123">
        <v>0</v>
      </c>
      <c r="AG145" s="123">
        <v>0</v>
      </c>
      <c r="AH145" s="123">
        <v>0</v>
      </c>
      <c r="AI145" s="123">
        <v>0</v>
      </c>
      <c r="AJ145" s="123">
        <v>0</v>
      </c>
      <c r="AK145" s="123">
        <v>0</v>
      </c>
      <c r="AL145" s="123">
        <v>0</v>
      </c>
      <c r="AM145" s="123">
        <v>0</v>
      </c>
      <c r="AN145" s="123">
        <v>0</v>
      </c>
      <c r="AO145" s="123">
        <v>0</v>
      </c>
      <c r="AP145" s="123">
        <v>0</v>
      </c>
      <c r="AQ145" s="123">
        <v>0</v>
      </c>
      <c r="AR145" s="123">
        <v>0</v>
      </c>
      <c r="AS145" s="123">
        <v>0</v>
      </c>
      <c r="AT145" s="123">
        <v>0</v>
      </c>
      <c r="AU145" s="123">
        <v>0</v>
      </c>
      <c r="AV145" s="123">
        <v>0</v>
      </c>
      <c r="AW145" s="123">
        <v>0</v>
      </c>
      <c r="AX145" s="123">
        <v>0</v>
      </c>
      <c r="AY145" s="123">
        <v>0</v>
      </c>
      <c r="AZ145" s="123">
        <v>0</v>
      </c>
      <c r="BA145" s="123">
        <v>0</v>
      </c>
      <c r="BB145" s="123">
        <v>0</v>
      </c>
      <c r="BC145" s="123">
        <v>0</v>
      </c>
      <c r="BD145" s="123">
        <v>0</v>
      </c>
      <c r="BE145" s="123">
        <v>0</v>
      </c>
      <c r="BF145" s="123">
        <v>0</v>
      </c>
      <c r="BG145" s="123">
        <v>0</v>
      </c>
    </row>
    <row r="146" spans="1:59" ht="15" x14ac:dyDescent="0.25">
      <c r="A146" s="198"/>
      <c r="B146" s="122">
        <v>1</v>
      </c>
      <c r="C146" s="122">
        <v>1</v>
      </c>
      <c r="D146" s="122">
        <v>1</v>
      </c>
      <c r="E146" s="123">
        <v>0</v>
      </c>
      <c r="F146" s="123">
        <v>0</v>
      </c>
      <c r="G146" s="123">
        <v>0</v>
      </c>
      <c r="H146" s="123">
        <v>0</v>
      </c>
      <c r="I146" s="123">
        <v>0</v>
      </c>
      <c r="J146" s="123">
        <v>0</v>
      </c>
      <c r="K146" s="123">
        <v>0</v>
      </c>
      <c r="L146" s="123">
        <v>0</v>
      </c>
      <c r="M146" s="123">
        <v>0</v>
      </c>
      <c r="N146" s="123">
        <v>0</v>
      </c>
      <c r="O146" s="123">
        <v>0</v>
      </c>
      <c r="P146" s="123">
        <v>0</v>
      </c>
      <c r="Q146" s="123">
        <v>0</v>
      </c>
      <c r="R146" s="123">
        <v>0</v>
      </c>
      <c r="S146" s="123">
        <v>0</v>
      </c>
      <c r="T146" s="123">
        <v>0</v>
      </c>
      <c r="U146" s="123">
        <v>0</v>
      </c>
      <c r="V146" s="123">
        <v>0</v>
      </c>
      <c r="W146" s="123">
        <v>0</v>
      </c>
      <c r="X146" s="123">
        <v>0</v>
      </c>
      <c r="Y146" s="123">
        <v>0</v>
      </c>
      <c r="Z146" s="123">
        <v>0</v>
      </c>
      <c r="AA146" s="123">
        <v>0</v>
      </c>
      <c r="AB146" s="123">
        <v>0</v>
      </c>
      <c r="AC146" s="123">
        <v>0</v>
      </c>
      <c r="AD146" s="123">
        <v>0</v>
      </c>
      <c r="AE146" s="123">
        <v>0</v>
      </c>
      <c r="AF146" s="123">
        <v>0</v>
      </c>
      <c r="AG146" s="123">
        <v>0</v>
      </c>
      <c r="AH146" s="123">
        <v>0</v>
      </c>
      <c r="AI146" s="123">
        <v>0</v>
      </c>
      <c r="AJ146" s="123">
        <v>0</v>
      </c>
      <c r="AK146" s="123">
        <v>0</v>
      </c>
      <c r="AL146" s="123">
        <v>0</v>
      </c>
      <c r="AM146" s="123">
        <v>0</v>
      </c>
      <c r="AN146" s="123">
        <v>0</v>
      </c>
      <c r="AO146" s="123">
        <v>0</v>
      </c>
      <c r="AP146" s="123">
        <v>0</v>
      </c>
      <c r="AQ146" s="123">
        <v>0</v>
      </c>
      <c r="AR146" s="123">
        <v>0</v>
      </c>
      <c r="AS146" s="123">
        <v>0</v>
      </c>
      <c r="AT146" s="123">
        <v>0</v>
      </c>
      <c r="AU146" s="123">
        <v>0</v>
      </c>
      <c r="AV146" s="123">
        <v>0</v>
      </c>
      <c r="AW146" s="123">
        <v>0</v>
      </c>
      <c r="AX146" s="123">
        <v>0</v>
      </c>
      <c r="AY146" s="123">
        <v>0</v>
      </c>
      <c r="AZ146" s="123">
        <v>0</v>
      </c>
      <c r="BA146" s="123">
        <v>0</v>
      </c>
      <c r="BB146" s="123">
        <v>0</v>
      </c>
      <c r="BC146" s="123">
        <v>0</v>
      </c>
      <c r="BD146" s="123">
        <v>0</v>
      </c>
      <c r="BE146" s="123">
        <v>0</v>
      </c>
      <c r="BF146" s="123">
        <v>0</v>
      </c>
      <c r="BG146" s="123">
        <v>0</v>
      </c>
    </row>
    <row r="147" spans="1:59" ht="15" x14ac:dyDescent="0.25">
      <c r="A147" s="198"/>
      <c r="B147" s="122">
        <v>1</v>
      </c>
      <c r="C147" s="122">
        <v>1</v>
      </c>
      <c r="D147" s="122">
        <v>1</v>
      </c>
      <c r="E147" s="123">
        <v>0</v>
      </c>
      <c r="F147" s="123">
        <v>0</v>
      </c>
      <c r="G147" s="123">
        <v>0</v>
      </c>
      <c r="H147" s="123">
        <v>0</v>
      </c>
      <c r="I147" s="123">
        <v>0</v>
      </c>
      <c r="J147" s="123">
        <v>0</v>
      </c>
      <c r="K147" s="123">
        <v>0</v>
      </c>
      <c r="L147" s="123">
        <v>0</v>
      </c>
      <c r="M147" s="123">
        <v>0</v>
      </c>
      <c r="N147" s="123">
        <v>0</v>
      </c>
      <c r="O147" s="123">
        <v>0</v>
      </c>
      <c r="P147" s="123">
        <v>0</v>
      </c>
      <c r="Q147" s="123">
        <v>0</v>
      </c>
      <c r="R147" s="123">
        <v>0</v>
      </c>
      <c r="S147" s="123">
        <v>0</v>
      </c>
      <c r="T147" s="123">
        <v>0</v>
      </c>
      <c r="U147" s="123">
        <v>0</v>
      </c>
      <c r="V147" s="123">
        <v>0</v>
      </c>
      <c r="W147" s="123">
        <v>0</v>
      </c>
      <c r="X147" s="123">
        <v>0</v>
      </c>
      <c r="Y147" s="123">
        <v>0</v>
      </c>
      <c r="Z147" s="123">
        <v>0</v>
      </c>
      <c r="AA147" s="123">
        <v>0</v>
      </c>
      <c r="AB147" s="123">
        <v>0</v>
      </c>
      <c r="AC147" s="123">
        <v>0</v>
      </c>
      <c r="AD147" s="123">
        <v>0</v>
      </c>
      <c r="AE147" s="123">
        <v>0</v>
      </c>
      <c r="AF147" s="123">
        <v>0</v>
      </c>
      <c r="AG147" s="123">
        <v>0</v>
      </c>
      <c r="AH147" s="123">
        <v>0</v>
      </c>
      <c r="AI147" s="123">
        <v>0</v>
      </c>
      <c r="AJ147" s="123">
        <v>0</v>
      </c>
      <c r="AK147" s="123">
        <v>0</v>
      </c>
      <c r="AL147" s="123">
        <v>0</v>
      </c>
      <c r="AM147" s="123">
        <v>0</v>
      </c>
      <c r="AN147" s="123">
        <v>0</v>
      </c>
      <c r="AO147" s="123">
        <v>0</v>
      </c>
      <c r="AP147" s="123">
        <v>0</v>
      </c>
      <c r="AQ147" s="123">
        <v>0</v>
      </c>
      <c r="AR147" s="123">
        <v>0</v>
      </c>
      <c r="AS147" s="123">
        <v>0</v>
      </c>
      <c r="AT147" s="123">
        <v>0</v>
      </c>
      <c r="AU147" s="123">
        <v>0</v>
      </c>
      <c r="AV147" s="123">
        <v>0</v>
      </c>
      <c r="AW147" s="123">
        <v>0</v>
      </c>
      <c r="AX147" s="123">
        <v>0</v>
      </c>
      <c r="AY147" s="123">
        <v>0</v>
      </c>
      <c r="AZ147" s="123">
        <v>0</v>
      </c>
      <c r="BA147" s="123">
        <v>0</v>
      </c>
      <c r="BB147" s="123">
        <v>0</v>
      </c>
      <c r="BC147" s="123">
        <v>0</v>
      </c>
      <c r="BD147" s="123">
        <v>0</v>
      </c>
      <c r="BE147" s="123">
        <v>0</v>
      </c>
      <c r="BF147" s="123">
        <v>0</v>
      </c>
      <c r="BG147" s="123">
        <v>0</v>
      </c>
    </row>
    <row r="148" spans="1:59" ht="15" x14ac:dyDescent="0.25">
      <c r="A148" s="198"/>
      <c r="B148" s="122">
        <v>1</v>
      </c>
      <c r="C148" s="122">
        <v>1</v>
      </c>
      <c r="D148" s="122">
        <v>1</v>
      </c>
      <c r="E148" s="123">
        <v>0</v>
      </c>
      <c r="F148" s="123">
        <v>0</v>
      </c>
      <c r="G148" s="123">
        <v>0</v>
      </c>
      <c r="H148" s="123">
        <v>0</v>
      </c>
      <c r="I148" s="123">
        <v>0</v>
      </c>
      <c r="J148" s="123">
        <v>0</v>
      </c>
      <c r="K148" s="123">
        <v>0</v>
      </c>
      <c r="L148" s="123">
        <v>0</v>
      </c>
      <c r="M148" s="123">
        <v>0</v>
      </c>
      <c r="N148" s="123">
        <v>0</v>
      </c>
      <c r="O148" s="123">
        <v>0</v>
      </c>
      <c r="P148" s="123">
        <v>0</v>
      </c>
      <c r="Q148" s="123">
        <v>0</v>
      </c>
      <c r="R148" s="123">
        <v>0</v>
      </c>
      <c r="S148" s="123">
        <v>0</v>
      </c>
      <c r="T148" s="123">
        <v>0</v>
      </c>
      <c r="U148" s="123">
        <v>0</v>
      </c>
      <c r="V148" s="123">
        <v>0</v>
      </c>
      <c r="W148" s="123">
        <v>0</v>
      </c>
      <c r="X148" s="123">
        <v>0</v>
      </c>
      <c r="Y148" s="123">
        <v>0</v>
      </c>
      <c r="Z148" s="123">
        <v>0</v>
      </c>
      <c r="AA148" s="123">
        <v>0</v>
      </c>
      <c r="AB148" s="123">
        <v>0</v>
      </c>
      <c r="AC148" s="123">
        <v>0</v>
      </c>
      <c r="AD148" s="123">
        <v>0</v>
      </c>
      <c r="AE148" s="123">
        <v>0</v>
      </c>
      <c r="AF148" s="123">
        <v>0</v>
      </c>
      <c r="AG148" s="123">
        <v>0</v>
      </c>
      <c r="AH148" s="123">
        <v>0</v>
      </c>
      <c r="AI148" s="123">
        <v>0</v>
      </c>
      <c r="AJ148" s="123">
        <v>0</v>
      </c>
      <c r="AK148" s="123">
        <v>0</v>
      </c>
      <c r="AL148" s="123">
        <v>0</v>
      </c>
      <c r="AM148" s="123">
        <v>0</v>
      </c>
      <c r="AN148" s="123">
        <v>0</v>
      </c>
      <c r="AO148" s="123">
        <v>0</v>
      </c>
      <c r="AP148" s="123">
        <v>0</v>
      </c>
      <c r="AQ148" s="123">
        <v>0</v>
      </c>
      <c r="AR148" s="123">
        <v>0</v>
      </c>
      <c r="AS148" s="123">
        <v>0</v>
      </c>
      <c r="AT148" s="123">
        <v>0</v>
      </c>
      <c r="AU148" s="123">
        <v>0</v>
      </c>
      <c r="AV148" s="123">
        <v>0</v>
      </c>
      <c r="AW148" s="123">
        <v>0</v>
      </c>
      <c r="AX148" s="123">
        <v>0</v>
      </c>
      <c r="AY148" s="123">
        <v>0</v>
      </c>
      <c r="AZ148" s="123">
        <v>0</v>
      </c>
      <c r="BA148" s="123">
        <v>0</v>
      </c>
      <c r="BB148" s="123">
        <v>0</v>
      </c>
      <c r="BC148" s="123">
        <v>0</v>
      </c>
      <c r="BD148" s="123">
        <v>0</v>
      </c>
      <c r="BE148" s="123">
        <v>0</v>
      </c>
      <c r="BF148" s="123">
        <v>0</v>
      </c>
      <c r="BG148" s="123">
        <v>0</v>
      </c>
    </row>
    <row r="149" spans="1:59" ht="15" x14ac:dyDescent="0.25">
      <c r="A149" s="198"/>
      <c r="B149" s="122">
        <v>1</v>
      </c>
      <c r="C149" s="122">
        <v>1</v>
      </c>
      <c r="D149" s="122">
        <v>1</v>
      </c>
      <c r="E149" s="123">
        <v>0</v>
      </c>
      <c r="F149" s="123">
        <v>0</v>
      </c>
      <c r="G149" s="123">
        <v>0</v>
      </c>
      <c r="H149" s="123">
        <v>0</v>
      </c>
      <c r="I149" s="123">
        <v>0</v>
      </c>
      <c r="J149" s="123">
        <v>0</v>
      </c>
      <c r="K149" s="123">
        <v>0</v>
      </c>
      <c r="L149" s="123">
        <v>0</v>
      </c>
      <c r="M149" s="123">
        <v>0</v>
      </c>
      <c r="N149" s="123">
        <v>0</v>
      </c>
      <c r="O149" s="123">
        <v>0</v>
      </c>
      <c r="P149" s="123">
        <v>0</v>
      </c>
      <c r="Q149" s="123">
        <v>0</v>
      </c>
      <c r="R149" s="123">
        <v>0</v>
      </c>
      <c r="S149" s="123">
        <v>0</v>
      </c>
      <c r="T149" s="123">
        <v>0</v>
      </c>
      <c r="U149" s="123">
        <v>0</v>
      </c>
      <c r="V149" s="123">
        <v>0</v>
      </c>
      <c r="W149" s="123">
        <v>0</v>
      </c>
      <c r="X149" s="123">
        <v>0</v>
      </c>
      <c r="Y149" s="123">
        <v>0</v>
      </c>
      <c r="Z149" s="123">
        <v>0</v>
      </c>
      <c r="AA149" s="123">
        <v>0</v>
      </c>
      <c r="AB149" s="123">
        <v>0</v>
      </c>
      <c r="AC149" s="123">
        <v>0</v>
      </c>
      <c r="AD149" s="123">
        <v>0</v>
      </c>
      <c r="AE149" s="123">
        <v>0</v>
      </c>
      <c r="AF149" s="123">
        <v>0</v>
      </c>
      <c r="AG149" s="123">
        <v>0</v>
      </c>
      <c r="AH149" s="123">
        <v>0</v>
      </c>
      <c r="AI149" s="123">
        <v>0</v>
      </c>
      <c r="AJ149" s="123">
        <v>0</v>
      </c>
      <c r="AK149" s="123">
        <v>0</v>
      </c>
      <c r="AL149" s="123">
        <v>0</v>
      </c>
      <c r="AM149" s="123">
        <v>0</v>
      </c>
      <c r="AN149" s="123">
        <v>0</v>
      </c>
      <c r="AO149" s="123">
        <v>0</v>
      </c>
      <c r="AP149" s="123">
        <v>0</v>
      </c>
      <c r="AQ149" s="123">
        <v>0</v>
      </c>
      <c r="AR149" s="123">
        <v>0</v>
      </c>
      <c r="AS149" s="123">
        <v>0</v>
      </c>
      <c r="AT149" s="123">
        <v>0</v>
      </c>
      <c r="AU149" s="123">
        <v>0</v>
      </c>
      <c r="AV149" s="123">
        <v>0</v>
      </c>
      <c r="AW149" s="123">
        <v>0</v>
      </c>
      <c r="AX149" s="123">
        <v>0</v>
      </c>
      <c r="AY149" s="123">
        <v>0</v>
      </c>
      <c r="AZ149" s="123">
        <v>0</v>
      </c>
      <c r="BA149" s="123">
        <v>0</v>
      </c>
      <c r="BB149" s="123">
        <v>0</v>
      </c>
      <c r="BC149" s="123">
        <v>0</v>
      </c>
      <c r="BD149" s="123">
        <v>0</v>
      </c>
      <c r="BE149" s="123">
        <v>0</v>
      </c>
      <c r="BF149" s="123">
        <v>0</v>
      </c>
      <c r="BG149" s="123">
        <v>0</v>
      </c>
    </row>
    <row r="150" spans="1:59" ht="15" x14ac:dyDescent="0.25">
      <c r="A150" s="198"/>
      <c r="B150" s="122">
        <v>1</v>
      </c>
      <c r="C150" s="122">
        <v>1</v>
      </c>
      <c r="D150" s="122">
        <v>1</v>
      </c>
      <c r="E150" s="123">
        <v>0</v>
      </c>
      <c r="F150" s="123">
        <v>0</v>
      </c>
      <c r="G150" s="123">
        <v>0</v>
      </c>
      <c r="H150" s="123">
        <v>0</v>
      </c>
      <c r="I150" s="123">
        <v>0</v>
      </c>
      <c r="J150" s="123">
        <v>0</v>
      </c>
      <c r="K150" s="123">
        <v>0</v>
      </c>
      <c r="L150" s="123">
        <v>0</v>
      </c>
      <c r="M150" s="123">
        <v>0</v>
      </c>
      <c r="N150" s="123">
        <v>0</v>
      </c>
      <c r="O150" s="123">
        <v>0</v>
      </c>
      <c r="P150" s="123">
        <v>0</v>
      </c>
      <c r="Q150" s="123">
        <v>0</v>
      </c>
      <c r="R150" s="123">
        <v>0</v>
      </c>
      <c r="S150" s="123">
        <v>0</v>
      </c>
      <c r="T150" s="123">
        <v>0</v>
      </c>
      <c r="U150" s="123">
        <v>0</v>
      </c>
      <c r="V150" s="123">
        <v>0</v>
      </c>
      <c r="W150" s="123">
        <v>0</v>
      </c>
      <c r="X150" s="123">
        <v>0</v>
      </c>
      <c r="Y150" s="123">
        <v>0</v>
      </c>
      <c r="Z150" s="123">
        <v>0</v>
      </c>
      <c r="AA150" s="123">
        <v>0</v>
      </c>
      <c r="AB150" s="123">
        <v>0</v>
      </c>
      <c r="AC150" s="123">
        <v>0</v>
      </c>
      <c r="AD150" s="123">
        <v>0</v>
      </c>
      <c r="AE150" s="123">
        <v>0</v>
      </c>
      <c r="AF150" s="123">
        <v>0</v>
      </c>
      <c r="AG150" s="123">
        <v>0</v>
      </c>
      <c r="AH150" s="123">
        <v>0</v>
      </c>
      <c r="AI150" s="123">
        <v>0</v>
      </c>
      <c r="AJ150" s="123">
        <v>0</v>
      </c>
      <c r="AK150" s="123">
        <v>0</v>
      </c>
      <c r="AL150" s="123">
        <v>0</v>
      </c>
      <c r="AM150" s="123">
        <v>0</v>
      </c>
      <c r="AN150" s="123">
        <v>0</v>
      </c>
      <c r="AO150" s="123">
        <v>0</v>
      </c>
      <c r="AP150" s="123">
        <v>0</v>
      </c>
      <c r="AQ150" s="123">
        <v>0</v>
      </c>
      <c r="AR150" s="123">
        <v>0</v>
      </c>
      <c r="AS150" s="123">
        <v>0</v>
      </c>
      <c r="AT150" s="123">
        <v>0</v>
      </c>
      <c r="AU150" s="123">
        <v>0</v>
      </c>
      <c r="AV150" s="123">
        <v>0</v>
      </c>
      <c r="AW150" s="123">
        <v>0</v>
      </c>
      <c r="AX150" s="123">
        <v>0</v>
      </c>
      <c r="AY150" s="123">
        <v>0</v>
      </c>
      <c r="AZ150" s="123">
        <v>0</v>
      </c>
      <c r="BA150" s="123">
        <v>0</v>
      </c>
      <c r="BB150" s="123">
        <v>0</v>
      </c>
      <c r="BC150" s="123">
        <v>0</v>
      </c>
      <c r="BD150" s="123">
        <v>0</v>
      </c>
      <c r="BE150" s="123">
        <v>0</v>
      </c>
      <c r="BF150" s="123">
        <v>0</v>
      </c>
      <c r="BG150" s="123">
        <v>0</v>
      </c>
    </row>
    <row r="151" spans="1:59" ht="15" x14ac:dyDescent="0.25">
      <c r="A151" s="198"/>
      <c r="B151" s="122">
        <v>1</v>
      </c>
      <c r="C151" s="122">
        <v>1</v>
      </c>
      <c r="D151" s="122">
        <v>1</v>
      </c>
      <c r="E151" s="123">
        <v>0</v>
      </c>
      <c r="F151" s="123">
        <v>0</v>
      </c>
      <c r="G151" s="123">
        <v>0</v>
      </c>
      <c r="H151" s="123">
        <v>0</v>
      </c>
      <c r="I151" s="123">
        <v>0</v>
      </c>
      <c r="J151" s="123">
        <v>0</v>
      </c>
      <c r="K151" s="123">
        <v>0</v>
      </c>
      <c r="L151" s="123">
        <v>0</v>
      </c>
      <c r="M151" s="123">
        <v>0</v>
      </c>
      <c r="N151" s="123">
        <v>0</v>
      </c>
      <c r="O151" s="123">
        <v>0</v>
      </c>
      <c r="P151" s="123">
        <v>0</v>
      </c>
      <c r="Q151" s="123">
        <v>0</v>
      </c>
      <c r="R151" s="123">
        <v>0</v>
      </c>
      <c r="S151" s="123">
        <v>0</v>
      </c>
      <c r="T151" s="123">
        <v>0</v>
      </c>
      <c r="U151" s="123">
        <v>0</v>
      </c>
      <c r="V151" s="123">
        <v>0</v>
      </c>
      <c r="W151" s="123">
        <v>0</v>
      </c>
      <c r="X151" s="123">
        <v>0</v>
      </c>
      <c r="Y151" s="123">
        <v>0</v>
      </c>
      <c r="Z151" s="123">
        <v>0</v>
      </c>
      <c r="AA151" s="123">
        <v>0</v>
      </c>
      <c r="AB151" s="123">
        <v>0</v>
      </c>
      <c r="AC151" s="123">
        <v>0</v>
      </c>
      <c r="AD151" s="123">
        <v>0</v>
      </c>
      <c r="AE151" s="123">
        <v>0</v>
      </c>
      <c r="AF151" s="123">
        <v>0</v>
      </c>
      <c r="AG151" s="123">
        <v>0</v>
      </c>
      <c r="AH151" s="123">
        <v>0</v>
      </c>
      <c r="AI151" s="123">
        <v>0</v>
      </c>
      <c r="AJ151" s="123">
        <v>0</v>
      </c>
      <c r="AK151" s="123">
        <v>0</v>
      </c>
      <c r="AL151" s="123">
        <v>0</v>
      </c>
      <c r="AM151" s="123">
        <v>0</v>
      </c>
      <c r="AN151" s="123">
        <v>0</v>
      </c>
      <c r="AO151" s="123">
        <v>0</v>
      </c>
      <c r="AP151" s="123">
        <v>0</v>
      </c>
      <c r="AQ151" s="123">
        <v>0</v>
      </c>
      <c r="AR151" s="123">
        <v>0</v>
      </c>
      <c r="AS151" s="123">
        <v>0</v>
      </c>
      <c r="AT151" s="123">
        <v>0</v>
      </c>
      <c r="AU151" s="123">
        <v>0</v>
      </c>
      <c r="AV151" s="123">
        <v>0</v>
      </c>
      <c r="AW151" s="123">
        <v>0</v>
      </c>
      <c r="AX151" s="123">
        <v>0</v>
      </c>
      <c r="AY151" s="123">
        <v>0</v>
      </c>
      <c r="AZ151" s="123">
        <v>0</v>
      </c>
      <c r="BA151" s="123">
        <v>0</v>
      </c>
      <c r="BB151" s="123">
        <v>0</v>
      </c>
      <c r="BC151" s="123">
        <v>0</v>
      </c>
      <c r="BD151" s="123">
        <v>0</v>
      </c>
      <c r="BE151" s="123">
        <v>0</v>
      </c>
      <c r="BF151" s="123">
        <v>0</v>
      </c>
      <c r="BG151" s="123">
        <v>0</v>
      </c>
    </row>
    <row r="152" spans="1:59" ht="15" x14ac:dyDescent="0.25">
      <c r="A152" s="198"/>
      <c r="B152" s="122">
        <v>1</v>
      </c>
      <c r="C152" s="122">
        <v>1</v>
      </c>
      <c r="D152" s="122">
        <v>1</v>
      </c>
      <c r="E152" s="123">
        <v>0</v>
      </c>
      <c r="F152" s="123">
        <v>0</v>
      </c>
      <c r="G152" s="123">
        <v>0</v>
      </c>
      <c r="H152" s="123">
        <v>0</v>
      </c>
      <c r="I152" s="123">
        <v>0</v>
      </c>
      <c r="J152" s="123">
        <v>0</v>
      </c>
      <c r="K152" s="123">
        <v>0</v>
      </c>
      <c r="L152" s="123">
        <v>0</v>
      </c>
      <c r="M152" s="123">
        <v>0</v>
      </c>
      <c r="N152" s="123">
        <v>0</v>
      </c>
      <c r="O152" s="123">
        <v>0</v>
      </c>
      <c r="P152" s="123">
        <v>0</v>
      </c>
      <c r="Q152" s="123">
        <v>0</v>
      </c>
      <c r="R152" s="123">
        <v>0</v>
      </c>
      <c r="S152" s="123">
        <v>0</v>
      </c>
      <c r="T152" s="123">
        <v>0</v>
      </c>
      <c r="U152" s="123">
        <v>0</v>
      </c>
      <c r="V152" s="123">
        <v>0</v>
      </c>
      <c r="W152" s="123">
        <v>0</v>
      </c>
      <c r="X152" s="123">
        <v>0</v>
      </c>
      <c r="Y152" s="123">
        <v>0</v>
      </c>
      <c r="Z152" s="123">
        <v>0</v>
      </c>
      <c r="AA152" s="123">
        <v>0</v>
      </c>
      <c r="AB152" s="123">
        <v>0</v>
      </c>
      <c r="AC152" s="123">
        <v>0</v>
      </c>
      <c r="AD152" s="123">
        <v>0</v>
      </c>
      <c r="AE152" s="123">
        <v>0</v>
      </c>
      <c r="AF152" s="123">
        <v>0</v>
      </c>
      <c r="AG152" s="123">
        <v>0</v>
      </c>
      <c r="AH152" s="123">
        <v>0</v>
      </c>
      <c r="AI152" s="123">
        <v>0</v>
      </c>
      <c r="AJ152" s="123">
        <v>0</v>
      </c>
      <c r="AK152" s="123">
        <v>0</v>
      </c>
      <c r="AL152" s="123">
        <v>0</v>
      </c>
      <c r="AM152" s="123">
        <v>0</v>
      </c>
      <c r="AN152" s="123">
        <v>0</v>
      </c>
      <c r="AO152" s="123">
        <v>0</v>
      </c>
      <c r="AP152" s="123">
        <v>0</v>
      </c>
      <c r="AQ152" s="123">
        <v>0</v>
      </c>
      <c r="AR152" s="123">
        <v>0</v>
      </c>
      <c r="AS152" s="123">
        <v>0</v>
      </c>
      <c r="AT152" s="123">
        <v>0</v>
      </c>
      <c r="AU152" s="123">
        <v>0</v>
      </c>
      <c r="AV152" s="123">
        <v>0</v>
      </c>
      <c r="AW152" s="123">
        <v>0</v>
      </c>
      <c r="AX152" s="123">
        <v>0</v>
      </c>
      <c r="AY152" s="123">
        <v>0</v>
      </c>
      <c r="AZ152" s="123">
        <v>0</v>
      </c>
      <c r="BA152" s="123">
        <v>0</v>
      </c>
      <c r="BB152" s="123">
        <v>0</v>
      </c>
      <c r="BC152" s="123">
        <v>0</v>
      </c>
      <c r="BD152" s="123">
        <v>0</v>
      </c>
      <c r="BE152" s="123">
        <v>0</v>
      </c>
      <c r="BF152" s="123">
        <v>0</v>
      </c>
      <c r="BG152" s="123">
        <v>0</v>
      </c>
    </row>
    <row r="153" spans="1:59" ht="15" x14ac:dyDescent="0.25">
      <c r="A153" s="198"/>
      <c r="B153" s="122">
        <v>1</v>
      </c>
      <c r="C153" s="122">
        <v>1</v>
      </c>
      <c r="D153" s="122">
        <v>1</v>
      </c>
      <c r="E153" s="123">
        <v>0</v>
      </c>
      <c r="F153" s="123">
        <v>0</v>
      </c>
      <c r="G153" s="123">
        <v>0</v>
      </c>
      <c r="H153" s="123">
        <v>0</v>
      </c>
      <c r="I153" s="123">
        <v>0</v>
      </c>
      <c r="J153" s="123">
        <v>0</v>
      </c>
      <c r="K153" s="123">
        <v>0</v>
      </c>
      <c r="L153" s="123">
        <v>0</v>
      </c>
      <c r="M153" s="123">
        <v>0</v>
      </c>
      <c r="N153" s="123">
        <v>0</v>
      </c>
      <c r="O153" s="123">
        <v>0</v>
      </c>
      <c r="P153" s="123">
        <v>0</v>
      </c>
      <c r="Q153" s="123">
        <v>0</v>
      </c>
      <c r="R153" s="123">
        <v>0</v>
      </c>
      <c r="S153" s="123">
        <v>0</v>
      </c>
      <c r="T153" s="123">
        <v>0</v>
      </c>
      <c r="U153" s="123">
        <v>0</v>
      </c>
      <c r="V153" s="123">
        <v>0</v>
      </c>
      <c r="W153" s="123">
        <v>0</v>
      </c>
      <c r="X153" s="123">
        <v>0</v>
      </c>
      <c r="Y153" s="123">
        <v>0</v>
      </c>
      <c r="Z153" s="123">
        <v>0</v>
      </c>
      <c r="AA153" s="123">
        <v>0</v>
      </c>
      <c r="AB153" s="123">
        <v>0</v>
      </c>
      <c r="AC153" s="123">
        <v>0</v>
      </c>
      <c r="AD153" s="123">
        <v>0</v>
      </c>
      <c r="AE153" s="123">
        <v>0</v>
      </c>
      <c r="AF153" s="123">
        <v>0</v>
      </c>
      <c r="AG153" s="123">
        <v>0</v>
      </c>
      <c r="AH153" s="123">
        <v>0</v>
      </c>
      <c r="AI153" s="123">
        <v>0</v>
      </c>
      <c r="AJ153" s="123">
        <v>0</v>
      </c>
      <c r="AK153" s="123">
        <v>0</v>
      </c>
      <c r="AL153" s="123">
        <v>0</v>
      </c>
      <c r="AM153" s="123">
        <v>0</v>
      </c>
      <c r="AN153" s="123">
        <v>0</v>
      </c>
      <c r="AO153" s="123">
        <v>0</v>
      </c>
      <c r="AP153" s="123">
        <v>0</v>
      </c>
      <c r="AQ153" s="123">
        <v>0</v>
      </c>
      <c r="AR153" s="123">
        <v>0</v>
      </c>
      <c r="AS153" s="123">
        <v>0</v>
      </c>
      <c r="AT153" s="123">
        <v>0</v>
      </c>
      <c r="AU153" s="123">
        <v>0</v>
      </c>
      <c r="AV153" s="123">
        <v>0</v>
      </c>
      <c r="AW153" s="123">
        <v>0</v>
      </c>
      <c r="AX153" s="123">
        <v>0</v>
      </c>
      <c r="AY153" s="123">
        <v>0</v>
      </c>
      <c r="AZ153" s="123">
        <v>0</v>
      </c>
      <c r="BA153" s="123">
        <v>0</v>
      </c>
      <c r="BB153" s="123">
        <v>0</v>
      </c>
      <c r="BC153" s="123">
        <v>0</v>
      </c>
      <c r="BD153" s="123">
        <v>0</v>
      </c>
      <c r="BE153" s="123">
        <v>0</v>
      </c>
      <c r="BF153" s="123">
        <v>0</v>
      </c>
      <c r="BG153" s="123">
        <v>0</v>
      </c>
    </row>
    <row r="154" spans="1:59" ht="15" x14ac:dyDescent="0.25">
      <c r="A154" s="198"/>
      <c r="B154" s="122">
        <v>1</v>
      </c>
      <c r="C154" s="122">
        <v>1</v>
      </c>
      <c r="D154" s="122">
        <v>1</v>
      </c>
      <c r="E154" s="123">
        <v>0</v>
      </c>
      <c r="F154" s="123">
        <v>0</v>
      </c>
      <c r="G154" s="123">
        <v>0</v>
      </c>
      <c r="H154" s="123">
        <v>0</v>
      </c>
      <c r="I154" s="123">
        <v>0</v>
      </c>
      <c r="J154" s="123">
        <v>0</v>
      </c>
      <c r="K154" s="123">
        <v>0</v>
      </c>
      <c r="L154" s="123">
        <v>0</v>
      </c>
      <c r="M154" s="123">
        <v>0</v>
      </c>
      <c r="N154" s="123">
        <v>0</v>
      </c>
      <c r="O154" s="123">
        <v>0</v>
      </c>
      <c r="P154" s="123">
        <v>0</v>
      </c>
      <c r="Q154" s="123">
        <v>0</v>
      </c>
      <c r="R154" s="123">
        <v>0</v>
      </c>
      <c r="S154" s="123">
        <v>0</v>
      </c>
      <c r="T154" s="123">
        <v>0</v>
      </c>
      <c r="U154" s="123">
        <v>0</v>
      </c>
      <c r="V154" s="123">
        <v>0</v>
      </c>
      <c r="W154" s="123">
        <v>0</v>
      </c>
      <c r="X154" s="123">
        <v>0</v>
      </c>
      <c r="Y154" s="123">
        <v>0</v>
      </c>
      <c r="Z154" s="123">
        <v>0</v>
      </c>
      <c r="AA154" s="123">
        <v>0</v>
      </c>
      <c r="AB154" s="123">
        <v>0</v>
      </c>
      <c r="AC154" s="123">
        <v>0</v>
      </c>
      <c r="AD154" s="123">
        <v>0</v>
      </c>
      <c r="AE154" s="123">
        <v>0</v>
      </c>
      <c r="AF154" s="123">
        <v>0</v>
      </c>
      <c r="AG154" s="123">
        <v>0</v>
      </c>
      <c r="AH154" s="123">
        <v>0</v>
      </c>
      <c r="AI154" s="123">
        <v>0</v>
      </c>
      <c r="AJ154" s="123">
        <v>0</v>
      </c>
      <c r="AK154" s="123">
        <v>0</v>
      </c>
      <c r="AL154" s="123">
        <v>0</v>
      </c>
      <c r="AM154" s="123">
        <v>0</v>
      </c>
      <c r="AN154" s="123">
        <v>0</v>
      </c>
      <c r="AO154" s="123">
        <v>0</v>
      </c>
      <c r="AP154" s="123">
        <v>0</v>
      </c>
      <c r="AQ154" s="123">
        <v>0</v>
      </c>
      <c r="AR154" s="123">
        <v>0</v>
      </c>
      <c r="AS154" s="123">
        <v>0</v>
      </c>
      <c r="AT154" s="123">
        <v>0</v>
      </c>
      <c r="AU154" s="123">
        <v>0</v>
      </c>
      <c r="AV154" s="123">
        <v>0</v>
      </c>
      <c r="AW154" s="123">
        <v>0</v>
      </c>
      <c r="AX154" s="123">
        <v>0</v>
      </c>
      <c r="AY154" s="123">
        <v>0</v>
      </c>
      <c r="AZ154" s="123">
        <v>0</v>
      </c>
      <c r="BA154" s="123">
        <v>0</v>
      </c>
      <c r="BB154" s="123">
        <v>0</v>
      </c>
      <c r="BC154" s="123">
        <v>0</v>
      </c>
      <c r="BD154" s="123">
        <v>0</v>
      </c>
      <c r="BE154" s="123">
        <v>0</v>
      </c>
      <c r="BF154" s="123">
        <v>0</v>
      </c>
      <c r="BG154" s="123">
        <v>0</v>
      </c>
    </row>
    <row r="155" spans="1:59" ht="15" x14ac:dyDescent="0.25">
      <c r="A155" s="198"/>
      <c r="B155" s="122">
        <v>1</v>
      </c>
      <c r="C155" s="122">
        <v>1</v>
      </c>
      <c r="D155" s="122">
        <v>1</v>
      </c>
      <c r="E155" s="123">
        <v>0</v>
      </c>
      <c r="F155" s="123">
        <v>0</v>
      </c>
      <c r="G155" s="123">
        <v>0</v>
      </c>
      <c r="H155" s="123">
        <v>0</v>
      </c>
      <c r="I155" s="123">
        <v>0</v>
      </c>
      <c r="J155" s="123">
        <v>0</v>
      </c>
      <c r="K155" s="123">
        <v>0</v>
      </c>
      <c r="L155" s="123">
        <v>0</v>
      </c>
      <c r="M155" s="123">
        <v>0</v>
      </c>
      <c r="N155" s="123">
        <v>0</v>
      </c>
      <c r="O155" s="123">
        <v>0</v>
      </c>
      <c r="P155" s="123">
        <v>0</v>
      </c>
      <c r="Q155" s="123">
        <v>0</v>
      </c>
      <c r="R155" s="123">
        <v>0</v>
      </c>
      <c r="S155" s="123">
        <v>0</v>
      </c>
      <c r="T155" s="123">
        <v>0</v>
      </c>
      <c r="U155" s="123">
        <v>0</v>
      </c>
      <c r="V155" s="123">
        <v>0</v>
      </c>
      <c r="W155" s="123">
        <v>0</v>
      </c>
      <c r="X155" s="123">
        <v>0</v>
      </c>
      <c r="Y155" s="123">
        <v>0</v>
      </c>
      <c r="Z155" s="123">
        <v>0</v>
      </c>
      <c r="AA155" s="123">
        <v>0</v>
      </c>
      <c r="AB155" s="123">
        <v>0</v>
      </c>
      <c r="AC155" s="123">
        <v>0</v>
      </c>
      <c r="AD155" s="123">
        <v>0</v>
      </c>
      <c r="AE155" s="123">
        <v>0</v>
      </c>
      <c r="AF155" s="123">
        <v>0</v>
      </c>
      <c r="AG155" s="123">
        <v>0</v>
      </c>
      <c r="AH155" s="123">
        <v>0</v>
      </c>
      <c r="AI155" s="123">
        <v>0</v>
      </c>
      <c r="AJ155" s="123">
        <v>0</v>
      </c>
      <c r="AK155" s="123">
        <v>0</v>
      </c>
      <c r="AL155" s="123">
        <v>0</v>
      </c>
      <c r="AM155" s="123">
        <v>0</v>
      </c>
      <c r="AN155" s="123">
        <v>0</v>
      </c>
      <c r="AO155" s="123">
        <v>0</v>
      </c>
      <c r="AP155" s="123">
        <v>0</v>
      </c>
      <c r="AQ155" s="123">
        <v>0</v>
      </c>
      <c r="AR155" s="123">
        <v>0</v>
      </c>
      <c r="AS155" s="123">
        <v>0</v>
      </c>
      <c r="AT155" s="123">
        <v>0</v>
      </c>
      <c r="AU155" s="123">
        <v>0</v>
      </c>
      <c r="AV155" s="123">
        <v>0</v>
      </c>
      <c r="AW155" s="123">
        <v>0</v>
      </c>
      <c r="AX155" s="123">
        <v>0</v>
      </c>
      <c r="AY155" s="123">
        <v>0</v>
      </c>
      <c r="AZ155" s="123">
        <v>0</v>
      </c>
      <c r="BA155" s="123">
        <v>0</v>
      </c>
      <c r="BB155" s="123">
        <v>0</v>
      </c>
      <c r="BC155" s="123">
        <v>0</v>
      </c>
      <c r="BD155" s="123">
        <v>0</v>
      </c>
      <c r="BE155" s="123">
        <v>0</v>
      </c>
      <c r="BF155" s="123">
        <v>0</v>
      </c>
      <c r="BG155" s="123">
        <v>0</v>
      </c>
    </row>
    <row r="156" spans="1:59" ht="15" x14ac:dyDescent="0.25">
      <c r="A156" s="198"/>
      <c r="B156" s="122">
        <v>1</v>
      </c>
      <c r="C156" s="122">
        <v>1</v>
      </c>
      <c r="D156" s="122">
        <v>1</v>
      </c>
      <c r="E156" s="123">
        <v>0</v>
      </c>
      <c r="F156" s="123">
        <v>0</v>
      </c>
      <c r="G156" s="123">
        <v>0</v>
      </c>
      <c r="H156" s="123">
        <v>0</v>
      </c>
      <c r="I156" s="123">
        <v>0</v>
      </c>
      <c r="J156" s="123">
        <v>0</v>
      </c>
      <c r="K156" s="123">
        <v>0</v>
      </c>
      <c r="L156" s="123">
        <v>0</v>
      </c>
      <c r="M156" s="123">
        <v>0</v>
      </c>
      <c r="N156" s="123">
        <v>0</v>
      </c>
      <c r="O156" s="123">
        <v>0</v>
      </c>
      <c r="P156" s="123">
        <v>0</v>
      </c>
      <c r="Q156" s="123">
        <v>0</v>
      </c>
      <c r="R156" s="123">
        <v>0</v>
      </c>
      <c r="S156" s="123">
        <v>0</v>
      </c>
      <c r="T156" s="123">
        <v>0</v>
      </c>
      <c r="U156" s="123">
        <v>0</v>
      </c>
      <c r="V156" s="123">
        <v>0</v>
      </c>
      <c r="W156" s="123">
        <v>0</v>
      </c>
      <c r="X156" s="123">
        <v>0</v>
      </c>
      <c r="Y156" s="123">
        <v>0</v>
      </c>
      <c r="Z156" s="123">
        <v>0</v>
      </c>
      <c r="AA156" s="123">
        <v>0</v>
      </c>
      <c r="AB156" s="123">
        <v>0</v>
      </c>
      <c r="AC156" s="123">
        <v>0</v>
      </c>
      <c r="AD156" s="123">
        <v>0</v>
      </c>
      <c r="AE156" s="123">
        <v>0</v>
      </c>
      <c r="AF156" s="123">
        <v>0</v>
      </c>
      <c r="AG156" s="123">
        <v>0</v>
      </c>
      <c r="AH156" s="123">
        <v>0</v>
      </c>
      <c r="AI156" s="123">
        <v>0</v>
      </c>
      <c r="AJ156" s="123">
        <v>0</v>
      </c>
      <c r="AK156" s="123">
        <v>0</v>
      </c>
      <c r="AL156" s="123">
        <v>0</v>
      </c>
      <c r="AM156" s="123">
        <v>0</v>
      </c>
      <c r="AN156" s="123">
        <v>0</v>
      </c>
      <c r="AO156" s="123">
        <v>0</v>
      </c>
      <c r="AP156" s="123">
        <v>0</v>
      </c>
      <c r="AQ156" s="123">
        <v>0</v>
      </c>
      <c r="AR156" s="123">
        <v>0</v>
      </c>
      <c r="AS156" s="123">
        <v>0</v>
      </c>
      <c r="AT156" s="123">
        <v>0</v>
      </c>
      <c r="AU156" s="123">
        <v>0</v>
      </c>
      <c r="AV156" s="123">
        <v>0</v>
      </c>
      <c r="AW156" s="123">
        <v>0</v>
      </c>
      <c r="AX156" s="123">
        <v>0</v>
      </c>
      <c r="AY156" s="123">
        <v>0</v>
      </c>
      <c r="AZ156" s="123">
        <v>0</v>
      </c>
      <c r="BA156" s="123">
        <v>0</v>
      </c>
      <c r="BB156" s="123">
        <v>0</v>
      </c>
      <c r="BC156" s="123">
        <v>0</v>
      </c>
      <c r="BD156" s="123">
        <v>0</v>
      </c>
      <c r="BE156" s="123">
        <v>0</v>
      </c>
      <c r="BF156" s="123">
        <v>0</v>
      </c>
      <c r="BG156" s="123">
        <v>0</v>
      </c>
    </row>
    <row r="157" spans="1:59" ht="15" x14ac:dyDescent="0.25">
      <c r="A157" s="198"/>
      <c r="B157" s="122">
        <v>1</v>
      </c>
      <c r="C157" s="122">
        <v>1</v>
      </c>
      <c r="D157" s="122">
        <v>1</v>
      </c>
      <c r="E157" s="123">
        <v>0</v>
      </c>
      <c r="F157" s="123">
        <v>0</v>
      </c>
      <c r="G157" s="123">
        <v>0</v>
      </c>
      <c r="H157" s="123">
        <v>0</v>
      </c>
      <c r="I157" s="123">
        <v>0</v>
      </c>
      <c r="J157" s="123">
        <v>0</v>
      </c>
      <c r="K157" s="123">
        <v>0</v>
      </c>
      <c r="L157" s="123">
        <v>0</v>
      </c>
      <c r="M157" s="123">
        <v>0</v>
      </c>
      <c r="N157" s="123">
        <v>0</v>
      </c>
      <c r="O157" s="123">
        <v>0</v>
      </c>
      <c r="P157" s="123">
        <v>0</v>
      </c>
      <c r="Q157" s="123">
        <v>0</v>
      </c>
      <c r="R157" s="123">
        <v>0</v>
      </c>
      <c r="S157" s="123">
        <v>0</v>
      </c>
      <c r="T157" s="123">
        <v>0</v>
      </c>
      <c r="U157" s="123">
        <v>0</v>
      </c>
      <c r="V157" s="123">
        <v>0</v>
      </c>
      <c r="W157" s="123">
        <v>0</v>
      </c>
      <c r="X157" s="123">
        <v>0</v>
      </c>
      <c r="Y157" s="123">
        <v>0</v>
      </c>
      <c r="Z157" s="123">
        <v>0</v>
      </c>
      <c r="AA157" s="123">
        <v>0</v>
      </c>
      <c r="AB157" s="123">
        <v>0</v>
      </c>
      <c r="AC157" s="123">
        <v>0</v>
      </c>
      <c r="AD157" s="123">
        <v>0</v>
      </c>
      <c r="AE157" s="123">
        <v>0</v>
      </c>
      <c r="AF157" s="123">
        <v>0</v>
      </c>
      <c r="AG157" s="123">
        <v>0</v>
      </c>
      <c r="AH157" s="123">
        <v>0</v>
      </c>
      <c r="AI157" s="123">
        <v>0</v>
      </c>
      <c r="AJ157" s="123">
        <v>0</v>
      </c>
      <c r="AK157" s="123">
        <v>0</v>
      </c>
      <c r="AL157" s="123">
        <v>0</v>
      </c>
      <c r="AM157" s="123">
        <v>0</v>
      </c>
      <c r="AN157" s="123">
        <v>0</v>
      </c>
      <c r="AO157" s="123">
        <v>0</v>
      </c>
      <c r="AP157" s="123">
        <v>0</v>
      </c>
      <c r="AQ157" s="123">
        <v>0</v>
      </c>
      <c r="AR157" s="123">
        <v>0</v>
      </c>
      <c r="AS157" s="123">
        <v>0</v>
      </c>
      <c r="AT157" s="123">
        <v>0</v>
      </c>
      <c r="AU157" s="123">
        <v>0</v>
      </c>
      <c r="AV157" s="123">
        <v>0</v>
      </c>
      <c r="AW157" s="123">
        <v>0</v>
      </c>
      <c r="AX157" s="123">
        <v>0</v>
      </c>
      <c r="AY157" s="123">
        <v>0</v>
      </c>
      <c r="AZ157" s="123">
        <v>0</v>
      </c>
      <c r="BA157" s="123">
        <v>0</v>
      </c>
      <c r="BB157" s="123">
        <v>0</v>
      </c>
      <c r="BC157" s="123">
        <v>0</v>
      </c>
      <c r="BD157" s="123">
        <v>0</v>
      </c>
      <c r="BE157" s="123">
        <v>0</v>
      </c>
      <c r="BF157" s="123">
        <v>0</v>
      </c>
      <c r="BG157" s="123">
        <v>0</v>
      </c>
    </row>
    <row r="158" spans="1:59" ht="15" x14ac:dyDescent="0.25">
      <c r="A158" s="198"/>
      <c r="B158" s="122">
        <v>1</v>
      </c>
      <c r="C158" s="122">
        <v>1</v>
      </c>
      <c r="D158" s="122">
        <v>1</v>
      </c>
      <c r="E158" s="123">
        <v>0</v>
      </c>
      <c r="F158" s="123">
        <v>0</v>
      </c>
      <c r="G158" s="123">
        <v>0</v>
      </c>
      <c r="H158" s="123">
        <v>0</v>
      </c>
      <c r="I158" s="123">
        <v>0</v>
      </c>
      <c r="J158" s="123">
        <v>0</v>
      </c>
      <c r="K158" s="123">
        <v>0</v>
      </c>
      <c r="L158" s="123">
        <v>0</v>
      </c>
      <c r="M158" s="123">
        <v>0</v>
      </c>
      <c r="N158" s="123">
        <v>0</v>
      </c>
      <c r="O158" s="123">
        <v>0</v>
      </c>
      <c r="P158" s="123">
        <v>0</v>
      </c>
      <c r="Q158" s="123">
        <v>0</v>
      </c>
      <c r="R158" s="123">
        <v>0</v>
      </c>
      <c r="S158" s="123">
        <v>0</v>
      </c>
      <c r="T158" s="123">
        <v>0</v>
      </c>
      <c r="U158" s="123">
        <v>0</v>
      </c>
      <c r="V158" s="123">
        <v>0</v>
      </c>
      <c r="W158" s="123">
        <v>0</v>
      </c>
      <c r="X158" s="123">
        <v>0</v>
      </c>
      <c r="Y158" s="123">
        <v>0</v>
      </c>
      <c r="Z158" s="123">
        <v>0</v>
      </c>
      <c r="AA158" s="123">
        <v>0</v>
      </c>
      <c r="AB158" s="123">
        <v>0</v>
      </c>
      <c r="AC158" s="123">
        <v>0</v>
      </c>
      <c r="AD158" s="123">
        <v>0</v>
      </c>
      <c r="AE158" s="123">
        <v>0</v>
      </c>
      <c r="AF158" s="123">
        <v>0</v>
      </c>
      <c r="AG158" s="123">
        <v>0</v>
      </c>
      <c r="AH158" s="123">
        <v>0</v>
      </c>
      <c r="AI158" s="123">
        <v>0</v>
      </c>
      <c r="AJ158" s="123">
        <v>0</v>
      </c>
      <c r="AK158" s="123">
        <v>0</v>
      </c>
      <c r="AL158" s="123">
        <v>0</v>
      </c>
      <c r="AM158" s="123">
        <v>0</v>
      </c>
      <c r="AN158" s="123">
        <v>0</v>
      </c>
      <c r="AO158" s="123">
        <v>0</v>
      </c>
      <c r="AP158" s="123">
        <v>0</v>
      </c>
      <c r="AQ158" s="123">
        <v>0</v>
      </c>
      <c r="AR158" s="123">
        <v>0</v>
      </c>
      <c r="AS158" s="123">
        <v>0</v>
      </c>
      <c r="AT158" s="123">
        <v>0</v>
      </c>
      <c r="AU158" s="123">
        <v>0</v>
      </c>
      <c r="AV158" s="123">
        <v>0</v>
      </c>
      <c r="AW158" s="123">
        <v>0</v>
      </c>
      <c r="AX158" s="123">
        <v>0</v>
      </c>
      <c r="AY158" s="123">
        <v>0</v>
      </c>
      <c r="AZ158" s="123">
        <v>0</v>
      </c>
      <c r="BA158" s="123">
        <v>0</v>
      </c>
      <c r="BB158" s="123">
        <v>0</v>
      </c>
      <c r="BC158" s="123">
        <v>0</v>
      </c>
      <c r="BD158" s="123">
        <v>0</v>
      </c>
      <c r="BE158" s="123">
        <v>0</v>
      </c>
      <c r="BF158" s="123">
        <v>0</v>
      </c>
      <c r="BG158" s="123">
        <v>0</v>
      </c>
    </row>
    <row r="159" spans="1:59" ht="15" x14ac:dyDescent="0.25">
      <c r="A159" s="198"/>
      <c r="B159" s="122">
        <v>1</v>
      </c>
      <c r="C159" s="122">
        <v>1</v>
      </c>
      <c r="D159" s="122">
        <v>1</v>
      </c>
      <c r="E159" s="123">
        <v>0</v>
      </c>
      <c r="F159" s="123">
        <v>0</v>
      </c>
      <c r="G159" s="123">
        <v>0</v>
      </c>
      <c r="H159" s="123">
        <v>0</v>
      </c>
      <c r="I159" s="123">
        <v>0</v>
      </c>
      <c r="J159" s="123">
        <v>0</v>
      </c>
      <c r="K159" s="123">
        <v>0</v>
      </c>
      <c r="L159" s="123">
        <v>0</v>
      </c>
      <c r="M159" s="123">
        <v>0</v>
      </c>
      <c r="N159" s="123">
        <v>0</v>
      </c>
      <c r="O159" s="123">
        <v>0</v>
      </c>
      <c r="P159" s="123">
        <v>0</v>
      </c>
      <c r="Q159" s="123">
        <v>0</v>
      </c>
      <c r="R159" s="123">
        <v>0</v>
      </c>
      <c r="S159" s="123">
        <v>0</v>
      </c>
      <c r="T159" s="123">
        <v>0</v>
      </c>
      <c r="U159" s="123">
        <v>0</v>
      </c>
      <c r="V159" s="123">
        <v>0</v>
      </c>
      <c r="W159" s="123">
        <v>0</v>
      </c>
      <c r="X159" s="123">
        <v>0</v>
      </c>
      <c r="Y159" s="123">
        <v>0</v>
      </c>
      <c r="Z159" s="123">
        <v>0</v>
      </c>
      <c r="AA159" s="123">
        <v>0</v>
      </c>
      <c r="AB159" s="123">
        <v>0</v>
      </c>
      <c r="AC159" s="123">
        <v>0</v>
      </c>
      <c r="AD159" s="123">
        <v>0</v>
      </c>
      <c r="AE159" s="123">
        <v>0</v>
      </c>
      <c r="AF159" s="123">
        <v>0</v>
      </c>
      <c r="AG159" s="123">
        <v>0</v>
      </c>
      <c r="AH159" s="123">
        <v>0</v>
      </c>
      <c r="AI159" s="123">
        <v>0</v>
      </c>
      <c r="AJ159" s="123">
        <v>0</v>
      </c>
      <c r="AK159" s="123">
        <v>0</v>
      </c>
      <c r="AL159" s="123">
        <v>0</v>
      </c>
      <c r="AM159" s="123">
        <v>0</v>
      </c>
      <c r="AN159" s="123">
        <v>0</v>
      </c>
      <c r="AO159" s="123">
        <v>0</v>
      </c>
      <c r="AP159" s="123">
        <v>0</v>
      </c>
      <c r="AQ159" s="123">
        <v>0</v>
      </c>
      <c r="AR159" s="123">
        <v>0</v>
      </c>
      <c r="AS159" s="123">
        <v>0</v>
      </c>
      <c r="AT159" s="123">
        <v>0</v>
      </c>
      <c r="AU159" s="123">
        <v>0</v>
      </c>
      <c r="AV159" s="123">
        <v>0</v>
      </c>
      <c r="AW159" s="123">
        <v>0</v>
      </c>
      <c r="AX159" s="123">
        <v>0</v>
      </c>
      <c r="AY159" s="123">
        <v>0</v>
      </c>
      <c r="AZ159" s="123">
        <v>0</v>
      </c>
      <c r="BA159" s="123">
        <v>0</v>
      </c>
      <c r="BB159" s="123">
        <v>0</v>
      </c>
      <c r="BC159" s="123">
        <v>0</v>
      </c>
      <c r="BD159" s="123">
        <v>0</v>
      </c>
      <c r="BE159" s="123">
        <v>0</v>
      </c>
      <c r="BF159" s="123">
        <v>0</v>
      </c>
      <c r="BG159" s="123">
        <v>0</v>
      </c>
    </row>
    <row r="160" spans="1:59" ht="15" x14ac:dyDescent="0.25">
      <c r="A160" s="198"/>
      <c r="B160" s="122">
        <v>1</v>
      </c>
      <c r="C160" s="122">
        <v>1</v>
      </c>
      <c r="D160" s="122">
        <v>1</v>
      </c>
      <c r="E160" s="123">
        <v>0</v>
      </c>
      <c r="F160" s="123">
        <v>0</v>
      </c>
      <c r="G160" s="123">
        <v>0</v>
      </c>
      <c r="H160" s="123">
        <v>0</v>
      </c>
      <c r="I160" s="123">
        <v>0</v>
      </c>
      <c r="J160" s="123">
        <v>0</v>
      </c>
      <c r="K160" s="123">
        <v>0</v>
      </c>
      <c r="L160" s="123">
        <v>0</v>
      </c>
      <c r="M160" s="123">
        <v>0</v>
      </c>
      <c r="N160" s="123">
        <v>0</v>
      </c>
      <c r="O160" s="123">
        <v>0</v>
      </c>
      <c r="P160" s="123">
        <v>0</v>
      </c>
      <c r="Q160" s="123">
        <v>0</v>
      </c>
      <c r="R160" s="123">
        <v>0</v>
      </c>
      <c r="S160" s="123">
        <v>0</v>
      </c>
      <c r="T160" s="123">
        <v>0</v>
      </c>
      <c r="U160" s="123">
        <v>0</v>
      </c>
      <c r="V160" s="123">
        <v>0</v>
      </c>
      <c r="W160" s="123">
        <v>0</v>
      </c>
      <c r="X160" s="123">
        <v>0</v>
      </c>
      <c r="Y160" s="123">
        <v>0</v>
      </c>
      <c r="Z160" s="123">
        <v>0</v>
      </c>
      <c r="AA160" s="123">
        <v>0</v>
      </c>
      <c r="AB160" s="123">
        <v>0</v>
      </c>
      <c r="AC160" s="123">
        <v>0</v>
      </c>
      <c r="AD160" s="123">
        <v>0</v>
      </c>
      <c r="AE160" s="123">
        <v>0</v>
      </c>
      <c r="AF160" s="123">
        <v>0</v>
      </c>
      <c r="AG160" s="123">
        <v>0</v>
      </c>
      <c r="AH160" s="123">
        <v>0</v>
      </c>
      <c r="AI160" s="123">
        <v>0</v>
      </c>
      <c r="AJ160" s="123">
        <v>0</v>
      </c>
      <c r="AK160" s="123">
        <v>0</v>
      </c>
      <c r="AL160" s="123">
        <v>0</v>
      </c>
      <c r="AM160" s="123">
        <v>0</v>
      </c>
      <c r="AN160" s="123">
        <v>0</v>
      </c>
      <c r="AO160" s="123">
        <v>0</v>
      </c>
      <c r="AP160" s="123">
        <v>0</v>
      </c>
      <c r="AQ160" s="123">
        <v>0</v>
      </c>
      <c r="AR160" s="123">
        <v>0</v>
      </c>
      <c r="AS160" s="123">
        <v>0</v>
      </c>
      <c r="AT160" s="123">
        <v>0</v>
      </c>
      <c r="AU160" s="123">
        <v>0</v>
      </c>
      <c r="AV160" s="123">
        <v>0</v>
      </c>
      <c r="AW160" s="123">
        <v>0</v>
      </c>
      <c r="AX160" s="123">
        <v>0</v>
      </c>
      <c r="AY160" s="123">
        <v>0</v>
      </c>
      <c r="AZ160" s="123">
        <v>0</v>
      </c>
      <c r="BA160" s="123">
        <v>0</v>
      </c>
      <c r="BB160" s="123">
        <v>0</v>
      </c>
      <c r="BC160" s="123">
        <v>0</v>
      </c>
      <c r="BD160" s="123">
        <v>0</v>
      </c>
      <c r="BE160" s="123">
        <v>0</v>
      </c>
      <c r="BF160" s="123">
        <v>0</v>
      </c>
      <c r="BG160" s="123">
        <v>0</v>
      </c>
    </row>
    <row r="161" spans="1:59" ht="15" x14ac:dyDescent="0.25">
      <c r="A161" s="198"/>
      <c r="B161" s="122">
        <v>1</v>
      </c>
      <c r="C161" s="122">
        <v>1</v>
      </c>
      <c r="D161" s="122">
        <v>1</v>
      </c>
      <c r="E161" s="123">
        <v>0</v>
      </c>
      <c r="F161" s="123">
        <v>0</v>
      </c>
      <c r="G161" s="123">
        <v>0</v>
      </c>
      <c r="H161" s="123">
        <v>0</v>
      </c>
      <c r="I161" s="123">
        <v>0</v>
      </c>
      <c r="J161" s="123">
        <v>0</v>
      </c>
      <c r="K161" s="123">
        <v>0</v>
      </c>
      <c r="L161" s="123">
        <v>0</v>
      </c>
      <c r="M161" s="123">
        <v>0</v>
      </c>
      <c r="N161" s="123">
        <v>0</v>
      </c>
      <c r="O161" s="123">
        <v>0</v>
      </c>
      <c r="P161" s="123">
        <v>0</v>
      </c>
      <c r="Q161" s="123">
        <v>0</v>
      </c>
      <c r="R161" s="123">
        <v>0</v>
      </c>
      <c r="S161" s="123">
        <v>0</v>
      </c>
      <c r="T161" s="123">
        <v>0</v>
      </c>
      <c r="U161" s="123">
        <v>0</v>
      </c>
      <c r="V161" s="123">
        <v>0</v>
      </c>
      <c r="W161" s="123">
        <v>0</v>
      </c>
      <c r="X161" s="123">
        <v>0</v>
      </c>
      <c r="Y161" s="123">
        <v>0</v>
      </c>
      <c r="Z161" s="123">
        <v>0</v>
      </c>
      <c r="AA161" s="123">
        <v>0</v>
      </c>
      <c r="AB161" s="123">
        <v>0</v>
      </c>
      <c r="AC161" s="123">
        <v>0</v>
      </c>
      <c r="AD161" s="123">
        <v>0</v>
      </c>
      <c r="AE161" s="123">
        <v>0</v>
      </c>
      <c r="AF161" s="123">
        <v>0</v>
      </c>
      <c r="AG161" s="123">
        <v>0</v>
      </c>
      <c r="AH161" s="123">
        <v>0</v>
      </c>
      <c r="AI161" s="123">
        <v>0</v>
      </c>
      <c r="AJ161" s="123">
        <v>0</v>
      </c>
      <c r="AK161" s="123">
        <v>0</v>
      </c>
      <c r="AL161" s="123">
        <v>0</v>
      </c>
      <c r="AM161" s="123">
        <v>0</v>
      </c>
      <c r="AN161" s="123">
        <v>0</v>
      </c>
      <c r="AO161" s="123">
        <v>0</v>
      </c>
      <c r="AP161" s="123">
        <v>0</v>
      </c>
      <c r="AQ161" s="123">
        <v>0</v>
      </c>
      <c r="AR161" s="123">
        <v>0</v>
      </c>
      <c r="AS161" s="123">
        <v>0</v>
      </c>
      <c r="AT161" s="123">
        <v>0</v>
      </c>
      <c r="AU161" s="123">
        <v>0</v>
      </c>
      <c r="AV161" s="123">
        <v>0</v>
      </c>
      <c r="AW161" s="123">
        <v>0</v>
      </c>
      <c r="AX161" s="123">
        <v>0</v>
      </c>
      <c r="AY161" s="123">
        <v>0</v>
      </c>
      <c r="AZ161" s="123">
        <v>0</v>
      </c>
      <c r="BA161" s="123">
        <v>0</v>
      </c>
      <c r="BB161" s="123">
        <v>0</v>
      </c>
      <c r="BC161" s="123">
        <v>0</v>
      </c>
      <c r="BD161" s="123">
        <v>0</v>
      </c>
      <c r="BE161" s="123">
        <v>0</v>
      </c>
      <c r="BF161" s="123">
        <v>0</v>
      </c>
      <c r="BG161" s="123">
        <v>0</v>
      </c>
    </row>
    <row r="162" spans="1:59" ht="15" x14ac:dyDescent="0.25">
      <c r="A162" s="198"/>
      <c r="B162" s="122">
        <v>1</v>
      </c>
      <c r="C162" s="122">
        <v>1</v>
      </c>
      <c r="D162" s="122">
        <v>1</v>
      </c>
      <c r="E162" s="123">
        <v>0</v>
      </c>
      <c r="F162" s="123">
        <v>0</v>
      </c>
      <c r="G162" s="123">
        <v>0</v>
      </c>
      <c r="H162" s="123">
        <v>0</v>
      </c>
      <c r="I162" s="123">
        <v>0</v>
      </c>
      <c r="J162" s="123">
        <v>0</v>
      </c>
      <c r="K162" s="123">
        <v>0</v>
      </c>
      <c r="L162" s="123">
        <v>0</v>
      </c>
      <c r="M162" s="123">
        <v>0</v>
      </c>
      <c r="N162" s="123">
        <v>0</v>
      </c>
      <c r="O162" s="123">
        <v>0</v>
      </c>
      <c r="P162" s="123">
        <v>0</v>
      </c>
      <c r="Q162" s="123">
        <v>0</v>
      </c>
      <c r="R162" s="123">
        <v>0</v>
      </c>
      <c r="S162" s="123">
        <v>0</v>
      </c>
      <c r="T162" s="123">
        <v>0</v>
      </c>
      <c r="U162" s="123">
        <v>0</v>
      </c>
      <c r="V162" s="123">
        <v>0</v>
      </c>
      <c r="W162" s="123">
        <v>0</v>
      </c>
      <c r="X162" s="123">
        <v>0</v>
      </c>
      <c r="Y162" s="123">
        <v>0</v>
      </c>
      <c r="Z162" s="123">
        <v>0</v>
      </c>
      <c r="AA162" s="123">
        <v>0</v>
      </c>
      <c r="AB162" s="123">
        <v>0</v>
      </c>
      <c r="AC162" s="123">
        <v>0</v>
      </c>
      <c r="AD162" s="123">
        <v>0</v>
      </c>
      <c r="AE162" s="123">
        <v>0</v>
      </c>
      <c r="AF162" s="123">
        <v>0</v>
      </c>
      <c r="AG162" s="123">
        <v>0</v>
      </c>
      <c r="AH162" s="123">
        <v>0</v>
      </c>
      <c r="AI162" s="123">
        <v>0</v>
      </c>
      <c r="AJ162" s="123">
        <v>0</v>
      </c>
      <c r="AK162" s="123">
        <v>0</v>
      </c>
      <c r="AL162" s="123">
        <v>0</v>
      </c>
      <c r="AM162" s="123">
        <v>0</v>
      </c>
      <c r="AN162" s="123">
        <v>0</v>
      </c>
      <c r="AO162" s="123">
        <v>0</v>
      </c>
      <c r="AP162" s="123">
        <v>0</v>
      </c>
      <c r="AQ162" s="123">
        <v>0</v>
      </c>
      <c r="AR162" s="123">
        <v>0</v>
      </c>
      <c r="AS162" s="123">
        <v>0</v>
      </c>
      <c r="AT162" s="123">
        <v>0</v>
      </c>
      <c r="AU162" s="123">
        <v>0</v>
      </c>
      <c r="AV162" s="123">
        <v>0</v>
      </c>
      <c r="AW162" s="123">
        <v>0</v>
      </c>
      <c r="AX162" s="123">
        <v>0</v>
      </c>
      <c r="AY162" s="123">
        <v>0</v>
      </c>
      <c r="AZ162" s="123">
        <v>0</v>
      </c>
      <c r="BA162" s="123">
        <v>0</v>
      </c>
      <c r="BB162" s="123">
        <v>0</v>
      </c>
      <c r="BC162" s="123">
        <v>0</v>
      </c>
      <c r="BD162" s="123">
        <v>0</v>
      </c>
      <c r="BE162" s="123">
        <v>0</v>
      </c>
      <c r="BF162" s="123">
        <v>0</v>
      </c>
      <c r="BG162" s="123">
        <v>0</v>
      </c>
    </row>
    <row r="163" spans="1:59" ht="15" x14ac:dyDescent="0.25">
      <c r="A163" s="198"/>
      <c r="B163" s="122">
        <v>1</v>
      </c>
      <c r="C163" s="122">
        <v>1</v>
      </c>
      <c r="D163" s="122">
        <v>1</v>
      </c>
      <c r="E163" s="123">
        <v>0</v>
      </c>
      <c r="F163" s="123">
        <v>0</v>
      </c>
      <c r="G163" s="123">
        <v>0</v>
      </c>
      <c r="H163" s="123">
        <v>0</v>
      </c>
      <c r="I163" s="123">
        <v>0</v>
      </c>
      <c r="J163" s="123">
        <v>0</v>
      </c>
      <c r="K163" s="123">
        <v>0</v>
      </c>
      <c r="L163" s="123">
        <v>0</v>
      </c>
      <c r="M163" s="123">
        <v>0</v>
      </c>
      <c r="N163" s="123">
        <v>0</v>
      </c>
      <c r="O163" s="123">
        <v>0</v>
      </c>
      <c r="P163" s="123">
        <v>0</v>
      </c>
      <c r="Q163" s="123">
        <v>0</v>
      </c>
      <c r="R163" s="123">
        <v>0</v>
      </c>
      <c r="S163" s="123">
        <v>0</v>
      </c>
      <c r="T163" s="123">
        <v>0</v>
      </c>
      <c r="U163" s="123">
        <v>0</v>
      </c>
      <c r="V163" s="123">
        <v>0</v>
      </c>
      <c r="W163" s="123">
        <v>0</v>
      </c>
      <c r="X163" s="123">
        <v>0</v>
      </c>
      <c r="Y163" s="123">
        <v>0</v>
      </c>
      <c r="Z163" s="123">
        <v>0</v>
      </c>
      <c r="AA163" s="123">
        <v>0</v>
      </c>
      <c r="AB163" s="123">
        <v>0</v>
      </c>
      <c r="AC163" s="123">
        <v>0</v>
      </c>
      <c r="AD163" s="123">
        <v>0</v>
      </c>
      <c r="AE163" s="123">
        <v>0</v>
      </c>
      <c r="AF163" s="123">
        <v>0</v>
      </c>
      <c r="AG163" s="123">
        <v>0</v>
      </c>
      <c r="AH163" s="123">
        <v>0</v>
      </c>
      <c r="AI163" s="123">
        <v>0</v>
      </c>
      <c r="AJ163" s="123">
        <v>0</v>
      </c>
      <c r="AK163" s="123">
        <v>0</v>
      </c>
      <c r="AL163" s="123">
        <v>0</v>
      </c>
      <c r="AM163" s="123">
        <v>0</v>
      </c>
      <c r="AN163" s="123">
        <v>0</v>
      </c>
      <c r="AO163" s="123">
        <v>0</v>
      </c>
      <c r="AP163" s="123">
        <v>0</v>
      </c>
      <c r="AQ163" s="123">
        <v>0</v>
      </c>
      <c r="AR163" s="123">
        <v>0</v>
      </c>
      <c r="AS163" s="123">
        <v>0</v>
      </c>
      <c r="AT163" s="123">
        <v>0</v>
      </c>
      <c r="AU163" s="123">
        <v>0</v>
      </c>
      <c r="AV163" s="123">
        <v>0</v>
      </c>
      <c r="AW163" s="123">
        <v>0</v>
      </c>
      <c r="AX163" s="123">
        <v>0</v>
      </c>
      <c r="AY163" s="123">
        <v>0</v>
      </c>
      <c r="AZ163" s="123">
        <v>0</v>
      </c>
      <c r="BA163" s="123">
        <v>0</v>
      </c>
      <c r="BB163" s="123">
        <v>0</v>
      </c>
      <c r="BC163" s="123">
        <v>0</v>
      </c>
      <c r="BD163" s="123">
        <v>0</v>
      </c>
      <c r="BE163" s="123">
        <v>0</v>
      </c>
      <c r="BF163" s="123">
        <v>0</v>
      </c>
      <c r="BG163" s="123">
        <v>0</v>
      </c>
    </row>
    <row r="164" spans="1:59" ht="15" x14ac:dyDescent="0.25">
      <c r="A164" s="198"/>
      <c r="B164" s="122">
        <v>1</v>
      </c>
      <c r="C164" s="122">
        <v>1</v>
      </c>
      <c r="D164" s="122">
        <v>1</v>
      </c>
      <c r="E164" s="123">
        <v>0</v>
      </c>
      <c r="F164" s="123">
        <v>0</v>
      </c>
      <c r="G164" s="123">
        <v>0</v>
      </c>
      <c r="H164" s="123">
        <v>0</v>
      </c>
      <c r="I164" s="123">
        <v>0</v>
      </c>
      <c r="J164" s="123">
        <v>0</v>
      </c>
      <c r="K164" s="123">
        <v>0</v>
      </c>
      <c r="L164" s="123">
        <v>0</v>
      </c>
      <c r="M164" s="123">
        <v>0</v>
      </c>
      <c r="N164" s="123">
        <v>0</v>
      </c>
      <c r="O164" s="123">
        <v>0</v>
      </c>
      <c r="P164" s="123">
        <v>0</v>
      </c>
      <c r="Q164" s="123">
        <v>0</v>
      </c>
      <c r="R164" s="123">
        <v>0</v>
      </c>
      <c r="S164" s="123">
        <v>0</v>
      </c>
      <c r="T164" s="123">
        <v>0</v>
      </c>
      <c r="U164" s="123">
        <v>0</v>
      </c>
      <c r="V164" s="123">
        <v>0</v>
      </c>
      <c r="W164" s="123">
        <v>0</v>
      </c>
      <c r="X164" s="123">
        <v>0</v>
      </c>
      <c r="Y164" s="123">
        <v>0</v>
      </c>
      <c r="Z164" s="123">
        <v>0</v>
      </c>
      <c r="AA164" s="123">
        <v>0</v>
      </c>
      <c r="AB164" s="123">
        <v>0</v>
      </c>
      <c r="AC164" s="123">
        <v>0</v>
      </c>
      <c r="AD164" s="123">
        <v>0</v>
      </c>
      <c r="AE164" s="123">
        <v>0</v>
      </c>
      <c r="AF164" s="123">
        <v>0</v>
      </c>
      <c r="AG164" s="123">
        <v>0</v>
      </c>
      <c r="AH164" s="123">
        <v>0</v>
      </c>
      <c r="AI164" s="123">
        <v>0</v>
      </c>
      <c r="AJ164" s="123">
        <v>0</v>
      </c>
      <c r="AK164" s="123">
        <v>0</v>
      </c>
      <c r="AL164" s="123">
        <v>0</v>
      </c>
      <c r="AM164" s="123">
        <v>0</v>
      </c>
      <c r="AN164" s="123">
        <v>0</v>
      </c>
      <c r="AO164" s="123">
        <v>0</v>
      </c>
      <c r="AP164" s="123">
        <v>0</v>
      </c>
      <c r="AQ164" s="123">
        <v>0</v>
      </c>
      <c r="AR164" s="123">
        <v>0</v>
      </c>
      <c r="AS164" s="123">
        <v>0</v>
      </c>
      <c r="AT164" s="123">
        <v>0</v>
      </c>
      <c r="AU164" s="123">
        <v>0</v>
      </c>
      <c r="AV164" s="123">
        <v>0</v>
      </c>
      <c r="AW164" s="123">
        <v>0</v>
      </c>
      <c r="AX164" s="123">
        <v>0</v>
      </c>
      <c r="AY164" s="123">
        <v>0</v>
      </c>
      <c r="AZ164" s="123">
        <v>0</v>
      </c>
      <c r="BA164" s="123">
        <v>0</v>
      </c>
      <c r="BB164" s="123">
        <v>0</v>
      </c>
      <c r="BC164" s="123">
        <v>0</v>
      </c>
      <c r="BD164" s="123">
        <v>0</v>
      </c>
      <c r="BE164" s="123">
        <v>0</v>
      </c>
      <c r="BF164" s="123">
        <v>0</v>
      </c>
      <c r="BG164" s="123">
        <v>0</v>
      </c>
    </row>
    <row r="165" spans="1:59" ht="15" x14ac:dyDescent="0.25">
      <c r="A165" s="198"/>
      <c r="B165" s="122">
        <v>1</v>
      </c>
      <c r="C165" s="122">
        <v>1</v>
      </c>
      <c r="D165" s="122">
        <v>1</v>
      </c>
      <c r="E165" s="123">
        <v>0</v>
      </c>
      <c r="F165" s="123">
        <v>0</v>
      </c>
      <c r="G165" s="123">
        <v>0</v>
      </c>
      <c r="H165" s="123">
        <v>0</v>
      </c>
      <c r="I165" s="123">
        <v>0</v>
      </c>
      <c r="J165" s="123">
        <v>0</v>
      </c>
      <c r="K165" s="123">
        <v>0</v>
      </c>
      <c r="L165" s="123">
        <v>0</v>
      </c>
      <c r="M165" s="123">
        <v>0</v>
      </c>
      <c r="N165" s="123">
        <v>0</v>
      </c>
      <c r="O165" s="123">
        <v>0</v>
      </c>
      <c r="P165" s="123">
        <v>0</v>
      </c>
      <c r="Q165" s="123">
        <v>0</v>
      </c>
      <c r="R165" s="123">
        <v>0</v>
      </c>
      <c r="S165" s="123">
        <v>0</v>
      </c>
      <c r="T165" s="123">
        <v>0</v>
      </c>
      <c r="U165" s="123">
        <v>0</v>
      </c>
      <c r="V165" s="123">
        <v>0</v>
      </c>
      <c r="W165" s="123">
        <v>0</v>
      </c>
      <c r="X165" s="123">
        <v>0</v>
      </c>
      <c r="Y165" s="123">
        <v>0</v>
      </c>
      <c r="Z165" s="123">
        <v>0</v>
      </c>
      <c r="AA165" s="123">
        <v>0</v>
      </c>
      <c r="AB165" s="123">
        <v>0</v>
      </c>
      <c r="AC165" s="123">
        <v>0</v>
      </c>
      <c r="AD165" s="123">
        <v>0</v>
      </c>
      <c r="AE165" s="123">
        <v>0</v>
      </c>
      <c r="AF165" s="123">
        <v>0</v>
      </c>
      <c r="AG165" s="123">
        <v>0</v>
      </c>
      <c r="AH165" s="123">
        <v>0</v>
      </c>
      <c r="AI165" s="123">
        <v>0</v>
      </c>
      <c r="AJ165" s="123">
        <v>0</v>
      </c>
      <c r="AK165" s="123">
        <v>0</v>
      </c>
      <c r="AL165" s="123">
        <v>0</v>
      </c>
      <c r="AM165" s="123">
        <v>0</v>
      </c>
      <c r="AN165" s="123">
        <v>0</v>
      </c>
      <c r="AO165" s="123">
        <v>0</v>
      </c>
      <c r="AP165" s="123">
        <v>0</v>
      </c>
      <c r="AQ165" s="123">
        <v>0</v>
      </c>
      <c r="AR165" s="123">
        <v>0</v>
      </c>
      <c r="AS165" s="123">
        <v>0</v>
      </c>
      <c r="AT165" s="123">
        <v>0</v>
      </c>
      <c r="AU165" s="123">
        <v>0</v>
      </c>
      <c r="AV165" s="123">
        <v>0</v>
      </c>
      <c r="AW165" s="123">
        <v>0</v>
      </c>
      <c r="AX165" s="123">
        <v>0</v>
      </c>
      <c r="AY165" s="123">
        <v>0</v>
      </c>
      <c r="AZ165" s="123">
        <v>0</v>
      </c>
      <c r="BA165" s="123">
        <v>0</v>
      </c>
      <c r="BB165" s="123">
        <v>0</v>
      </c>
      <c r="BC165" s="123">
        <v>0</v>
      </c>
      <c r="BD165" s="123">
        <v>0</v>
      </c>
      <c r="BE165" s="123">
        <v>0</v>
      </c>
      <c r="BF165" s="123">
        <v>0</v>
      </c>
      <c r="BG165" s="123">
        <v>0</v>
      </c>
    </row>
    <row r="166" spans="1:59" ht="15" x14ac:dyDescent="0.25">
      <c r="A166" s="198"/>
      <c r="B166" s="122">
        <v>1</v>
      </c>
      <c r="C166" s="122">
        <v>1</v>
      </c>
      <c r="D166" s="122">
        <v>1</v>
      </c>
      <c r="E166" s="123">
        <v>0</v>
      </c>
      <c r="F166" s="123">
        <v>0</v>
      </c>
      <c r="G166" s="123">
        <v>0</v>
      </c>
      <c r="H166" s="123">
        <v>0</v>
      </c>
      <c r="I166" s="123">
        <v>0</v>
      </c>
      <c r="J166" s="123">
        <v>0</v>
      </c>
      <c r="K166" s="123">
        <v>0</v>
      </c>
      <c r="L166" s="123">
        <v>0</v>
      </c>
      <c r="M166" s="123">
        <v>0</v>
      </c>
      <c r="N166" s="123">
        <v>0</v>
      </c>
      <c r="O166" s="123">
        <v>0</v>
      </c>
      <c r="P166" s="123">
        <v>0</v>
      </c>
      <c r="Q166" s="123">
        <v>0</v>
      </c>
      <c r="R166" s="123">
        <v>0</v>
      </c>
      <c r="S166" s="123">
        <v>0</v>
      </c>
      <c r="T166" s="123">
        <v>0</v>
      </c>
      <c r="U166" s="123">
        <v>0</v>
      </c>
      <c r="V166" s="123">
        <v>0</v>
      </c>
      <c r="W166" s="123">
        <v>0</v>
      </c>
      <c r="X166" s="123">
        <v>0</v>
      </c>
      <c r="Y166" s="123">
        <v>0</v>
      </c>
      <c r="Z166" s="123">
        <v>0</v>
      </c>
      <c r="AA166" s="123">
        <v>0</v>
      </c>
      <c r="AB166" s="123">
        <v>0</v>
      </c>
      <c r="AC166" s="123">
        <v>0</v>
      </c>
      <c r="AD166" s="123">
        <v>0</v>
      </c>
      <c r="AE166" s="123">
        <v>0</v>
      </c>
      <c r="AF166" s="123">
        <v>0</v>
      </c>
      <c r="AG166" s="123">
        <v>0</v>
      </c>
      <c r="AH166" s="123">
        <v>0</v>
      </c>
      <c r="AI166" s="123">
        <v>0</v>
      </c>
      <c r="AJ166" s="123">
        <v>0</v>
      </c>
      <c r="AK166" s="123">
        <v>0</v>
      </c>
      <c r="AL166" s="123">
        <v>0</v>
      </c>
      <c r="AM166" s="123">
        <v>0</v>
      </c>
      <c r="AN166" s="123">
        <v>0</v>
      </c>
      <c r="AO166" s="123">
        <v>0</v>
      </c>
      <c r="AP166" s="123">
        <v>0</v>
      </c>
      <c r="AQ166" s="123">
        <v>0</v>
      </c>
      <c r="AR166" s="123">
        <v>0</v>
      </c>
      <c r="AS166" s="123">
        <v>0</v>
      </c>
      <c r="AT166" s="123">
        <v>0</v>
      </c>
      <c r="AU166" s="123">
        <v>0</v>
      </c>
      <c r="AV166" s="123">
        <v>0</v>
      </c>
      <c r="AW166" s="123">
        <v>0</v>
      </c>
      <c r="AX166" s="123">
        <v>0</v>
      </c>
      <c r="AY166" s="123">
        <v>0</v>
      </c>
      <c r="AZ166" s="123">
        <v>0</v>
      </c>
      <c r="BA166" s="123">
        <v>0</v>
      </c>
      <c r="BB166" s="123">
        <v>0</v>
      </c>
      <c r="BC166" s="123">
        <v>0</v>
      </c>
      <c r="BD166" s="123">
        <v>0</v>
      </c>
      <c r="BE166" s="123">
        <v>0</v>
      </c>
      <c r="BF166" s="123">
        <v>0</v>
      </c>
      <c r="BG166" s="123">
        <v>0</v>
      </c>
    </row>
    <row r="167" spans="1:59" ht="15" x14ac:dyDescent="0.25">
      <c r="A167" s="198"/>
      <c r="B167" s="122">
        <v>1</v>
      </c>
      <c r="C167" s="122">
        <v>1</v>
      </c>
      <c r="D167" s="122">
        <v>1</v>
      </c>
      <c r="E167" s="123">
        <v>0</v>
      </c>
      <c r="F167" s="123">
        <v>0</v>
      </c>
      <c r="G167" s="123">
        <v>0</v>
      </c>
      <c r="H167" s="123">
        <v>0</v>
      </c>
      <c r="I167" s="123">
        <v>0</v>
      </c>
      <c r="J167" s="123">
        <v>0</v>
      </c>
      <c r="K167" s="123">
        <v>0</v>
      </c>
      <c r="L167" s="123">
        <v>0</v>
      </c>
      <c r="M167" s="123">
        <v>0</v>
      </c>
      <c r="N167" s="123">
        <v>0</v>
      </c>
      <c r="O167" s="123">
        <v>0</v>
      </c>
      <c r="P167" s="123">
        <v>0</v>
      </c>
      <c r="Q167" s="123">
        <v>0</v>
      </c>
      <c r="R167" s="123">
        <v>0</v>
      </c>
      <c r="S167" s="123">
        <v>0</v>
      </c>
      <c r="T167" s="123">
        <v>0</v>
      </c>
      <c r="U167" s="123">
        <v>0</v>
      </c>
      <c r="V167" s="123">
        <v>0</v>
      </c>
      <c r="W167" s="123">
        <v>0</v>
      </c>
      <c r="X167" s="123">
        <v>0</v>
      </c>
      <c r="Y167" s="123">
        <v>0</v>
      </c>
      <c r="Z167" s="123">
        <v>0</v>
      </c>
      <c r="AA167" s="123">
        <v>0</v>
      </c>
      <c r="AB167" s="123">
        <v>0</v>
      </c>
      <c r="AC167" s="123">
        <v>0</v>
      </c>
      <c r="AD167" s="123">
        <v>0</v>
      </c>
      <c r="AE167" s="123">
        <v>0</v>
      </c>
      <c r="AF167" s="123">
        <v>0</v>
      </c>
      <c r="AG167" s="123">
        <v>0</v>
      </c>
      <c r="AH167" s="123">
        <v>0</v>
      </c>
      <c r="AI167" s="123">
        <v>0</v>
      </c>
      <c r="AJ167" s="123">
        <v>0</v>
      </c>
      <c r="AK167" s="123">
        <v>0</v>
      </c>
      <c r="AL167" s="123">
        <v>0</v>
      </c>
      <c r="AM167" s="123">
        <v>0</v>
      </c>
      <c r="AN167" s="123">
        <v>0</v>
      </c>
      <c r="AO167" s="123">
        <v>0</v>
      </c>
      <c r="AP167" s="123">
        <v>0</v>
      </c>
      <c r="AQ167" s="123">
        <v>0</v>
      </c>
      <c r="AR167" s="123">
        <v>0</v>
      </c>
      <c r="AS167" s="123">
        <v>0</v>
      </c>
      <c r="AT167" s="123">
        <v>0</v>
      </c>
      <c r="AU167" s="123">
        <v>0</v>
      </c>
      <c r="AV167" s="123">
        <v>0</v>
      </c>
      <c r="AW167" s="123">
        <v>0</v>
      </c>
      <c r="AX167" s="123">
        <v>0</v>
      </c>
      <c r="AY167" s="123">
        <v>0</v>
      </c>
      <c r="AZ167" s="123">
        <v>0</v>
      </c>
      <c r="BA167" s="123">
        <v>0</v>
      </c>
      <c r="BB167" s="123">
        <v>0</v>
      </c>
      <c r="BC167" s="123">
        <v>0</v>
      </c>
      <c r="BD167" s="123">
        <v>0</v>
      </c>
      <c r="BE167" s="123">
        <v>0</v>
      </c>
      <c r="BF167" s="123">
        <v>0</v>
      </c>
      <c r="BG167" s="123">
        <v>0</v>
      </c>
    </row>
    <row r="168" spans="1:59" ht="15" x14ac:dyDescent="0.25">
      <c r="A168" s="198"/>
      <c r="B168" s="122">
        <v>1</v>
      </c>
      <c r="C168" s="122">
        <v>1</v>
      </c>
      <c r="D168" s="122">
        <v>1</v>
      </c>
      <c r="E168" s="123">
        <v>0</v>
      </c>
      <c r="F168" s="123">
        <v>0</v>
      </c>
      <c r="G168" s="123">
        <v>0</v>
      </c>
      <c r="H168" s="123">
        <v>0</v>
      </c>
      <c r="I168" s="123">
        <v>0</v>
      </c>
      <c r="J168" s="123">
        <v>0</v>
      </c>
      <c r="K168" s="123">
        <v>0</v>
      </c>
      <c r="L168" s="123">
        <v>0</v>
      </c>
      <c r="M168" s="123">
        <v>0</v>
      </c>
      <c r="N168" s="123">
        <v>0</v>
      </c>
      <c r="O168" s="123">
        <v>0</v>
      </c>
      <c r="P168" s="123">
        <v>0</v>
      </c>
      <c r="Q168" s="123">
        <v>0</v>
      </c>
      <c r="R168" s="123">
        <v>0</v>
      </c>
      <c r="S168" s="123">
        <v>0</v>
      </c>
      <c r="T168" s="123">
        <v>0</v>
      </c>
      <c r="U168" s="123">
        <v>0</v>
      </c>
      <c r="V168" s="123">
        <v>0</v>
      </c>
      <c r="W168" s="123">
        <v>0</v>
      </c>
      <c r="X168" s="123">
        <v>0</v>
      </c>
      <c r="Y168" s="123">
        <v>0</v>
      </c>
      <c r="Z168" s="123">
        <v>0</v>
      </c>
      <c r="AA168" s="123">
        <v>0</v>
      </c>
      <c r="AB168" s="123">
        <v>0</v>
      </c>
      <c r="AC168" s="123">
        <v>0</v>
      </c>
      <c r="AD168" s="123">
        <v>0</v>
      </c>
      <c r="AE168" s="123">
        <v>0</v>
      </c>
      <c r="AF168" s="123">
        <v>0</v>
      </c>
      <c r="AG168" s="123">
        <v>0</v>
      </c>
      <c r="AH168" s="123">
        <v>0</v>
      </c>
      <c r="AI168" s="123">
        <v>0</v>
      </c>
      <c r="AJ168" s="123">
        <v>0</v>
      </c>
      <c r="AK168" s="123">
        <v>0</v>
      </c>
      <c r="AL168" s="123">
        <v>0</v>
      </c>
      <c r="AM168" s="123">
        <v>0</v>
      </c>
      <c r="AN168" s="123">
        <v>0</v>
      </c>
      <c r="AO168" s="123">
        <v>0</v>
      </c>
      <c r="AP168" s="123">
        <v>0</v>
      </c>
      <c r="AQ168" s="123">
        <v>0</v>
      </c>
      <c r="AR168" s="123">
        <v>0</v>
      </c>
      <c r="AS168" s="123">
        <v>0</v>
      </c>
      <c r="AT168" s="123">
        <v>0</v>
      </c>
      <c r="AU168" s="123">
        <v>0</v>
      </c>
      <c r="AV168" s="123">
        <v>0</v>
      </c>
      <c r="AW168" s="123">
        <v>0</v>
      </c>
      <c r="AX168" s="123">
        <v>0</v>
      </c>
      <c r="AY168" s="123">
        <v>0</v>
      </c>
      <c r="AZ168" s="123">
        <v>0</v>
      </c>
      <c r="BA168" s="123">
        <v>0</v>
      </c>
      <c r="BB168" s="123">
        <v>0</v>
      </c>
      <c r="BC168" s="123">
        <v>0</v>
      </c>
      <c r="BD168" s="123">
        <v>0</v>
      </c>
      <c r="BE168" s="123">
        <v>0</v>
      </c>
      <c r="BF168" s="123">
        <v>0</v>
      </c>
      <c r="BG168" s="123">
        <v>0</v>
      </c>
    </row>
    <row r="169" spans="1:59" ht="15" x14ac:dyDescent="0.25">
      <c r="A169" s="198"/>
      <c r="B169" s="122">
        <v>1</v>
      </c>
      <c r="C169" s="122">
        <v>1</v>
      </c>
      <c r="D169" s="122">
        <v>1</v>
      </c>
      <c r="E169" s="123">
        <v>0</v>
      </c>
      <c r="F169" s="123">
        <v>0</v>
      </c>
      <c r="G169" s="123">
        <v>0</v>
      </c>
      <c r="H169" s="123">
        <v>0</v>
      </c>
      <c r="I169" s="123">
        <v>0</v>
      </c>
      <c r="J169" s="123">
        <v>0</v>
      </c>
      <c r="K169" s="123">
        <v>0</v>
      </c>
      <c r="L169" s="123">
        <v>0</v>
      </c>
      <c r="M169" s="123">
        <v>0</v>
      </c>
      <c r="N169" s="123">
        <v>0</v>
      </c>
      <c r="O169" s="123">
        <v>0</v>
      </c>
      <c r="P169" s="123">
        <v>0</v>
      </c>
      <c r="Q169" s="123">
        <v>0</v>
      </c>
      <c r="R169" s="123">
        <v>0</v>
      </c>
      <c r="S169" s="123">
        <v>0</v>
      </c>
      <c r="T169" s="123">
        <v>0</v>
      </c>
      <c r="U169" s="123">
        <v>0</v>
      </c>
      <c r="V169" s="123">
        <v>0</v>
      </c>
      <c r="W169" s="123">
        <v>0</v>
      </c>
      <c r="X169" s="123">
        <v>0</v>
      </c>
      <c r="Y169" s="123">
        <v>0</v>
      </c>
      <c r="Z169" s="123">
        <v>0</v>
      </c>
      <c r="AA169" s="123">
        <v>0</v>
      </c>
      <c r="AB169" s="123">
        <v>0</v>
      </c>
      <c r="AC169" s="123">
        <v>0</v>
      </c>
      <c r="AD169" s="123">
        <v>0</v>
      </c>
      <c r="AE169" s="123">
        <v>0</v>
      </c>
      <c r="AF169" s="123">
        <v>0</v>
      </c>
      <c r="AG169" s="123">
        <v>0</v>
      </c>
      <c r="AH169" s="123">
        <v>0</v>
      </c>
      <c r="AI169" s="123">
        <v>0</v>
      </c>
      <c r="AJ169" s="123">
        <v>0</v>
      </c>
      <c r="AK169" s="123">
        <v>0</v>
      </c>
      <c r="AL169" s="123">
        <v>0</v>
      </c>
      <c r="AM169" s="123">
        <v>0</v>
      </c>
      <c r="AN169" s="123">
        <v>0</v>
      </c>
      <c r="AO169" s="123">
        <v>0</v>
      </c>
      <c r="AP169" s="123">
        <v>0</v>
      </c>
      <c r="AQ169" s="123">
        <v>0</v>
      </c>
      <c r="AR169" s="123">
        <v>0</v>
      </c>
      <c r="AS169" s="123">
        <v>0</v>
      </c>
      <c r="AT169" s="123">
        <v>0</v>
      </c>
      <c r="AU169" s="123">
        <v>0</v>
      </c>
      <c r="AV169" s="123">
        <v>0</v>
      </c>
      <c r="AW169" s="123">
        <v>0</v>
      </c>
      <c r="AX169" s="123">
        <v>0</v>
      </c>
      <c r="AY169" s="123">
        <v>0</v>
      </c>
      <c r="AZ169" s="123">
        <v>0</v>
      </c>
      <c r="BA169" s="123">
        <v>0</v>
      </c>
      <c r="BB169" s="123">
        <v>0</v>
      </c>
      <c r="BC169" s="123">
        <v>0</v>
      </c>
      <c r="BD169" s="123">
        <v>0</v>
      </c>
      <c r="BE169" s="123">
        <v>0</v>
      </c>
      <c r="BF169" s="123">
        <v>0</v>
      </c>
      <c r="BG169" s="123">
        <v>0</v>
      </c>
    </row>
    <row r="170" spans="1:59" ht="15" x14ac:dyDescent="0.25">
      <c r="A170" s="198"/>
      <c r="B170" s="122">
        <v>1</v>
      </c>
      <c r="C170" s="122">
        <v>1</v>
      </c>
      <c r="D170" s="122">
        <v>1</v>
      </c>
      <c r="E170" s="123">
        <v>0</v>
      </c>
      <c r="F170" s="123">
        <v>0</v>
      </c>
      <c r="G170" s="123">
        <v>0</v>
      </c>
      <c r="H170" s="123">
        <v>0</v>
      </c>
      <c r="I170" s="123">
        <v>0</v>
      </c>
      <c r="J170" s="123">
        <v>0</v>
      </c>
      <c r="K170" s="123">
        <v>0</v>
      </c>
      <c r="L170" s="123">
        <v>0</v>
      </c>
      <c r="M170" s="123">
        <v>0</v>
      </c>
      <c r="N170" s="123">
        <v>0</v>
      </c>
      <c r="O170" s="123">
        <v>0</v>
      </c>
      <c r="P170" s="123">
        <v>0</v>
      </c>
      <c r="Q170" s="123">
        <v>0</v>
      </c>
      <c r="R170" s="123">
        <v>0</v>
      </c>
      <c r="S170" s="123">
        <v>0</v>
      </c>
      <c r="T170" s="123">
        <v>0</v>
      </c>
      <c r="U170" s="123">
        <v>0</v>
      </c>
      <c r="V170" s="123">
        <v>0</v>
      </c>
      <c r="W170" s="123">
        <v>0</v>
      </c>
      <c r="X170" s="123">
        <v>0</v>
      </c>
      <c r="Y170" s="123">
        <v>0</v>
      </c>
      <c r="Z170" s="123">
        <v>0</v>
      </c>
      <c r="AA170" s="123">
        <v>0</v>
      </c>
      <c r="AB170" s="123">
        <v>0</v>
      </c>
      <c r="AC170" s="123">
        <v>0</v>
      </c>
      <c r="AD170" s="123">
        <v>0</v>
      </c>
      <c r="AE170" s="123">
        <v>0</v>
      </c>
      <c r="AF170" s="123">
        <v>0</v>
      </c>
      <c r="AG170" s="123">
        <v>0</v>
      </c>
      <c r="AH170" s="123">
        <v>0</v>
      </c>
      <c r="AI170" s="123">
        <v>0</v>
      </c>
      <c r="AJ170" s="123">
        <v>0</v>
      </c>
      <c r="AK170" s="123">
        <v>0</v>
      </c>
      <c r="AL170" s="123">
        <v>0</v>
      </c>
      <c r="AM170" s="123">
        <v>0</v>
      </c>
      <c r="AN170" s="123">
        <v>0</v>
      </c>
      <c r="AO170" s="123">
        <v>0</v>
      </c>
      <c r="AP170" s="123">
        <v>0</v>
      </c>
      <c r="AQ170" s="123">
        <v>0</v>
      </c>
      <c r="AR170" s="123">
        <v>0</v>
      </c>
      <c r="AS170" s="123">
        <v>0</v>
      </c>
      <c r="AT170" s="123">
        <v>0</v>
      </c>
      <c r="AU170" s="123">
        <v>0</v>
      </c>
      <c r="AV170" s="123">
        <v>0</v>
      </c>
      <c r="AW170" s="123">
        <v>0</v>
      </c>
      <c r="AX170" s="123">
        <v>0</v>
      </c>
      <c r="AY170" s="123">
        <v>0</v>
      </c>
      <c r="AZ170" s="123">
        <v>0</v>
      </c>
      <c r="BA170" s="123">
        <v>0</v>
      </c>
      <c r="BB170" s="123">
        <v>0</v>
      </c>
      <c r="BC170" s="123">
        <v>0</v>
      </c>
      <c r="BD170" s="123">
        <v>0</v>
      </c>
      <c r="BE170" s="123">
        <v>0</v>
      </c>
      <c r="BF170" s="123">
        <v>0</v>
      </c>
      <c r="BG170" s="123">
        <v>0</v>
      </c>
    </row>
    <row r="171" spans="1:59" ht="15" x14ac:dyDescent="0.25">
      <c r="A171" s="198"/>
      <c r="B171" s="122">
        <v>1</v>
      </c>
      <c r="C171" s="122">
        <v>1</v>
      </c>
      <c r="D171" s="122">
        <v>1</v>
      </c>
      <c r="E171" s="123">
        <v>0</v>
      </c>
      <c r="F171" s="123">
        <v>0</v>
      </c>
      <c r="G171" s="123">
        <v>0</v>
      </c>
      <c r="H171" s="123">
        <v>0</v>
      </c>
      <c r="I171" s="123">
        <v>0</v>
      </c>
      <c r="J171" s="123">
        <v>0</v>
      </c>
      <c r="K171" s="123">
        <v>0</v>
      </c>
      <c r="L171" s="123">
        <v>0</v>
      </c>
      <c r="M171" s="123">
        <v>0</v>
      </c>
      <c r="N171" s="123">
        <v>0</v>
      </c>
      <c r="O171" s="123">
        <v>0</v>
      </c>
      <c r="P171" s="123">
        <v>0</v>
      </c>
      <c r="Q171" s="123">
        <v>0</v>
      </c>
      <c r="R171" s="123">
        <v>0</v>
      </c>
      <c r="S171" s="123">
        <v>0</v>
      </c>
      <c r="T171" s="123">
        <v>0</v>
      </c>
      <c r="U171" s="123">
        <v>0</v>
      </c>
      <c r="V171" s="123">
        <v>0</v>
      </c>
      <c r="W171" s="123">
        <v>0</v>
      </c>
      <c r="X171" s="123">
        <v>0</v>
      </c>
      <c r="Y171" s="123">
        <v>0</v>
      </c>
      <c r="Z171" s="123">
        <v>0</v>
      </c>
      <c r="AA171" s="123">
        <v>0</v>
      </c>
      <c r="AB171" s="123">
        <v>0</v>
      </c>
      <c r="AC171" s="123">
        <v>0</v>
      </c>
      <c r="AD171" s="123">
        <v>0</v>
      </c>
      <c r="AE171" s="123">
        <v>0</v>
      </c>
      <c r="AF171" s="123">
        <v>0</v>
      </c>
      <c r="AG171" s="123">
        <v>0</v>
      </c>
      <c r="AH171" s="123">
        <v>0</v>
      </c>
      <c r="AI171" s="123">
        <v>0</v>
      </c>
      <c r="AJ171" s="123">
        <v>0</v>
      </c>
      <c r="AK171" s="123">
        <v>0</v>
      </c>
      <c r="AL171" s="123">
        <v>0</v>
      </c>
      <c r="AM171" s="123">
        <v>0</v>
      </c>
      <c r="AN171" s="123">
        <v>0</v>
      </c>
      <c r="AO171" s="123">
        <v>0</v>
      </c>
      <c r="AP171" s="123">
        <v>0</v>
      </c>
      <c r="AQ171" s="123">
        <v>0</v>
      </c>
      <c r="AR171" s="123">
        <v>0</v>
      </c>
      <c r="AS171" s="123">
        <v>0</v>
      </c>
      <c r="AT171" s="123">
        <v>0</v>
      </c>
      <c r="AU171" s="123">
        <v>0</v>
      </c>
      <c r="AV171" s="123">
        <v>0</v>
      </c>
      <c r="AW171" s="123">
        <v>0</v>
      </c>
      <c r="AX171" s="123">
        <v>0</v>
      </c>
      <c r="AY171" s="123">
        <v>0</v>
      </c>
      <c r="AZ171" s="123">
        <v>0</v>
      </c>
      <c r="BA171" s="123">
        <v>0</v>
      </c>
      <c r="BB171" s="123">
        <v>0</v>
      </c>
      <c r="BC171" s="123">
        <v>0</v>
      </c>
      <c r="BD171" s="123">
        <v>0</v>
      </c>
      <c r="BE171" s="123">
        <v>0</v>
      </c>
      <c r="BF171" s="123">
        <v>0</v>
      </c>
      <c r="BG171" s="123">
        <v>0</v>
      </c>
    </row>
    <row r="172" spans="1:59" ht="15" x14ac:dyDescent="0.25">
      <c r="A172" s="198"/>
      <c r="B172" s="122">
        <v>1</v>
      </c>
      <c r="C172" s="122">
        <v>1</v>
      </c>
      <c r="D172" s="122">
        <v>1</v>
      </c>
      <c r="E172" s="123">
        <v>0</v>
      </c>
      <c r="F172" s="123">
        <v>0</v>
      </c>
      <c r="G172" s="123">
        <v>0</v>
      </c>
      <c r="H172" s="123">
        <v>0</v>
      </c>
      <c r="I172" s="123">
        <v>0</v>
      </c>
      <c r="J172" s="123">
        <v>0</v>
      </c>
      <c r="K172" s="123">
        <v>0</v>
      </c>
      <c r="L172" s="123">
        <v>0</v>
      </c>
      <c r="M172" s="123">
        <v>0</v>
      </c>
      <c r="N172" s="123">
        <v>0</v>
      </c>
      <c r="O172" s="123">
        <v>0</v>
      </c>
      <c r="P172" s="123">
        <v>0</v>
      </c>
      <c r="Q172" s="123">
        <v>0</v>
      </c>
      <c r="R172" s="123">
        <v>0</v>
      </c>
      <c r="S172" s="123">
        <v>0</v>
      </c>
      <c r="T172" s="123">
        <v>0</v>
      </c>
      <c r="U172" s="123">
        <v>0</v>
      </c>
      <c r="V172" s="123">
        <v>0</v>
      </c>
      <c r="W172" s="123">
        <v>0</v>
      </c>
      <c r="X172" s="123">
        <v>0</v>
      </c>
      <c r="Y172" s="123">
        <v>0</v>
      </c>
      <c r="Z172" s="123">
        <v>0</v>
      </c>
      <c r="AA172" s="123">
        <v>0</v>
      </c>
      <c r="AB172" s="123">
        <v>0</v>
      </c>
      <c r="AC172" s="123">
        <v>0</v>
      </c>
      <c r="AD172" s="123">
        <v>0</v>
      </c>
      <c r="AE172" s="123">
        <v>0</v>
      </c>
      <c r="AF172" s="123">
        <v>0</v>
      </c>
      <c r="AG172" s="123">
        <v>0</v>
      </c>
      <c r="AH172" s="123">
        <v>0</v>
      </c>
      <c r="AI172" s="123">
        <v>0</v>
      </c>
      <c r="AJ172" s="123">
        <v>0</v>
      </c>
      <c r="AK172" s="123">
        <v>0</v>
      </c>
      <c r="AL172" s="123">
        <v>0</v>
      </c>
      <c r="AM172" s="123">
        <v>0</v>
      </c>
      <c r="AN172" s="123">
        <v>0</v>
      </c>
      <c r="AO172" s="123">
        <v>0</v>
      </c>
      <c r="AP172" s="123">
        <v>0</v>
      </c>
      <c r="AQ172" s="123">
        <v>0</v>
      </c>
      <c r="AR172" s="123">
        <v>0</v>
      </c>
      <c r="AS172" s="123">
        <v>0</v>
      </c>
      <c r="AT172" s="123">
        <v>0</v>
      </c>
      <c r="AU172" s="123">
        <v>0</v>
      </c>
      <c r="AV172" s="123">
        <v>0</v>
      </c>
      <c r="AW172" s="123">
        <v>0</v>
      </c>
      <c r="AX172" s="123">
        <v>0</v>
      </c>
      <c r="AY172" s="123">
        <v>0</v>
      </c>
      <c r="AZ172" s="123">
        <v>0</v>
      </c>
      <c r="BA172" s="123">
        <v>0</v>
      </c>
      <c r="BB172" s="123">
        <v>0</v>
      </c>
      <c r="BC172" s="123">
        <v>0</v>
      </c>
      <c r="BD172" s="123">
        <v>0</v>
      </c>
      <c r="BE172" s="123">
        <v>0</v>
      </c>
      <c r="BF172" s="123">
        <v>0</v>
      </c>
      <c r="BG172" s="123">
        <v>0</v>
      </c>
    </row>
    <row r="173" spans="1:59" ht="15" x14ac:dyDescent="0.25">
      <c r="A173" s="198"/>
      <c r="B173" s="122">
        <v>1</v>
      </c>
      <c r="C173" s="122">
        <v>1</v>
      </c>
      <c r="D173" s="122">
        <v>1</v>
      </c>
      <c r="E173" s="123">
        <v>0</v>
      </c>
      <c r="F173" s="123">
        <v>0</v>
      </c>
      <c r="G173" s="123">
        <v>0</v>
      </c>
      <c r="H173" s="123">
        <v>0</v>
      </c>
      <c r="I173" s="123">
        <v>0</v>
      </c>
      <c r="J173" s="123">
        <v>0</v>
      </c>
      <c r="K173" s="123">
        <v>0</v>
      </c>
      <c r="L173" s="123">
        <v>0</v>
      </c>
      <c r="M173" s="123">
        <v>0</v>
      </c>
      <c r="N173" s="123">
        <v>0</v>
      </c>
      <c r="O173" s="123">
        <v>0</v>
      </c>
      <c r="P173" s="123">
        <v>0</v>
      </c>
      <c r="Q173" s="123">
        <v>0</v>
      </c>
      <c r="R173" s="123">
        <v>0</v>
      </c>
      <c r="S173" s="123">
        <v>0</v>
      </c>
      <c r="T173" s="123">
        <v>0</v>
      </c>
      <c r="U173" s="123">
        <v>0</v>
      </c>
      <c r="V173" s="123">
        <v>0</v>
      </c>
      <c r="W173" s="123">
        <v>0</v>
      </c>
      <c r="X173" s="123">
        <v>0</v>
      </c>
      <c r="Y173" s="123">
        <v>0</v>
      </c>
      <c r="Z173" s="123">
        <v>0</v>
      </c>
      <c r="AA173" s="123">
        <v>0</v>
      </c>
      <c r="AB173" s="123">
        <v>0</v>
      </c>
      <c r="AC173" s="123">
        <v>0</v>
      </c>
      <c r="AD173" s="123">
        <v>0</v>
      </c>
      <c r="AE173" s="123">
        <v>0</v>
      </c>
      <c r="AF173" s="123">
        <v>0</v>
      </c>
      <c r="AG173" s="123">
        <v>0</v>
      </c>
      <c r="AH173" s="123">
        <v>0</v>
      </c>
      <c r="AI173" s="123">
        <v>0</v>
      </c>
      <c r="AJ173" s="123">
        <v>0</v>
      </c>
      <c r="AK173" s="123">
        <v>0</v>
      </c>
      <c r="AL173" s="123">
        <v>0</v>
      </c>
      <c r="AM173" s="123">
        <v>0</v>
      </c>
      <c r="AN173" s="123">
        <v>0</v>
      </c>
      <c r="AO173" s="123">
        <v>0</v>
      </c>
      <c r="AP173" s="123">
        <v>0</v>
      </c>
      <c r="AQ173" s="123">
        <v>0</v>
      </c>
      <c r="AR173" s="123">
        <v>0</v>
      </c>
      <c r="AS173" s="123">
        <v>0</v>
      </c>
      <c r="AT173" s="123">
        <v>0</v>
      </c>
      <c r="AU173" s="123">
        <v>0</v>
      </c>
      <c r="AV173" s="123">
        <v>0</v>
      </c>
      <c r="AW173" s="123">
        <v>0</v>
      </c>
      <c r="AX173" s="123">
        <v>0</v>
      </c>
      <c r="AY173" s="123">
        <v>0</v>
      </c>
      <c r="AZ173" s="123">
        <v>0</v>
      </c>
      <c r="BA173" s="123">
        <v>0</v>
      </c>
      <c r="BB173" s="123">
        <v>0</v>
      </c>
      <c r="BC173" s="123">
        <v>0</v>
      </c>
      <c r="BD173" s="123">
        <v>0</v>
      </c>
      <c r="BE173" s="123">
        <v>0</v>
      </c>
      <c r="BF173" s="123">
        <v>0</v>
      </c>
      <c r="BG173" s="123">
        <v>0</v>
      </c>
    </row>
    <row r="174" spans="1:59" ht="15" x14ac:dyDescent="0.25">
      <c r="A174" s="198"/>
      <c r="B174" s="122">
        <v>1</v>
      </c>
      <c r="C174" s="122">
        <v>1</v>
      </c>
      <c r="D174" s="122">
        <v>1</v>
      </c>
      <c r="E174" s="123">
        <v>0</v>
      </c>
      <c r="F174" s="123">
        <v>0</v>
      </c>
      <c r="G174" s="123">
        <v>0</v>
      </c>
      <c r="H174" s="123">
        <v>0</v>
      </c>
      <c r="I174" s="123">
        <v>0</v>
      </c>
      <c r="J174" s="123">
        <v>0</v>
      </c>
      <c r="K174" s="123">
        <v>0</v>
      </c>
      <c r="L174" s="123">
        <v>0</v>
      </c>
      <c r="M174" s="123">
        <v>0</v>
      </c>
      <c r="N174" s="123">
        <v>0</v>
      </c>
      <c r="O174" s="123">
        <v>0</v>
      </c>
      <c r="P174" s="123">
        <v>0</v>
      </c>
      <c r="Q174" s="123">
        <v>0</v>
      </c>
      <c r="R174" s="123">
        <v>0</v>
      </c>
      <c r="S174" s="123">
        <v>0</v>
      </c>
      <c r="T174" s="123">
        <v>0</v>
      </c>
      <c r="U174" s="123">
        <v>0</v>
      </c>
      <c r="V174" s="123">
        <v>0</v>
      </c>
      <c r="W174" s="123">
        <v>0</v>
      </c>
      <c r="X174" s="123">
        <v>0</v>
      </c>
      <c r="Y174" s="123">
        <v>0</v>
      </c>
      <c r="Z174" s="123">
        <v>0</v>
      </c>
      <c r="AA174" s="123">
        <v>0</v>
      </c>
      <c r="AB174" s="123">
        <v>0</v>
      </c>
      <c r="AC174" s="123">
        <v>0</v>
      </c>
      <c r="AD174" s="123">
        <v>0</v>
      </c>
      <c r="AE174" s="123">
        <v>0</v>
      </c>
      <c r="AF174" s="123">
        <v>0</v>
      </c>
      <c r="AG174" s="123">
        <v>0</v>
      </c>
      <c r="AH174" s="123">
        <v>0</v>
      </c>
      <c r="AI174" s="123">
        <v>0</v>
      </c>
      <c r="AJ174" s="123">
        <v>0</v>
      </c>
      <c r="AK174" s="123">
        <v>0</v>
      </c>
      <c r="AL174" s="123">
        <v>0</v>
      </c>
      <c r="AM174" s="123">
        <v>0</v>
      </c>
      <c r="AN174" s="123">
        <v>0</v>
      </c>
      <c r="AO174" s="123">
        <v>0</v>
      </c>
      <c r="AP174" s="123">
        <v>0</v>
      </c>
      <c r="AQ174" s="123">
        <v>0</v>
      </c>
      <c r="AR174" s="123">
        <v>0</v>
      </c>
      <c r="AS174" s="123">
        <v>0</v>
      </c>
      <c r="AT174" s="123">
        <v>0</v>
      </c>
      <c r="AU174" s="123">
        <v>0</v>
      </c>
      <c r="AV174" s="123">
        <v>0</v>
      </c>
      <c r="AW174" s="123">
        <v>0</v>
      </c>
      <c r="AX174" s="123">
        <v>0</v>
      </c>
      <c r="AY174" s="123">
        <v>0</v>
      </c>
      <c r="AZ174" s="123">
        <v>0</v>
      </c>
      <c r="BA174" s="123">
        <v>0</v>
      </c>
      <c r="BB174" s="123">
        <v>0</v>
      </c>
      <c r="BC174" s="123">
        <v>0</v>
      </c>
      <c r="BD174" s="123">
        <v>0</v>
      </c>
      <c r="BE174" s="123">
        <v>0</v>
      </c>
      <c r="BF174" s="123">
        <v>0</v>
      </c>
      <c r="BG174" s="123">
        <v>0</v>
      </c>
    </row>
    <row r="175" spans="1:59" ht="15" x14ac:dyDescent="0.25">
      <c r="A175" s="198"/>
      <c r="B175" s="122">
        <v>1</v>
      </c>
      <c r="C175" s="122">
        <v>1</v>
      </c>
      <c r="D175" s="122">
        <v>1</v>
      </c>
      <c r="E175" s="123">
        <v>0</v>
      </c>
      <c r="F175" s="123">
        <v>0</v>
      </c>
      <c r="G175" s="123">
        <v>0</v>
      </c>
      <c r="H175" s="123">
        <v>0</v>
      </c>
      <c r="I175" s="123">
        <v>0</v>
      </c>
      <c r="J175" s="123">
        <v>0</v>
      </c>
      <c r="K175" s="123">
        <v>0</v>
      </c>
      <c r="L175" s="123">
        <v>0</v>
      </c>
      <c r="M175" s="123">
        <v>0</v>
      </c>
      <c r="N175" s="123">
        <v>0</v>
      </c>
      <c r="O175" s="123">
        <v>0</v>
      </c>
      <c r="P175" s="123">
        <v>0</v>
      </c>
      <c r="Q175" s="123">
        <v>0</v>
      </c>
      <c r="R175" s="123">
        <v>0</v>
      </c>
      <c r="S175" s="123">
        <v>0</v>
      </c>
      <c r="T175" s="123">
        <v>0</v>
      </c>
      <c r="U175" s="123">
        <v>0</v>
      </c>
      <c r="V175" s="123">
        <v>0</v>
      </c>
      <c r="W175" s="123">
        <v>0</v>
      </c>
      <c r="X175" s="123">
        <v>0</v>
      </c>
      <c r="Y175" s="123">
        <v>0</v>
      </c>
      <c r="Z175" s="123">
        <v>0</v>
      </c>
      <c r="AA175" s="123">
        <v>0</v>
      </c>
      <c r="AB175" s="123">
        <v>0</v>
      </c>
      <c r="AC175" s="123">
        <v>0</v>
      </c>
      <c r="AD175" s="123">
        <v>0</v>
      </c>
      <c r="AE175" s="123">
        <v>0</v>
      </c>
      <c r="AF175" s="123">
        <v>0</v>
      </c>
      <c r="AG175" s="123">
        <v>0</v>
      </c>
      <c r="AH175" s="123">
        <v>0</v>
      </c>
      <c r="AI175" s="123">
        <v>0</v>
      </c>
      <c r="AJ175" s="123">
        <v>0</v>
      </c>
      <c r="AK175" s="123">
        <v>0</v>
      </c>
      <c r="AL175" s="123">
        <v>0</v>
      </c>
      <c r="AM175" s="123">
        <v>0</v>
      </c>
      <c r="AN175" s="123">
        <v>0</v>
      </c>
      <c r="AO175" s="123">
        <v>0</v>
      </c>
      <c r="AP175" s="123">
        <v>0</v>
      </c>
      <c r="AQ175" s="123">
        <v>0</v>
      </c>
      <c r="AR175" s="123">
        <v>0</v>
      </c>
      <c r="AS175" s="123">
        <v>0</v>
      </c>
      <c r="AT175" s="123">
        <v>0</v>
      </c>
      <c r="AU175" s="123">
        <v>0</v>
      </c>
      <c r="AV175" s="123">
        <v>0</v>
      </c>
      <c r="AW175" s="123">
        <v>0</v>
      </c>
      <c r="AX175" s="123">
        <v>0</v>
      </c>
      <c r="AY175" s="123">
        <v>0</v>
      </c>
      <c r="AZ175" s="123">
        <v>0</v>
      </c>
      <c r="BA175" s="123">
        <v>0</v>
      </c>
      <c r="BB175" s="123">
        <v>0</v>
      </c>
      <c r="BC175" s="123">
        <v>0</v>
      </c>
      <c r="BD175" s="123">
        <v>0</v>
      </c>
      <c r="BE175" s="123">
        <v>0</v>
      </c>
      <c r="BF175" s="123">
        <v>0</v>
      </c>
      <c r="BG175" s="123">
        <v>0</v>
      </c>
    </row>
    <row r="176" spans="1:59" ht="15" x14ac:dyDescent="0.25">
      <c r="A176" s="198"/>
      <c r="B176" s="122">
        <v>1</v>
      </c>
      <c r="C176" s="122">
        <v>1</v>
      </c>
      <c r="D176" s="122">
        <v>1</v>
      </c>
      <c r="E176" s="123">
        <v>0</v>
      </c>
      <c r="F176" s="123">
        <v>0</v>
      </c>
      <c r="G176" s="123">
        <v>0</v>
      </c>
      <c r="H176" s="123">
        <v>0</v>
      </c>
      <c r="I176" s="123">
        <v>0</v>
      </c>
      <c r="J176" s="123">
        <v>0</v>
      </c>
      <c r="K176" s="123">
        <v>0</v>
      </c>
      <c r="L176" s="123">
        <v>0</v>
      </c>
      <c r="M176" s="123">
        <v>0</v>
      </c>
      <c r="N176" s="123">
        <v>0</v>
      </c>
      <c r="O176" s="123">
        <v>0</v>
      </c>
      <c r="P176" s="123">
        <v>0</v>
      </c>
      <c r="Q176" s="123">
        <v>0</v>
      </c>
      <c r="R176" s="123">
        <v>0</v>
      </c>
      <c r="S176" s="123">
        <v>0</v>
      </c>
      <c r="T176" s="123">
        <v>0</v>
      </c>
      <c r="U176" s="123">
        <v>0</v>
      </c>
      <c r="V176" s="123">
        <v>0</v>
      </c>
      <c r="W176" s="123">
        <v>0</v>
      </c>
      <c r="X176" s="123">
        <v>0</v>
      </c>
      <c r="Y176" s="123">
        <v>0</v>
      </c>
      <c r="Z176" s="123">
        <v>0</v>
      </c>
      <c r="AA176" s="123">
        <v>0</v>
      </c>
      <c r="AB176" s="123">
        <v>0</v>
      </c>
      <c r="AC176" s="123">
        <v>0</v>
      </c>
      <c r="AD176" s="123">
        <v>0</v>
      </c>
      <c r="AE176" s="123">
        <v>0</v>
      </c>
      <c r="AF176" s="123">
        <v>0</v>
      </c>
      <c r="AG176" s="123">
        <v>0</v>
      </c>
      <c r="AH176" s="123">
        <v>0</v>
      </c>
      <c r="AI176" s="123">
        <v>0</v>
      </c>
      <c r="AJ176" s="123">
        <v>0</v>
      </c>
      <c r="AK176" s="123">
        <v>0</v>
      </c>
      <c r="AL176" s="123">
        <v>0</v>
      </c>
      <c r="AM176" s="123">
        <v>0</v>
      </c>
      <c r="AN176" s="123">
        <v>0</v>
      </c>
      <c r="AO176" s="123">
        <v>0</v>
      </c>
      <c r="AP176" s="123">
        <v>0</v>
      </c>
      <c r="AQ176" s="123">
        <v>0</v>
      </c>
      <c r="AR176" s="123">
        <v>0</v>
      </c>
      <c r="AS176" s="123">
        <v>0</v>
      </c>
      <c r="AT176" s="123">
        <v>0</v>
      </c>
      <c r="AU176" s="123">
        <v>0</v>
      </c>
      <c r="AV176" s="123">
        <v>0</v>
      </c>
      <c r="AW176" s="123">
        <v>0</v>
      </c>
      <c r="AX176" s="123">
        <v>0</v>
      </c>
      <c r="AY176" s="123">
        <v>0</v>
      </c>
      <c r="AZ176" s="123">
        <v>0</v>
      </c>
      <c r="BA176" s="123">
        <v>0</v>
      </c>
      <c r="BB176" s="123">
        <v>0</v>
      </c>
      <c r="BC176" s="123">
        <v>0</v>
      </c>
      <c r="BD176" s="123">
        <v>0</v>
      </c>
      <c r="BE176" s="123">
        <v>0</v>
      </c>
      <c r="BF176" s="123">
        <v>0</v>
      </c>
      <c r="BG176" s="123">
        <v>0</v>
      </c>
    </row>
    <row r="177" spans="1:59" ht="15" x14ac:dyDescent="0.25">
      <c r="A177" s="198"/>
      <c r="B177" s="122">
        <v>1</v>
      </c>
      <c r="C177" s="122">
        <v>1</v>
      </c>
      <c r="D177" s="122">
        <v>1</v>
      </c>
      <c r="E177" s="123">
        <v>0</v>
      </c>
      <c r="F177" s="123">
        <v>0</v>
      </c>
      <c r="G177" s="123">
        <v>0</v>
      </c>
      <c r="H177" s="123">
        <v>0</v>
      </c>
      <c r="I177" s="123">
        <v>0</v>
      </c>
      <c r="J177" s="123">
        <v>0</v>
      </c>
      <c r="K177" s="123">
        <v>0</v>
      </c>
      <c r="L177" s="123">
        <v>0</v>
      </c>
      <c r="M177" s="123">
        <v>0</v>
      </c>
      <c r="N177" s="123">
        <v>0</v>
      </c>
      <c r="O177" s="123">
        <v>0</v>
      </c>
      <c r="P177" s="123">
        <v>0</v>
      </c>
      <c r="Q177" s="123">
        <v>0</v>
      </c>
      <c r="R177" s="123">
        <v>0</v>
      </c>
      <c r="S177" s="123">
        <v>0</v>
      </c>
      <c r="T177" s="123">
        <v>0</v>
      </c>
      <c r="U177" s="123">
        <v>0</v>
      </c>
      <c r="V177" s="123">
        <v>0</v>
      </c>
      <c r="W177" s="123">
        <v>0</v>
      </c>
      <c r="X177" s="123">
        <v>0</v>
      </c>
      <c r="Y177" s="123">
        <v>0</v>
      </c>
      <c r="Z177" s="123">
        <v>0</v>
      </c>
      <c r="AA177" s="123">
        <v>0</v>
      </c>
      <c r="AB177" s="123">
        <v>0</v>
      </c>
      <c r="AC177" s="123">
        <v>0</v>
      </c>
      <c r="AD177" s="123">
        <v>0</v>
      </c>
      <c r="AE177" s="123">
        <v>0</v>
      </c>
      <c r="AF177" s="123">
        <v>0</v>
      </c>
      <c r="AG177" s="123">
        <v>0</v>
      </c>
      <c r="AH177" s="123">
        <v>0</v>
      </c>
      <c r="AI177" s="123">
        <v>0</v>
      </c>
      <c r="AJ177" s="123">
        <v>0</v>
      </c>
      <c r="AK177" s="123">
        <v>0</v>
      </c>
      <c r="AL177" s="123">
        <v>0</v>
      </c>
      <c r="AM177" s="123">
        <v>0</v>
      </c>
      <c r="AN177" s="123">
        <v>0</v>
      </c>
      <c r="AO177" s="123">
        <v>0</v>
      </c>
      <c r="AP177" s="123">
        <v>0</v>
      </c>
      <c r="AQ177" s="123">
        <v>0</v>
      </c>
      <c r="AR177" s="123">
        <v>0</v>
      </c>
      <c r="AS177" s="123">
        <v>0</v>
      </c>
      <c r="AT177" s="123">
        <v>0</v>
      </c>
      <c r="AU177" s="123">
        <v>0</v>
      </c>
      <c r="AV177" s="123">
        <v>0</v>
      </c>
      <c r="AW177" s="123">
        <v>0</v>
      </c>
      <c r="AX177" s="123">
        <v>0</v>
      </c>
      <c r="AY177" s="123">
        <v>0</v>
      </c>
      <c r="AZ177" s="123">
        <v>0</v>
      </c>
      <c r="BA177" s="123">
        <v>0</v>
      </c>
      <c r="BB177" s="123">
        <v>0</v>
      </c>
      <c r="BC177" s="123">
        <v>0</v>
      </c>
      <c r="BD177" s="123">
        <v>0</v>
      </c>
      <c r="BE177" s="123">
        <v>0</v>
      </c>
      <c r="BF177" s="123">
        <v>0</v>
      </c>
      <c r="BG177" s="123">
        <v>0</v>
      </c>
    </row>
    <row r="178" spans="1:59" ht="15" x14ac:dyDescent="0.25">
      <c r="A178" s="198"/>
      <c r="B178" s="122">
        <v>1</v>
      </c>
      <c r="C178" s="122">
        <v>1</v>
      </c>
      <c r="D178" s="122">
        <v>1</v>
      </c>
      <c r="E178" s="123">
        <v>0</v>
      </c>
      <c r="F178" s="123">
        <v>0</v>
      </c>
      <c r="G178" s="123">
        <v>0</v>
      </c>
      <c r="H178" s="123">
        <v>0</v>
      </c>
      <c r="I178" s="123">
        <v>0</v>
      </c>
      <c r="J178" s="123">
        <v>0</v>
      </c>
      <c r="K178" s="123">
        <v>0</v>
      </c>
      <c r="L178" s="123">
        <v>0</v>
      </c>
      <c r="M178" s="123">
        <v>0</v>
      </c>
      <c r="N178" s="123">
        <v>0</v>
      </c>
      <c r="O178" s="123">
        <v>0</v>
      </c>
      <c r="P178" s="123">
        <v>0</v>
      </c>
      <c r="Q178" s="123">
        <v>0</v>
      </c>
      <c r="R178" s="123">
        <v>0</v>
      </c>
      <c r="S178" s="123">
        <v>0</v>
      </c>
      <c r="T178" s="123">
        <v>0</v>
      </c>
      <c r="U178" s="123">
        <v>0</v>
      </c>
      <c r="V178" s="123">
        <v>0</v>
      </c>
      <c r="W178" s="123">
        <v>0</v>
      </c>
      <c r="X178" s="123">
        <v>0</v>
      </c>
      <c r="Y178" s="123">
        <v>0</v>
      </c>
      <c r="Z178" s="123">
        <v>0</v>
      </c>
      <c r="AA178" s="123">
        <v>0</v>
      </c>
      <c r="AB178" s="123">
        <v>0</v>
      </c>
      <c r="AC178" s="123">
        <v>0</v>
      </c>
      <c r="AD178" s="123">
        <v>0</v>
      </c>
      <c r="AE178" s="123">
        <v>0</v>
      </c>
      <c r="AF178" s="123">
        <v>0</v>
      </c>
      <c r="AG178" s="123">
        <v>0</v>
      </c>
      <c r="AH178" s="123">
        <v>0</v>
      </c>
      <c r="AI178" s="123">
        <v>0</v>
      </c>
      <c r="AJ178" s="123">
        <v>0</v>
      </c>
      <c r="AK178" s="123">
        <v>0</v>
      </c>
      <c r="AL178" s="123">
        <v>0</v>
      </c>
      <c r="AM178" s="123">
        <v>0</v>
      </c>
      <c r="AN178" s="123">
        <v>0</v>
      </c>
      <c r="AO178" s="123">
        <v>0</v>
      </c>
      <c r="AP178" s="123">
        <v>0</v>
      </c>
      <c r="AQ178" s="123">
        <v>0</v>
      </c>
      <c r="AR178" s="123">
        <v>0</v>
      </c>
      <c r="AS178" s="123">
        <v>0</v>
      </c>
      <c r="AT178" s="123">
        <v>0</v>
      </c>
      <c r="AU178" s="123">
        <v>0</v>
      </c>
      <c r="AV178" s="123">
        <v>0</v>
      </c>
      <c r="AW178" s="123">
        <v>0</v>
      </c>
      <c r="AX178" s="123">
        <v>0</v>
      </c>
      <c r="AY178" s="123">
        <v>0</v>
      </c>
      <c r="AZ178" s="123">
        <v>0</v>
      </c>
      <c r="BA178" s="123">
        <v>0</v>
      </c>
      <c r="BB178" s="123">
        <v>0</v>
      </c>
      <c r="BC178" s="123">
        <v>0</v>
      </c>
      <c r="BD178" s="123">
        <v>0</v>
      </c>
      <c r="BE178" s="123">
        <v>0</v>
      </c>
      <c r="BF178" s="123">
        <v>0</v>
      </c>
      <c r="BG178" s="123">
        <v>0</v>
      </c>
    </row>
    <row r="179" spans="1:59" ht="15" x14ac:dyDescent="0.25">
      <c r="A179" s="198"/>
      <c r="B179" s="122">
        <v>1</v>
      </c>
      <c r="C179" s="122">
        <v>1</v>
      </c>
      <c r="D179" s="122">
        <v>1</v>
      </c>
      <c r="E179" s="123">
        <v>0</v>
      </c>
      <c r="F179" s="123">
        <v>0</v>
      </c>
      <c r="G179" s="123">
        <v>0</v>
      </c>
      <c r="H179" s="123">
        <v>0</v>
      </c>
      <c r="I179" s="123">
        <v>0</v>
      </c>
      <c r="J179" s="123">
        <v>0</v>
      </c>
      <c r="K179" s="123">
        <v>0</v>
      </c>
      <c r="L179" s="123">
        <v>0</v>
      </c>
      <c r="M179" s="123">
        <v>0</v>
      </c>
      <c r="N179" s="123">
        <v>0</v>
      </c>
      <c r="O179" s="123">
        <v>0</v>
      </c>
      <c r="P179" s="123">
        <v>0</v>
      </c>
      <c r="Q179" s="123">
        <v>0</v>
      </c>
      <c r="R179" s="123">
        <v>0</v>
      </c>
      <c r="S179" s="123">
        <v>0</v>
      </c>
      <c r="T179" s="123">
        <v>0</v>
      </c>
      <c r="U179" s="123">
        <v>0</v>
      </c>
      <c r="V179" s="123">
        <v>0</v>
      </c>
      <c r="W179" s="123">
        <v>0</v>
      </c>
      <c r="X179" s="123">
        <v>0</v>
      </c>
      <c r="Y179" s="123">
        <v>0</v>
      </c>
      <c r="Z179" s="123">
        <v>0</v>
      </c>
      <c r="AA179" s="123">
        <v>0</v>
      </c>
      <c r="AB179" s="123">
        <v>0</v>
      </c>
      <c r="AC179" s="123">
        <v>0</v>
      </c>
      <c r="AD179" s="123">
        <v>0</v>
      </c>
      <c r="AE179" s="123">
        <v>0</v>
      </c>
      <c r="AF179" s="123">
        <v>0</v>
      </c>
      <c r="AG179" s="123">
        <v>0</v>
      </c>
      <c r="AH179" s="123">
        <v>0</v>
      </c>
      <c r="AI179" s="123">
        <v>0</v>
      </c>
      <c r="AJ179" s="123">
        <v>0</v>
      </c>
      <c r="AK179" s="123">
        <v>0</v>
      </c>
      <c r="AL179" s="123">
        <v>0</v>
      </c>
      <c r="AM179" s="123">
        <v>0</v>
      </c>
      <c r="AN179" s="123">
        <v>0</v>
      </c>
      <c r="AO179" s="123">
        <v>0</v>
      </c>
      <c r="AP179" s="123">
        <v>0</v>
      </c>
      <c r="AQ179" s="123">
        <v>0</v>
      </c>
      <c r="AR179" s="123">
        <v>0</v>
      </c>
      <c r="AS179" s="123">
        <v>0</v>
      </c>
      <c r="AT179" s="123">
        <v>0</v>
      </c>
      <c r="AU179" s="123">
        <v>0</v>
      </c>
      <c r="AV179" s="123">
        <v>0</v>
      </c>
      <c r="AW179" s="123">
        <v>0</v>
      </c>
      <c r="AX179" s="123">
        <v>0</v>
      </c>
      <c r="AY179" s="123">
        <v>0</v>
      </c>
      <c r="AZ179" s="123">
        <v>0</v>
      </c>
      <c r="BA179" s="123">
        <v>0</v>
      </c>
      <c r="BB179" s="123">
        <v>0</v>
      </c>
      <c r="BC179" s="123">
        <v>0</v>
      </c>
      <c r="BD179" s="123">
        <v>0</v>
      </c>
      <c r="BE179" s="123">
        <v>0</v>
      </c>
      <c r="BF179" s="123">
        <v>0</v>
      </c>
      <c r="BG179" s="123">
        <v>0</v>
      </c>
    </row>
    <row r="180" spans="1:59" ht="15" x14ac:dyDescent="0.25">
      <c r="A180" s="198"/>
      <c r="B180" s="122">
        <v>1</v>
      </c>
      <c r="C180" s="122">
        <v>1</v>
      </c>
      <c r="D180" s="122">
        <v>1</v>
      </c>
      <c r="E180" s="123">
        <v>0</v>
      </c>
      <c r="F180" s="123">
        <v>0</v>
      </c>
      <c r="G180" s="123">
        <v>0</v>
      </c>
      <c r="H180" s="123">
        <v>0</v>
      </c>
      <c r="I180" s="123">
        <v>0</v>
      </c>
      <c r="J180" s="123">
        <v>0</v>
      </c>
      <c r="K180" s="123">
        <v>0</v>
      </c>
      <c r="L180" s="123">
        <v>0</v>
      </c>
      <c r="M180" s="123">
        <v>0</v>
      </c>
      <c r="N180" s="123">
        <v>0</v>
      </c>
      <c r="O180" s="123">
        <v>0</v>
      </c>
      <c r="P180" s="123">
        <v>0</v>
      </c>
      <c r="Q180" s="123">
        <v>0</v>
      </c>
      <c r="R180" s="123">
        <v>0</v>
      </c>
      <c r="S180" s="123">
        <v>0</v>
      </c>
      <c r="T180" s="123">
        <v>0</v>
      </c>
      <c r="U180" s="123">
        <v>0</v>
      </c>
      <c r="V180" s="123">
        <v>0</v>
      </c>
      <c r="W180" s="123">
        <v>0</v>
      </c>
      <c r="X180" s="123">
        <v>0</v>
      </c>
      <c r="Y180" s="123">
        <v>0</v>
      </c>
      <c r="Z180" s="123">
        <v>0</v>
      </c>
      <c r="AA180" s="123">
        <v>0</v>
      </c>
      <c r="AB180" s="123">
        <v>0</v>
      </c>
      <c r="AC180" s="123">
        <v>0</v>
      </c>
      <c r="AD180" s="123">
        <v>0</v>
      </c>
      <c r="AE180" s="123">
        <v>0</v>
      </c>
      <c r="AF180" s="123">
        <v>0</v>
      </c>
      <c r="AG180" s="123">
        <v>0</v>
      </c>
      <c r="AH180" s="123">
        <v>0</v>
      </c>
      <c r="AI180" s="123">
        <v>0</v>
      </c>
      <c r="AJ180" s="123">
        <v>0</v>
      </c>
      <c r="AK180" s="123">
        <v>0</v>
      </c>
      <c r="AL180" s="123">
        <v>0</v>
      </c>
      <c r="AM180" s="123">
        <v>0</v>
      </c>
      <c r="AN180" s="123">
        <v>0</v>
      </c>
      <c r="AO180" s="123">
        <v>0</v>
      </c>
      <c r="AP180" s="123">
        <v>0</v>
      </c>
      <c r="AQ180" s="123">
        <v>0</v>
      </c>
      <c r="AR180" s="123">
        <v>0</v>
      </c>
      <c r="AS180" s="123">
        <v>0</v>
      </c>
      <c r="AT180" s="123">
        <v>0</v>
      </c>
      <c r="AU180" s="123">
        <v>0</v>
      </c>
      <c r="AV180" s="123">
        <v>0</v>
      </c>
      <c r="AW180" s="123">
        <v>0</v>
      </c>
      <c r="AX180" s="123">
        <v>0</v>
      </c>
      <c r="AY180" s="123">
        <v>0</v>
      </c>
      <c r="AZ180" s="123">
        <v>0</v>
      </c>
      <c r="BA180" s="123">
        <v>0</v>
      </c>
      <c r="BB180" s="123">
        <v>0</v>
      </c>
      <c r="BC180" s="123">
        <v>0</v>
      </c>
      <c r="BD180" s="123">
        <v>0</v>
      </c>
      <c r="BE180" s="123">
        <v>0</v>
      </c>
      <c r="BF180" s="123">
        <v>0</v>
      </c>
      <c r="BG180" s="123">
        <v>0</v>
      </c>
    </row>
    <row r="181" spans="1:59" ht="15" x14ac:dyDescent="0.25">
      <c r="A181" s="198"/>
      <c r="B181" s="122">
        <v>1</v>
      </c>
      <c r="C181" s="122">
        <v>1</v>
      </c>
      <c r="D181" s="122">
        <v>1</v>
      </c>
      <c r="E181" s="123">
        <v>0</v>
      </c>
      <c r="F181" s="123">
        <v>0</v>
      </c>
      <c r="G181" s="123">
        <v>0</v>
      </c>
      <c r="H181" s="123">
        <v>0</v>
      </c>
      <c r="I181" s="123">
        <v>0</v>
      </c>
      <c r="J181" s="123">
        <v>0</v>
      </c>
      <c r="K181" s="123">
        <v>0</v>
      </c>
      <c r="L181" s="123">
        <v>0</v>
      </c>
      <c r="M181" s="123">
        <v>0</v>
      </c>
      <c r="N181" s="123">
        <v>0</v>
      </c>
      <c r="O181" s="123">
        <v>0</v>
      </c>
      <c r="P181" s="123">
        <v>0</v>
      </c>
      <c r="Q181" s="123">
        <v>0</v>
      </c>
      <c r="R181" s="123">
        <v>0</v>
      </c>
      <c r="S181" s="123">
        <v>0</v>
      </c>
      <c r="T181" s="123">
        <v>0</v>
      </c>
      <c r="U181" s="123">
        <v>0</v>
      </c>
      <c r="V181" s="123">
        <v>0</v>
      </c>
      <c r="W181" s="123">
        <v>0</v>
      </c>
      <c r="X181" s="123">
        <v>0</v>
      </c>
      <c r="Y181" s="123">
        <v>0</v>
      </c>
      <c r="Z181" s="123">
        <v>0</v>
      </c>
      <c r="AA181" s="123">
        <v>0</v>
      </c>
      <c r="AB181" s="123">
        <v>0</v>
      </c>
      <c r="AC181" s="123">
        <v>0</v>
      </c>
      <c r="AD181" s="123">
        <v>0</v>
      </c>
      <c r="AE181" s="123">
        <v>0</v>
      </c>
      <c r="AF181" s="123">
        <v>0</v>
      </c>
      <c r="AG181" s="123">
        <v>0</v>
      </c>
      <c r="AH181" s="123">
        <v>0</v>
      </c>
      <c r="AI181" s="123">
        <v>0</v>
      </c>
      <c r="AJ181" s="123">
        <v>0</v>
      </c>
      <c r="AK181" s="123">
        <v>0</v>
      </c>
      <c r="AL181" s="123">
        <v>0</v>
      </c>
      <c r="AM181" s="123">
        <v>0</v>
      </c>
      <c r="AN181" s="123">
        <v>0</v>
      </c>
      <c r="AO181" s="123">
        <v>0</v>
      </c>
      <c r="AP181" s="123">
        <v>0</v>
      </c>
      <c r="AQ181" s="123">
        <v>0</v>
      </c>
      <c r="AR181" s="123">
        <v>0</v>
      </c>
      <c r="AS181" s="123">
        <v>0</v>
      </c>
      <c r="AT181" s="123">
        <v>0</v>
      </c>
      <c r="AU181" s="123">
        <v>0</v>
      </c>
      <c r="AV181" s="123">
        <v>0</v>
      </c>
      <c r="AW181" s="123">
        <v>0</v>
      </c>
      <c r="AX181" s="123">
        <v>0</v>
      </c>
      <c r="AY181" s="123">
        <v>0</v>
      </c>
      <c r="AZ181" s="123">
        <v>0</v>
      </c>
      <c r="BA181" s="123">
        <v>0</v>
      </c>
      <c r="BB181" s="123">
        <v>0</v>
      </c>
      <c r="BC181" s="123">
        <v>0</v>
      </c>
      <c r="BD181" s="123">
        <v>0</v>
      </c>
      <c r="BE181" s="123">
        <v>0</v>
      </c>
      <c r="BF181" s="123">
        <v>0</v>
      </c>
      <c r="BG181" s="123">
        <v>0</v>
      </c>
    </row>
    <row r="182" spans="1:59" ht="15" x14ac:dyDescent="0.25">
      <c r="A182" s="198"/>
      <c r="B182" s="122">
        <v>1</v>
      </c>
      <c r="C182" s="122">
        <v>1</v>
      </c>
      <c r="D182" s="122">
        <v>1</v>
      </c>
      <c r="E182" s="123">
        <v>0</v>
      </c>
      <c r="F182" s="123">
        <v>0</v>
      </c>
      <c r="G182" s="123">
        <v>0</v>
      </c>
      <c r="H182" s="123">
        <v>0</v>
      </c>
      <c r="I182" s="123">
        <v>0</v>
      </c>
      <c r="J182" s="123">
        <v>0</v>
      </c>
      <c r="K182" s="123">
        <v>0</v>
      </c>
      <c r="L182" s="123">
        <v>0</v>
      </c>
      <c r="M182" s="123">
        <v>0</v>
      </c>
      <c r="N182" s="123">
        <v>0</v>
      </c>
      <c r="O182" s="123">
        <v>0</v>
      </c>
      <c r="P182" s="123">
        <v>0</v>
      </c>
      <c r="Q182" s="123">
        <v>0</v>
      </c>
      <c r="R182" s="123">
        <v>0</v>
      </c>
      <c r="S182" s="123">
        <v>0</v>
      </c>
      <c r="T182" s="123">
        <v>0</v>
      </c>
      <c r="U182" s="123">
        <v>0</v>
      </c>
      <c r="V182" s="123">
        <v>0</v>
      </c>
      <c r="W182" s="123">
        <v>0</v>
      </c>
      <c r="X182" s="123">
        <v>0</v>
      </c>
      <c r="Y182" s="123">
        <v>0</v>
      </c>
      <c r="Z182" s="123">
        <v>0</v>
      </c>
      <c r="AA182" s="123">
        <v>0</v>
      </c>
      <c r="AB182" s="123">
        <v>0</v>
      </c>
      <c r="AC182" s="123">
        <v>0</v>
      </c>
      <c r="AD182" s="123">
        <v>0</v>
      </c>
      <c r="AE182" s="123">
        <v>0</v>
      </c>
      <c r="AF182" s="123">
        <v>0</v>
      </c>
      <c r="AG182" s="123">
        <v>0</v>
      </c>
      <c r="AH182" s="123">
        <v>0</v>
      </c>
      <c r="AI182" s="123">
        <v>0</v>
      </c>
      <c r="AJ182" s="123">
        <v>0</v>
      </c>
      <c r="AK182" s="123">
        <v>0</v>
      </c>
      <c r="AL182" s="123">
        <v>0</v>
      </c>
      <c r="AM182" s="123">
        <v>0</v>
      </c>
      <c r="AN182" s="123">
        <v>0</v>
      </c>
      <c r="AO182" s="123">
        <v>0</v>
      </c>
      <c r="AP182" s="123">
        <v>0</v>
      </c>
      <c r="AQ182" s="123">
        <v>0</v>
      </c>
      <c r="AR182" s="123">
        <v>0</v>
      </c>
      <c r="AS182" s="123">
        <v>0</v>
      </c>
      <c r="AT182" s="123">
        <v>0</v>
      </c>
      <c r="AU182" s="123">
        <v>0</v>
      </c>
      <c r="AV182" s="123">
        <v>0</v>
      </c>
      <c r="AW182" s="123">
        <v>0</v>
      </c>
      <c r="AX182" s="123">
        <v>0</v>
      </c>
      <c r="AY182" s="123">
        <v>0</v>
      </c>
      <c r="AZ182" s="123">
        <v>0</v>
      </c>
      <c r="BA182" s="123">
        <v>0</v>
      </c>
      <c r="BB182" s="123">
        <v>0</v>
      </c>
      <c r="BC182" s="123">
        <v>0</v>
      </c>
      <c r="BD182" s="123">
        <v>0</v>
      </c>
      <c r="BE182" s="123">
        <v>0</v>
      </c>
      <c r="BF182" s="123">
        <v>0</v>
      </c>
      <c r="BG182" s="123">
        <v>0</v>
      </c>
    </row>
    <row r="183" spans="1:59" ht="15" x14ac:dyDescent="0.25">
      <c r="A183" s="198"/>
      <c r="B183" s="122">
        <v>1</v>
      </c>
      <c r="C183" s="122">
        <v>1</v>
      </c>
      <c r="D183" s="122">
        <v>1</v>
      </c>
      <c r="E183" s="123">
        <v>0</v>
      </c>
      <c r="F183" s="123">
        <v>0</v>
      </c>
      <c r="G183" s="123">
        <v>0</v>
      </c>
      <c r="H183" s="123">
        <v>0</v>
      </c>
      <c r="I183" s="123">
        <v>0</v>
      </c>
      <c r="J183" s="123">
        <v>0</v>
      </c>
      <c r="K183" s="123">
        <v>0</v>
      </c>
      <c r="L183" s="123">
        <v>0</v>
      </c>
      <c r="M183" s="123">
        <v>0</v>
      </c>
      <c r="N183" s="123">
        <v>0</v>
      </c>
      <c r="O183" s="123">
        <v>0</v>
      </c>
      <c r="P183" s="123">
        <v>0</v>
      </c>
      <c r="Q183" s="123">
        <v>0</v>
      </c>
      <c r="R183" s="123">
        <v>0</v>
      </c>
      <c r="S183" s="123">
        <v>0</v>
      </c>
      <c r="T183" s="123">
        <v>0</v>
      </c>
      <c r="U183" s="123">
        <v>0</v>
      </c>
      <c r="V183" s="123">
        <v>0</v>
      </c>
      <c r="W183" s="123">
        <v>0</v>
      </c>
      <c r="X183" s="123">
        <v>0</v>
      </c>
      <c r="Y183" s="123">
        <v>0</v>
      </c>
      <c r="Z183" s="123">
        <v>0</v>
      </c>
      <c r="AA183" s="123">
        <v>0</v>
      </c>
      <c r="AB183" s="123">
        <v>0</v>
      </c>
      <c r="AC183" s="123">
        <v>0</v>
      </c>
      <c r="AD183" s="123">
        <v>0</v>
      </c>
      <c r="AE183" s="123">
        <v>0</v>
      </c>
      <c r="AF183" s="123">
        <v>0</v>
      </c>
      <c r="AG183" s="123">
        <v>0</v>
      </c>
      <c r="AH183" s="123">
        <v>0</v>
      </c>
      <c r="AI183" s="123">
        <v>0</v>
      </c>
      <c r="AJ183" s="123">
        <v>0</v>
      </c>
      <c r="AK183" s="123">
        <v>0</v>
      </c>
      <c r="AL183" s="123">
        <v>0</v>
      </c>
      <c r="AM183" s="123">
        <v>0</v>
      </c>
      <c r="AN183" s="123">
        <v>0</v>
      </c>
      <c r="AO183" s="123">
        <v>0</v>
      </c>
      <c r="AP183" s="123">
        <v>0</v>
      </c>
      <c r="AQ183" s="123">
        <v>0</v>
      </c>
      <c r="AR183" s="123">
        <v>0</v>
      </c>
      <c r="AS183" s="123">
        <v>0</v>
      </c>
      <c r="AT183" s="123">
        <v>0</v>
      </c>
      <c r="AU183" s="123">
        <v>0</v>
      </c>
      <c r="AV183" s="123">
        <v>0</v>
      </c>
      <c r="AW183" s="123">
        <v>0</v>
      </c>
      <c r="AX183" s="123">
        <v>0</v>
      </c>
      <c r="AY183" s="123">
        <v>0</v>
      </c>
      <c r="AZ183" s="123">
        <v>0</v>
      </c>
      <c r="BA183" s="123">
        <v>0</v>
      </c>
      <c r="BB183" s="123">
        <v>0</v>
      </c>
      <c r="BC183" s="123">
        <v>0</v>
      </c>
      <c r="BD183" s="123">
        <v>0</v>
      </c>
      <c r="BE183" s="123">
        <v>0</v>
      </c>
      <c r="BF183" s="123">
        <v>0</v>
      </c>
      <c r="BG183" s="123">
        <v>0</v>
      </c>
    </row>
    <row r="184" spans="1:59" ht="15" x14ac:dyDescent="0.25">
      <c r="A184" s="198"/>
      <c r="B184" s="122">
        <v>1</v>
      </c>
      <c r="C184" s="122">
        <v>1</v>
      </c>
      <c r="D184" s="122">
        <v>1</v>
      </c>
      <c r="E184" s="123">
        <v>0</v>
      </c>
      <c r="F184" s="123">
        <v>0</v>
      </c>
      <c r="G184" s="123">
        <v>0</v>
      </c>
      <c r="H184" s="123">
        <v>0</v>
      </c>
      <c r="I184" s="123">
        <v>0</v>
      </c>
      <c r="J184" s="123">
        <v>0</v>
      </c>
      <c r="K184" s="123">
        <v>0</v>
      </c>
      <c r="L184" s="123">
        <v>0</v>
      </c>
      <c r="M184" s="123">
        <v>0</v>
      </c>
      <c r="N184" s="123">
        <v>0</v>
      </c>
      <c r="O184" s="123">
        <v>0</v>
      </c>
      <c r="P184" s="123">
        <v>0</v>
      </c>
      <c r="Q184" s="123">
        <v>0</v>
      </c>
      <c r="R184" s="123">
        <v>0</v>
      </c>
      <c r="S184" s="123">
        <v>0</v>
      </c>
      <c r="T184" s="123">
        <v>0</v>
      </c>
      <c r="U184" s="123">
        <v>0</v>
      </c>
      <c r="V184" s="123">
        <v>0</v>
      </c>
      <c r="W184" s="123">
        <v>0</v>
      </c>
      <c r="X184" s="123">
        <v>0</v>
      </c>
      <c r="Y184" s="123">
        <v>0</v>
      </c>
      <c r="Z184" s="123">
        <v>0</v>
      </c>
      <c r="AA184" s="123">
        <v>0</v>
      </c>
      <c r="AB184" s="123">
        <v>0</v>
      </c>
      <c r="AC184" s="123">
        <v>0</v>
      </c>
      <c r="AD184" s="123">
        <v>0</v>
      </c>
      <c r="AE184" s="123">
        <v>0</v>
      </c>
      <c r="AF184" s="123">
        <v>0</v>
      </c>
      <c r="AG184" s="123">
        <v>0</v>
      </c>
      <c r="AH184" s="123">
        <v>0</v>
      </c>
      <c r="AI184" s="123">
        <v>0</v>
      </c>
      <c r="AJ184" s="123">
        <v>0</v>
      </c>
      <c r="AK184" s="123">
        <v>0</v>
      </c>
      <c r="AL184" s="123">
        <v>0</v>
      </c>
      <c r="AM184" s="123">
        <v>0</v>
      </c>
      <c r="AN184" s="123">
        <v>0</v>
      </c>
      <c r="AO184" s="123">
        <v>0</v>
      </c>
      <c r="AP184" s="123">
        <v>0</v>
      </c>
      <c r="AQ184" s="123">
        <v>0</v>
      </c>
      <c r="AR184" s="123">
        <v>0</v>
      </c>
      <c r="AS184" s="123">
        <v>0</v>
      </c>
      <c r="AT184" s="123">
        <v>0</v>
      </c>
      <c r="AU184" s="123">
        <v>0</v>
      </c>
      <c r="AV184" s="123">
        <v>0</v>
      </c>
      <c r="AW184" s="123">
        <v>0</v>
      </c>
      <c r="AX184" s="123">
        <v>0</v>
      </c>
      <c r="AY184" s="123">
        <v>0</v>
      </c>
      <c r="AZ184" s="123">
        <v>0</v>
      </c>
      <c r="BA184" s="123">
        <v>0</v>
      </c>
      <c r="BB184" s="123">
        <v>0</v>
      </c>
      <c r="BC184" s="123">
        <v>0</v>
      </c>
      <c r="BD184" s="123">
        <v>0</v>
      </c>
      <c r="BE184" s="123">
        <v>0</v>
      </c>
      <c r="BF184" s="123">
        <v>0</v>
      </c>
      <c r="BG184" s="123">
        <v>0</v>
      </c>
    </row>
    <row r="185" spans="1:59" ht="15" x14ac:dyDescent="0.25">
      <c r="A185" s="198"/>
      <c r="B185" s="122">
        <v>1</v>
      </c>
      <c r="C185" s="122">
        <v>1</v>
      </c>
      <c r="D185" s="122">
        <v>1</v>
      </c>
      <c r="E185" s="123">
        <v>0</v>
      </c>
      <c r="F185" s="123">
        <v>0</v>
      </c>
      <c r="G185" s="123">
        <v>0</v>
      </c>
      <c r="H185" s="123">
        <v>0</v>
      </c>
      <c r="I185" s="123">
        <v>0</v>
      </c>
      <c r="J185" s="123">
        <v>0</v>
      </c>
      <c r="K185" s="123">
        <v>0</v>
      </c>
      <c r="L185" s="123">
        <v>0</v>
      </c>
      <c r="M185" s="123">
        <v>0</v>
      </c>
      <c r="N185" s="123">
        <v>0</v>
      </c>
      <c r="O185" s="123">
        <v>0</v>
      </c>
      <c r="P185" s="123">
        <v>0</v>
      </c>
      <c r="Q185" s="123">
        <v>0</v>
      </c>
      <c r="R185" s="123">
        <v>0</v>
      </c>
      <c r="S185" s="123">
        <v>0</v>
      </c>
      <c r="T185" s="123">
        <v>0</v>
      </c>
      <c r="U185" s="123">
        <v>0</v>
      </c>
      <c r="V185" s="123">
        <v>0</v>
      </c>
      <c r="W185" s="123">
        <v>0</v>
      </c>
      <c r="X185" s="123">
        <v>0</v>
      </c>
      <c r="Y185" s="123">
        <v>0</v>
      </c>
      <c r="Z185" s="123">
        <v>0</v>
      </c>
      <c r="AA185" s="123">
        <v>0</v>
      </c>
      <c r="AB185" s="123">
        <v>0</v>
      </c>
      <c r="AC185" s="123">
        <v>0</v>
      </c>
      <c r="AD185" s="123">
        <v>0</v>
      </c>
      <c r="AE185" s="123">
        <v>0</v>
      </c>
      <c r="AF185" s="123">
        <v>0</v>
      </c>
      <c r="AG185" s="123">
        <v>0</v>
      </c>
      <c r="AH185" s="123">
        <v>0</v>
      </c>
      <c r="AI185" s="123">
        <v>0</v>
      </c>
      <c r="AJ185" s="123">
        <v>0</v>
      </c>
      <c r="AK185" s="123">
        <v>0</v>
      </c>
      <c r="AL185" s="123">
        <v>0</v>
      </c>
      <c r="AM185" s="123">
        <v>0</v>
      </c>
      <c r="AN185" s="123">
        <v>0</v>
      </c>
      <c r="AO185" s="123">
        <v>0</v>
      </c>
      <c r="AP185" s="123">
        <v>0</v>
      </c>
      <c r="AQ185" s="123">
        <v>0</v>
      </c>
      <c r="AR185" s="123">
        <v>0</v>
      </c>
      <c r="AS185" s="123">
        <v>0</v>
      </c>
      <c r="AT185" s="123">
        <v>0</v>
      </c>
      <c r="AU185" s="123">
        <v>0</v>
      </c>
      <c r="AV185" s="123">
        <v>0</v>
      </c>
      <c r="AW185" s="123">
        <v>0</v>
      </c>
      <c r="AX185" s="123">
        <v>0</v>
      </c>
      <c r="AY185" s="123">
        <v>0</v>
      </c>
      <c r="AZ185" s="123">
        <v>0</v>
      </c>
      <c r="BA185" s="123">
        <v>0</v>
      </c>
      <c r="BB185" s="123">
        <v>0</v>
      </c>
      <c r="BC185" s="123">
        <v>0</v>
      </c>
      <c r="BD185" s="123">
        <v>0</v>
      </c>
      <c r="BE185" s="123">
        <v>0</v>
      </c>
      <c r="BF185" s="123">
        <v>0</v>
      </c>
      <c r="BG185" s="123">
        <v>0</v>
      </c>
    </row>
    <row r="186" spans="1:59" ht="15" x14ac:dyDescent="0.25">
      <c r="A186" s="198"/>
      <c r="B186" s="122">
        <v>1</v>
      </c>
      <c r="C186" s="122">
        <v>1</v>
      </c>
      <c r="D186" s="122">
        <v>1</v>
      </c>
      <c r="E186" s="123">
        <v>0</v>
      </c>
      <c r="F186" s="123">
        <v>0</v>
      </c>
      <c r="G186" s="123">
        <v>0</v>
      </c>
      <c r="H186" s="123">
        <v>0</v>
      </c>
      <c r="I186" s="123">
        <v>0</v>
      </c>
      <c r="J186" s="123">
        <v>0</v>
      </c>
      <c r="K186" s="123">
        <v>0</v>
      </c>
      <c r="L186" s="123">
        <v>0</v>
      </c>
      <c r="M186" s="123">
        <v>0</v>
      </c>
      <c r="N186" s="123">
        <v>0</v>
      </c>
      <c r="O186" s="123">
        <v>0</v>
      </c>
      <c r="P186" s="123">
        <v>0</v>
      </c>
      <c r="Q186" s="123">
        <v>0</v>
      </c>
      <c r="R186" s="123">
        <v>0</v>
      </c>
      <c r="S186" s="123">
        <v>0</v>
      </c>
      <c r="T186" s="123">
        <v>0</v>
      </c>
      <c r="U186" s="123">
        <v>0</v>
      </c>
      <c r="V186" s="123">
        <v>0</v>
      </c>
      <c r="W186" s="123">
        <v>0</v>
      </c>
      <c r="X186" s="123">
        <v>0</v>
      </c>
      <c r="Y186" s="123">
        <v>0</v>
      </c>
      <c r="Z186" s="123">
        <v>0</v>
      </c>
      <c r="AA186" s="123">
        <v>0</v>
      </c>
      <c r="AB186" s="123">
        <v>0</v>
      </c>
      <c r="AC186" s="123">
        <v>0</v>
      </c>
      <c r="AD186" s="123">
        <v>0</v>
      </c>
      <c r="AE186" s="123">
        <v>0</v>
      </c>
      <c r="AF186" s="123">
        <v>0</v>
      </c>
      <c r="AG186" s="123">
        <v>0</v>
      </c>
      <c r="AH186" s="123">
        <v>0</v>
      </c>
      <c r="AI186" s="123">
        <v>0</v>
      </c>
      <c r="AJ186" s="123">
        <v>0</v>
      </c>
      <c r="AK186" s="123">
        <v>0</v>
      </c>
      <c r="AL186" s="123">
        <v>0</v>
      </c>
      <c r="AM186" s="123">
        <v>0</v>
      </c>
      <c r="AN186" s="123">
        <v>0</v>
      </c>
      <c r="AO186" s="123">
        <v>0</v>
      </c>
      <c r="AP186" s="123">
        <v>0</v>
      </c>
      <c r="AQ186" s="123">
        <v>0</v>
      </c>
      <c r="AR186" s="123">
        <v>0</v>
      </c>
      <c r="AS186" s="123">
        <v>0</v>
      </c>
      <c r="AT186" s="123">
        <v>0</v>
      </c>
      <c r="AU186" s="123">
        <v>0</v>
      </c>
      <c r="AV186" s="123">
        <v>0</v>
      </c>
      <c r="AW186" s="123">
        <v>0</v>
      </c>
      <c r="AX186" s="123">
        <v>0</v>
      </c>
      <c r="AY186" s="123">
        <v>0</v>
      </c>
      <c r="AZ186" s="123">
        <v>0</v>
      </c>
      <c r="BA186" s="123">
        <v>0</v>
      </c>
      <c r="BB186" s="123">
        <v>0</v>
      </c>
      <c r="BC186" s="123">
        <v>0</v>
      </c>
      <c r="BD186" s="123">
        <v>0</v>
      </c>
      <c r="BE186" s="123">
        <v>0</v>
      </c>
      <c r="BF186" s="123">
        <v>0</v>
      </c>
      <c r="BG186" s="123">
        <v>0</v>
      </c>
    </row>
    <row r="187" spans="1:59" ht="15" x14ac:dyDescent="0.25">
      <c r="A187" s="198"/>
      <c r="B187" s="122">
        <v>1</v>
      </c>
      <c r="C187" s="122">
        <v>1</v>
      </c>
      <c r="D187" s="122">
        <v>1</v>
      </c>
      <c r="E187" s="123">
        <v>0</v>
      </c>
      <c r="F187" s="123">
        <v>0</v>
      </c>
      <c r="G187" s="123">
        <v>0</v>
      </c>
      <c r="H187" s="123">
        <v>0</v>
      </c>
      <c r="I187" s="123">
        <v>0</v>
      </c>
      <c r="J187" s="123">
        <v>0</v>
      </c>
      <c r="K187" s="123">
        <v>0</v>
      </c>
      <c r="L187" s="123">
        <v>0</v>
      </c>
      <c r="M187" s="123">
        <v>0</v>
      </c>
      <c r="N187" s="123">
        <v>0</v>
      </c>
      <c r="O187" s="123">
        <v>0</v>
      </c>
      <c r="P187" s="123">
        <v>0</v>
      </c>
      <c r="Q187" s="123">
        <v>0</v>
      </c>
      <c r="R187" s="123">
        <v>0</v>
      </c>
      <c r="S187" s="123">
        <v>0</v>
      </c>
      <c r="T187" s="123">
        <v>0</v>
      </c>
      <c r="U187" s="123">
        <v>0</v>
      </c>
      <c r="V187" s="123">
        <v>0</v>
      </c>
      <c r="W187" s="123">
        <v>0</v>
      </c>
      <c r="X187" s="123">
        <v>0</v>
      </c>
      <c r="Y187" s="123">
        <v>0</v>
      </c>
      <c r="Z187" s="123">
        <v>0</v>
      </c>
      <c r="AA187" s="123">
        <v>0</v>
      </c>
      <c r="AB187" s="123">
        <v>0</v>
      </c>
      <c r="AC187" s="123">
        <v>0</v>
      </c>
      <c r="AD187" s="123">
        <v>0</v>
      </c>
      <c r="AE187" s="123">
        <v>0</v>
      </c>
      <c r="AF187" s="123">
        <v>0</v>
      </c>
      <c r="AG187" s="123">
        <v>0</v>
      </c>
      <c r="AH187" s="123">
        <v>0</v>
      </c>
      <c r="AI187" s="123">
        <v>0</v>
      </c>
      <c r="AJ187" s="123">
        <v>0</v>
      </c>
      <c r="AK187" s="123">
        <v>0</v>
      </c>
      <c r="AL187" s="123">
        <v>0</v>
      </c>
      <c r="AM187" s="123">
        <v>0</v>
      </c>
      <c r="AN187" s="123">
        <v>0</v>
      </c>
      <c r="AO187" s="123">
        <v>0</v>
      </c>
      <c r="AP187" s="123">
        <v>0</v>
      </c>
      <c r="AQ187" s="123">
        <v>0</v>
      </c>
      <c r="AR187" s="123">
        <v>0</v>
      </c>
      <c r="AS187" s="123">
        <v>0</v>
      </c>
      <c r="AT187" s="123">
        <v>0</v>
      </c>
      <c r="AU187" s="123">
        <v>0</v>
      </c>
      <c r="AV187" s="123">
        <v>0</v>
      </c>
      <c r="AW187" s="123">
        <v>0</v>
      </c>
      <c r="AX187" s="123">
        <v>0</v>
      </c>
      <c r="AY187" s="123">
        <v>0</v>
      </c>
      <c r="AZ187" s="123">
        <v>0</v>
      </c>
      <c r="BA187" s="123">
        <v>0</v>
      </c>
      <c r="BB187" s="123">
        <v>0</v>
      </c>
      <c r="BC187" s="123">
        <v>0</v>
      </c>
      <c r="BD187" s="123">
        <v>0</v>
      </c>
      <c r="BE187" s="123">
        <v>0</v>
      </c>
      <c r="BF187" s="123">
        <v>0</v>
      </c>
      <c r="BG187" s="123">
        <v>0</v>
      </c>
    </row>
    <row r="188" spans="1:59" ht="15" x14ac:dyDescent="0.25">
      <c r="A188" s="198"/>
      <c r="B188" s="122">
        <v>1</v>
      </c>
      <c r="C188" s="122">
        <v>1</v>
      </c>
      <c r="D188" s="122">
        <v>1</v>
      </c>
      <c r="E188" s="123">
        <v>0</v>
      </c>
      <c r="F188" s="123">
        <v>0</v>
      </c>
      <c r="G188" s="123">
        <v>0</v>
      </c>
      <c r="H188" s="123">
        <v>0</v>
      </c>
      <c r="I188" s="123">
        <v>0</v>
      </c>
      <c r="J188" s="123">
        <v>0</v>
      </c>
      <c r="K188" s="123">
        <v>0</v>
      </c>
      <c r="L188" s="123">
        <v>0</v>
      </c>
      <c r="M188" s="123">
        <v>0</v>
      </c>
      <c r="N188" s="123">
        <v>0</v>
      </c>
      <c r="O188" s="123">
        <v>0</v>
      </c>
      <c r="P188" s="123">
        <v>0</v>
      </c>
      <c r="Q188" s="123">
        <v>0</v>
      </c>
      <c r="R188" s="123">
        <v>0</v>
      </c>
      <c r="S188" s="123">
        <v>0</v>
      </c>
      <c r="T188" s="123">
        <v>0</v>
      </c>
      <c r="U188" s="123">
        <v>0</v>
      </c>
      <c r="V188" s="123">
        <v>0</v>
      </c>
      <c r="W188" s="123">
        <v>0</v>
      </c>
      <c r="X188" s="123">
        <v>0</v>
      </c>
      <c r="Y188" s="123">
        <v>0</v>
      </c>
      <c r="Z188" s="123">
        <v>0</v>
      </c>
      <c r="AA188" s="123">
        <v>0</v>
      </c>
      <c r="AB188" s="123">
        <v>0</v>
      </c>
      <c r="AC188" s="123">
        <v>0</v>
      </c>
      <c r="AD188" s="123">
        <v>0</v>
      </c>
      <c r="AE188" s="123">
        <v>0</v>
      </c>
      <c r="AF188" s="123">
        <v>0</v>
      </c>
      <c r="AG188" s="123">
        <v>0</v>
      </c>
      <c r="AH188" s="123">
        <v>0</v>
      </c>
      <c r="AI188" s="123">
        <v>0</v>
      </c>
      <c r="AJ188" s="123">
        <v>0</v>
      </c>
      <c r="AK188" s="123">
        <v>0</v>
      </c>
      <c r="AL188" s="123">
        <v>0</v>
      </c>
      <c r="AM188" s="123">
        <v>0</v>
      </c>
      <c r="AN188" s="123">
        <v>0</v>
      </c>
      <c r="AO188" s="123">
        <v>0</v>
      </c>
      <c r="AP188" s="123">
        <v>0</v>
      </c>
      <c r="AQ188" s="123">
        <v>0</v>
      </c>
      <c r="AR188" s="123">
        <v>0</v>
      </c>
      <c r="AS188" s="123">
        <v>0</v>
      </c>
      <c r="AT188" s="123">
        <v>0</v>
      </c>
      <c r="AU188" s="123">
        <v>0</v>
      </c>
      <c r="AV188" s="123">
        <v>0</v>
      </c>
      <c r="AW188" s="123">
        <v>0</v>
      </c>
      <c r="AX188" s="123">
        <v>0</v>
      </c>
      <c r="AY188" s="123">
        <v>0</v>
      </c>
      <c r="AZ188" s="123">
        <v>0</v>
      </c>
      <c r="BA188" s="123">
        <v>0</v>
      </c>
      <c r="BB188" s="123">
        <v>0</v>
      </c>
      <c r="BC188" s="123">
        <v>0</v>
      </c>
      <c r="BD188" s="123">
        <v>0</v>
      </c>
      <c r="BE188" s="123">
        <v>0</v>
      </c>
      <c r="BF188" s="123">
        <v>0</v>
      </c>
      <c r="BG188" s="123">
        <v>0</v>
      </c>
    </row>
    <row r="189" spans="1:59" ht="15" x14ac:dyDescent="0.25">
      <c r="A189" s="198"/>
      <c r="B189" s="122">
        <v>1</v>
      </c>
      <c r="C189" s="122">
        <v>1</v>
      </c>
      <c r="D189" s="122">
        <v>1</v>
      </c>
      <c r="E189" s="123">
        <v>0</v>
      </c>
      <c r="F189" s="123">
        <v>0</v>
      </c>
      <c r="G189" s="123">
        <v>0</v>
      </c>
      <c r="H189" s="123">
        <v>0</v>
      </c>
      <c r="I189" s="123">
        <v>0</v>
      </c>
      <c r="J189" s="123">
        <v>0</v>
      </c>
      <c r="K189" s="123">
        <v>0</v>
      </c>
      <c r="L189" s="123">
        <v>0</v>
      </c>
      <c r="M189" s="123">
        <v>0</v>
      </c>
      <c r="N189" s="123">
        <v>0</v>
      </c>
      <c r="O189" s="123">
        <v>0</v>
      </c>
      <c r="P189" s="123">
        <v>0</v>
      </c>
      <c r="Q189" s="123">
        <v>0</v>
      </c>
      <c r="R189" s="123">
        <v>0</v>
      </c>
      <c r="S189" s="123">
        <v>0</v>
      </c>
      <c r="T189" s="123">
        <v>0</v>
      </c>
      <c r="U189" s="123">
        <v>0</v>
      </c>
      <c r="V189" s="123">
        <v>0</v>
      </c>
      <c r="W189" s="123">
        <v>0</v>
      </c>
      <c r="X189" s="123">
        <v>0</v>
      </c>
      <c r="Y189" s="123">
        <v>0</v>
      </c>
      <c r="Z189" s="123">
        <v>0</v>
      </c>
      <c r="AA189" s="123">
        <v>0</v>
      </c>
      <c r="AB189" s="123">
        <v>0</v>
      </c>
      <c r="AC189" s="123">
        <v>0</v>
      </c>
      <c r="AD189" s="123">
        <v>0</v>
      </c>
      <c r="AE189" s="123">
        <v>0</v>
      </c>
      <c r="AF189" s="123">
        <v>0</v>
      </c>
      <c r="AG189" s="123">
        <v>0</v>
      </c>
      <c r="AH189" s="123">
        <v>0</v>
      </c>
      <c r="AI189" s="123">
        <v>0</v>
      </c>
      <c r="AJ189" s="123">
        <v>0</v>
      </c>
      <c r="AK189" s="123">
        <v>0</v>
      </c>
      <c r="AL189" s="123">
        <v>0</v>
      </c>
      <c r="AM189" s="123">
        <v>0</v>
      </c>
      <c r="AN189" s="123">
        <v>0</v>
      </c>
      <c r="AO189" s="123">
        <v>0</v>
      </c>
      <c r="AP189" s="123">
        <v>0</v>
      </c>
      <c r="AQ189" s="123">
        <v>0</v>
      </c>
      <c r="AR189" s="123">
        <v>0</v>
      </c>
      <c r="AS189" s="123">
        <v>0</v>
      </c>
      <c r="AT189" s="123">
        <v>0</v>
      </c>
      <c r="AU189" s="123">
        <v>0</v>
      </c>
      <c r="AV189" s="123">
        <v>0</v>
      </c>
      <c r="AW189" s="123">
        <v>0</v>
      </c>
      <c r="AX189" s="123">
        <v>0</v>
      </c>
      <c r="AY189" s="123">
        <v>0</v>
      </c>
      <c r="AZ189" s="123">
        <v>0</v>
      </c>
      <c r="BA189" s="123">
        <v>0</v>
      </c>
      <c r="BB189" s="123">
        <v>0</v>
      </c>
      <c r="BC189" s="123">
        <v>0</v>
      </c>
      <c r="BD189" s="123">
        <v>0</v>
      </c>
      <c r="BE189" s="123">
        <v>0</v>
      </c>
      <c r="BF189" s="123">
        <v>0</v>
      </c>
      <c r="BG189" s="123">
        <v>0</v>
      </c>
    </row>
    <row r="190" spans="1:59" ht="15" x14ac:dyDescent="0.25">
      <c r="A190" s="198"/>
      <c r="B190" s="122">
        <v>1</v>
      </c>
      <c r="C190" s="122">
        <v>1</v>
      </c>
      <c r="D190" s="122">
        <v>1</v>
      </c>
      <c r="E190" s="123">
        <v>0</v>
      </c>
      <c r="F190" s="123">
        <v>0</v>
      </c>
      <c r="G190" s="123">
        <v>0</v>
      </c>
      <c r="H190" s="123">
        <v>0</v>
      </c>
      <c r="I190" s="123">
        <v>0</v>
      </c>
      <c r="J190" s="123">
        <v>0</v>
      </c>
      <c r="K190" s="123">
        <v>0</v>
      </c>
      <c r="L190" s="123">
        <v>0</v>
      </c>
      <c r="M190" s="123">
        <v>0</v>
      </c>
      <c r="N190" s="123">
        <v>0</v>
      </c>
      <c r="O190" s="123">
        <v>0</v>
      </c>
      <c r="P190" s="123">
        <v>0</v>
      </c>
      <c r="Q190" s="123">
        <v>0</v>
      </c>
      <c r="R190" s="123">
        <v>0</v>
      </c>
      <c r="S190" s="123">
        <v>0</v>
      </c>
      <c r="T190" s="123">
        <v>0</v>
      </c>
      <c r="U190" s="123">
        <v>0</v>
      </c>
      <c r="V190" s="123">
        <v>0</v>
      </c>
      <c r="W190" s="123">
        <v>0</v>
      </c>
      <c r="X190" s="123">
        <v>0</v>
      </c>
      <c r="Y190" s="123">
        <v>0</v>
      </c>
      <c r="Z190" s="123">
        <v>0</v>
      </c>
      <c r="AA190" s="123">
        <v>0</v>
      </c>
      <c r="AB190" s="123">
        <v>0</v>
      </c>
      <c r="AC190" s="123">
        <v>0</v>
      </c>
      <c r="AD190" s="123">
        <v>0</v>
      </c>
      <c r="AE190" s="123">
        <v>0</v>
      </c>
      <c r="AF190" s="123">
        <v>0</v>
      </c>
      <c r="AG190" s="123">
        <v>0</v>
      </c>
      <c r="AH190" s="123">
        <v>0</v>
      </c>
      <c r="AI190" s="123">
        <v>0</v>
      </c>
      <c r="AJ190" s="123">
        <v>0</v>
      </c>
      <c r="AK190" s="123">
        <v>0</v>
      </c>
      <c r="AL190" s="123">
        <v>0</v>
      </c>
      <c r="AM190" s="123">
        <v>0</v>
      </c>
      <c r="AN190" s="123">
        <v>0</v>
      </c>
      <c r="AO190" s="123">
        <v>0</v>
      </c>
      <c r="AP190" s="123">
        <v>0</v>
      </c>
      <c r="AQ190" s="123">
        <v>0</v>
      </c>
      <c r="AR190" s="123">
        <v>0</v>
      </c>
      <c r="AS190" s="123">
        <v>0</v>
      </c>
      <c r="AT190" s="123">
        <v>0</v>
      </c>
      <c r="AU190" s="123">
        <v>0</v>
      </c>
      <c r="AV190" s="123">
        <v>0</v>
      </c>
      <c r="AW190" s="123">
        <v>0</v>
      </c>
      <c r="AX190" s="123">
        <v>0</v>
      </c>
      <c r="AY190" s="123">
        <v>0</v>
      </c>
      <c r="AZ190" s="123">
        <v>0</v>
      </c>
      <c r="BA190" s="123">
        <v>0</v>
      </c>
      <c r="BB190" s="123">
        <v>0</v>
      </c>
      <c r="BC190" s="123">
        <v>0</v>
      </c>
      <c r="BD190" s="123">
        <v>0</v>
      </c>
      <c r="BE190" s="123">
        <v>0</v>
      </c>
      <c r="BF190" s="123">
        <v>0</v>
      </c>
      <c r="BG190" s="123">
        <v>0</v>
      </c>
    </row>
    <row r="191" spans="1:59" ht="15" x14ac:dyDescent="0.25">
      <c r="A191" s="198"/>
      <c r="B191" s="122">
        <v>1</v>
      </c>
      <c r="C191" s="122">
        <v>1</v>
      </c>
      <c r="D191" s="122">
        <v>1</v>
      </c>
      <c r="E191" s="123">
        <v>0</v>
      </c>
      <c r="F191" s="123">
        <v>0</v>
      </c>
      <c r="G191" s="123">
        <v>0</v>
      </c>
      <c r="H191" s="123">
        <v>0</v>
      </c>
      <c r="I191" s="123">
        <v>0</v>
      </c>
      <c r="J191" s="123">
        <v>0</v>
      </c>
      <c r="K191" s="123">
        <v>0</v>
      </c>
      <c r="L191" s="123">
        <v>0</v>
      </c>
      <c r="M191" s="123">
        <v>0</v>
      </c>
      <c r="N191" s="123">
        <v>0</v>
      </c>
      <c r="O191" s="123">
        <v>0</v>
      </c>
      <c r="P191" s="123">
        <v>0</v>
      </c>
      <c r="Q191" s="123">
        <v>0</v>
      </c>
      <c r="R191" s="123">
        <v>0</v>
      </c>
      <c r="S191" s="123">
        <v>0</v>
      </c>
      <c r="T191" s="123">
        <v>0</v>
      </c>
      <c r="U191" s="123">
        <v>0</v>
      </c>
      <c r="V191" s="123">
        <v>0</v>
      </c>
      <c r="W191" s="123">
        <v>0</v>
      </c>
      <c r="X191" s="123">
        <v>0</v>
      </c>
      <c r="Y191" s="123">
        <v>0</v>
      </c>
      <c r="Z191" s="123">
        <v>0</v>
      </c>
      <c r="AA191" s="123">
        <v>0</v>
      </c>
      <c r="AB191" s="123">
        <v>0</v>
      </c>
      <c r="AC191" s="123">
        <v>0</v>
      </c>
      <c r="AD191" s="123">
        <v>0</v>
      </c>
      <c r="AE191" s="123">
        <v>0</v>
      </c>
      <c r="AF191" s="123">
        <v>0</v>
      </c>
      <c r="AG191" s="123">
        <v>0</v>
      </c>
      <c r="AH191" s="123">
        <v>0</v>
      </c>
      <c r="AI191" s="123">
        <v>0</v>
      </c>
      <c r="AJ191" s="123">
        <v>0</v>
      </c>
      <c r="AK191" s="123">
        <v>0</v>
      </c>
      <c r="AL191" s="123">
        <v>0</v>
      </c>
      <c r="AM191" s="123">
        <v>0</v>
      </c>
      <c r="AN191" s="123">
        <v>0</v>
      </c>
      <c r="AO191" s="123">
        <v>0</v>
      </c>
      <c r="AP191" s="123">
        <v>0</v>
      </c>
      <c r="AQ191" s="123">
        <v>0</v>
      </c>
      <c r="AR191" s="123">
        <v>0</v>
      </c>
      <c r="AS191" s="123">
        <v>0</v>
      </c>
      <c r="AT191" s="123">
        <v>0</v>
      </c>
      <c r="AU191" s="123">
        <v>0</v>
      </c>
      <c r="AV191" s="123">
        <v>0</v>
      </c>
      <c r="AW191" s="123">
        <v>0</v>
      </c>
      <c r="AX191" s="123">
        <v>0</v>
      </c>
      <c r="AY191" s="123">
        <v>0</v>
      </c>
      <c r="AZ191" s="123">
        <v>0</v>
      </c>
      <c r="BA191" s="123">
        <v>0</v>
      </c>
      <c r="BB191" s="123">
        <v>0</v>
      </c>
      <c r="BC191" s="123">
        <v>0</v>
      </c>
      <c r="BD191" s="123">
        <v>0</v>
      </c>
      <c r="BE191" s="123">
        <v>0</v>
      </c>
      <c r="BF191" s="123">
        <v>0</v>
      </c>
      <c r="BG191" s="123">
        <v>0</v>
      </c>
    </row>
    <row r="192" spans="1:59" ht="15" x14ac:dyDescent="0.25">
      <c r="A192" s="198"/>
      <c r="B192" s="122">
        <v>1</v>
      </c>
      <c r="C192" s="122">
        <v>1</v>
      </c>
      <c r="D192" s="122">
        <v>1</v>
      </c>
      <c r="E192" s="123">
        <v>0</v>
      </c>
      <c r="F192" s="123">
        <v>0</v>
      </c>
      <c r="G192" s="123">
        <v>0</v>
      </c>
      <c r="H192" s="123">
        <v>0</v>
      </c>
      <c r="I192" s="123">
        <v>0</v>
      </c>
      <c r="J192" s="123">
        <v>0</v>
      </c>
      <c r="K192" s="123">
        <v>0</v>
      </c>
      <c r="L192" s="123">
        <v>0</v>
      </c>
      <c r="M192" s="123">
        <v>0</v>
      </c>
      <c r="N192" s="123">
        <v>0</v>
      </c>
      <c r="O192" s="123">
        <v>0</v>
      </c>
      <c r="P192" s="123">
        <v>0</v>
      </c>
      <c r="Q192" s="123">
        <v>0</v>
      </c>
      <c r="R192" s="123">
        <v>0</v>
      </c>
      <c r="S192" s="123">
        <v>0</v>
      </c>
      <c r="T192" s="123">
        <v>0</v>
      </c>
      <c r="U192" s="123">
        <v>0</v>
      </c>
      <c r="V192" s="123">
        <v>0</v>
      </c>
      <c r="W192" s="123">
        <v>0</v>
      </c>
      <c r="X192" s="123">
        <v>0</v>
      </c>
      <c r="Y192" s="123">
        <v>0</v>
      </c>
      <c r="Z192" s="123">
        <v>0</v>
      </c>
      <c r="AA192" s="123">
        <v>0</v>
      </c>
      <c r="AB192" s="123">
        <v>0</v>
      </c>
      <c r="AC192" s="123">
        <v>0</v>
      </c>
      <c r="AD192" s="123">
        <v>0</v>
      </c>
      <c r="AE192" s="123">
        <v>0</v>
      </c>
      <c r="AF192" s="123">
        <v>0</v>
      </c>
      <c r="AG192" s="123">
        <v>0</v>
      </c>
      <c r="AH192" s="123">
        <v>0</v>
      </c>
      <c r="AI192" s="123">
        <v>0</v>
      </c>
      <c r="AJ192" s="123">
        <v>0</v>
      </c>
      <c r="AK192" s="123">
        <v>0</v>
      </c>
      <c r="AL192" s="123">
        <v>0</v>
      </c>
      <c r="AM192" s="123">
        <v>0</v>
      </c>
      <c r="AN192" s="123">
        <v>0</v>
      </c>
      <c r="AO192" s="123">
        <v>0</v>
      </c>
      <c r="AP192" s="123">
        <v>0</v>
      </c>
      <c r="AQ192" s="123">
        <v>0</v>
      </c>
      <c r="AR192" s="123">
        <v>0</v>
      </c>
      <c r="AS192" s="123">
        <v>0</v>
      </c>
      <c r="AT192" s="123">
        <v>0</v>
      </c>
      <c r="AU192" s="123">
        <v>0</v>
      </c>
      <c r="AV192" s="123">
        <v>0</v>
      </c>
      <c r="AW192" s="123">
        <v>0</v>
      </c>
      <c r="AX192" s="123">
        <v>0</v>
      </c>
      <c r="AY192" s="123">
        <v>0</v>
      </c>
      <c r="AZ192" s="123">
        <v>0</v>
      </c>
      <c r="BA192" s="123">
        <v>0</v>
      </c>
      <c r="BB192" s="123">
        <v>0</v>
      </c>
      <c r="BC192" s="123">
        <v>0</v>
      </c>
      <c r="BD192" s="123">
        <v>0</v>
      </c>
      <c r="BE192" s="123">
        <v>0</v>
      </c>
      <c r="BF192" s="123">
        <v>0</v>
      </c>
      <c r="BG192" s="123">
        <v>0</v>
      </c>
    </row>
    <row r="193" spans="1:59" ht="15" x14ac:dyDescent="0.25">
      <c r="A193" s="198"/>
      <c r="B193" s="122">
        <v>1</v>
      </c>
      <c r="C193" s="122">
        <v>1</v>
      </c>
      <c r="D193" s="122">
        <v>1</v>
      </c>
      <c r="E193" s="123">
        <v>0</v>
      </c>
      <c r="F193" s="123">
        <v>0</v>
      </c>
      <c r="G193" s="123">
        <v>0</v>
      </c>
      <c r="H193" s="123">
        <v>0</v>
      </c>
      <c r="I193" s="123">
        <v>0</v>
      </c>
      <c r="J193" s="123">
        <v>0</v>
      </c>
      <c r="K193" s="123">
        <v>0</v>
      </c>
      <c r="L193" s="123">
        <v>0</v>
      </c>
      <c r="M193" s="123">
        <v>0</v>
      </c>
      <c r="N193" s="123">
        <v>0</v>
      </c>
      <c r="O193" s="123">
        <v>0</v>
      </c>
      <c r="P193" s="123">
        <v>0</v>
      </c>
      <c r="Q193" s="123">
        <v>0</v>
      </c>
      <c r="R193" s="123">
        <v>0</v>
      </c>
      <c r="S193" s="123">
        <v>0</v>
      </c>
      <c r="T193" s="123">
        <v>0</v>
      </c>
      <c r="U193" s="123">
        <v>0</v>
      </c>
      <c r="V193" s="123">
        <v>0</v>
      </c>
      <c r="W193" s="123">
        <v>0</v>
      </c>
      <c r="X193" s="123">
        <v>0</v>
      </c>
      <c r="Y193" s="123">
        <v>0</v>
      </c>
      <c r="Z193" s="123">
        <v>0</v>
      </c>
      <c r="AA193" s="123">
        <v>0</v>
      </c>
      <c r="AB193" s="123">
        <v>0</v>
      </c>
      <c r="AC193" s="123">
        <v>0</v>
      </c>
      <c r="AD193" s="123">
        <v>0</v>
      </c>
      <c r="AE193" s="123">
        <v>0</v>
      </c>
      <c r="AF193" s="123">
        <v>0</v>
      </c>
      <c r="AG193" s="123">
        <v>0</v>
      </c>
      <c r="AH193" s="123">
        <v>0</v>
      </c>
      <c r="AI193" s="123">
        <v>0</v>
      </c>
      <c r="AJ193" s="123">
        <v>0</v>
      </c>
      <c r="AK193" s="123">
        <v>0</v>
      </c>
      <c r="AL193" s="123">
        <v>0</v>
      </c>
      <c r="AM193" s="123">
        <v>0</v>
      </c>
      <c r="AN193" s="123">
        <v>0</v>
      </c>
      <c r="AO193" s="123">
        <v>0</v>
      </c>
      <c r="AP193" s="123">
        <v>0</v>
      </c>
      <c r="AQ193" s="123">
        <v>0</v>
      </c>
      <c r="AR193" s="123">
        <v>0</v>
      </c>
      <c r="AS193" s="123">
        <v>0</v>
      </c>
      <c r="AT193" s="123">
        <v>0</v>
      </c>
      <c r="AU193" s="123">
        <v>0</v>
      </c>
      <c r="AV193" s="123">
        <v>0</v>
      </c>
      <c r="AW193" s="123">
        <v>0</v>
      </c>
      <c r="AX193" s="123">
        <v>0</v>
      </c>
      <c r="AY193" s="123">
        <v>0</v>
      </c>
      <c r="AZ193" s="123">
        <v>0</v>
      </c>
      <c r="BA193" s="123">
        <v>0</v>
      </c>
      <c r="BB193" s="123">
        <v>0</v>
      </c>
      <c r="BC193" s="123">
        <v>0</v>
      </c>
      <c r="BD193" s="123">
        <v>0</v>
      </c>
      <c r="BE193" s="123">
        <v>0</v>
      </c>
      <c r="BF193" s="123">
        <v>0</v>
      </c>
      <c r="BG193" s="123">
        <v>0</v>
      </c>
    </row>
    <row r="194" spans="1:59" ht="15" x14ac:dyDescent="0.25">
      <c r="A194" s="198"/>
      <c r="B194" s="122">
        <v>1</v>
      </c>
      <c r="C194" s="122">
        <v>1</v>
      </c>
      <c r="D194" s="122">
        <v>1</v>
      </c>
      <c r="E194" s="123">
        <v>0</v>
      </c>
      <c r="F194" s="123">
        <v>0</v>
      </c>
      <c r="G194" s="123">
        <v>0</v>
      </c>
      <c r="H194" s="123">
        <v>0</v>
      </c>
      <c r="I194" s="123">
        <v>0</v>
      </c>
      <c r="J194" s="123">
        <v>0</v>
      </c>
      <c r="K194" s="123">
        <v>0</v>
      </c>
      <c r="L194" s="123">
        <v>0</v>
      </c>
      <c r="M194" s="123">
        <v>0</v>
      </c>
      <c r="N194" s="123">
        <v>0</v>
      </c>
      <c r="O194" s="123">
        <v>0</v>
      </c>
      <c r="P194" s="123">
        <v>0</v>
      </c>
      <c r="Q194" s="123">
        <v>0</v>
      </c>
      <c r="R194" s="123">
        <v>0</v>
      </c>
      <c r="S194" s="123">
        <v>0</v>
      </c>
      <c r="T194" s="123">
        <v>0</v>
      </c>
      <c r="U194" s="123">
        <v>0</v>
      </c>
      <c r="V194" s="123">
        <v>0</v>
      </c>
      <c r="W194" s="123">
        <v>0</v>
      </c>
      <c r="X194" s="123">
        <v>0</v>
      </c>
      <c r="Y194" s="123">
        <v>0</v>
      </c>
      <c r="Z194" s="123">
        <v>0</v>
      </c>
      <c r="AA194" s="123">
        <v>0</v>
      </c>
      <c r="AB194" s="123">
        <v>0</v>
      </c>
      <c r="AC194" s="123">
        <v>0</v>
      </c>
      <c r="AD194" s="123">
        <v>0</v>
      </c>
      <c r="AE194" s="123">
        <v>0</v>
      </c>
      <c r="AF194" s="123">
        <v>0</v>
      </c>
      <c r="AG194" s="123">
        <v>0</v>
      </c>
      <c r="AH194" s="123">
        <v>0</v>
      </c>
      <c r="AI194" s="123">
        <v>0</v>
      </c>
      <c r="AJ194" s="123">
        <v>0</v>
      </c>
      <c r="AK194" s="123">
        <v>0</v>
      </c>
      <c r="AL194" s="123">
        <v>0</v>
      </c>
      <c r="AM194" s="123">
        <v>0</v>
      </c>
      <c r="AN194" s="123">
        <v>0</v>
      </c>
      <c r="AO194" s="123">
        <v>0</v>
      </c>
      <c r="AP194" s="123">
        <v>0</v>
      </c>
      <c r="AQ194" s="123">
        <v>0</v>
      </c>
      <c r="AR194" s="123">
        <v>0</v>
      </c>
      <c r="AS194" s="123">
        <v>0</v>
      </c>
      <c r="AT194" s="123">
        <v>0</v>
      </c>
      <c r="AU194" s="123">
        <v>0</v>
      </c>
      <c r="AV194" s="123">
        <v>0</v>
      </c>
      <c r="AW194" s="123">
        <v>0</v>
      </c>
      <c r="AX194" s="123">
        <v>0</v>
      </c>
      <c r="AY194" s="123">
        <v>0</v>
      </c>
      <c r="AZ194" s="123">
        <v>0</v>
      </c>
      <c r="BA194" s="123">
        <v>0</v>
      </c>
      <c r="BB194" s="123">
        <v>0</v>
      </c>
      <c r="BC194" s="123">
        <v>0</v>
      </c>
      <c r="BD194" s="123">
        <v>0</v>
      </c>
      <c r="BE194" s="123">
        <v>0</v>
      </c>
      <c r="BF194" s="123">
        <v>0</v>
      </c>
      <c r="BG194" s="123">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N44"/>
  <sheetViews>
    <sheetView topLeftCell="G1" workbookViewId="0">
      <selection activeCell="AC20" sqref="AC20"/>
    </sheetView>
  </sheetViews>
  <sheetFormatPr defaultRowHeight="15" x14ac:dyDescent="0.25"/>
  <cols>
    <col min="1" max="1" width="10.5703125" bestFit="1" customWidth="1"/>
  </cols>
  <sheetData>
    <row r="1" spans="1:39" s="137" customFormat="1" x14ac:dyDescent="0.25"/>
    <row r="2" spans="1:39" x14ac:dyDescent="0.25">
      <c r="A2" s="239" t="s">
        <v>190</v>
      </c>
      <c r="B2" s="137" t="s">
        <v>45</v>
      </c>
      <c r="C2" s="137" t="s">
        <v>46</v>
      </c>
      <c r="D2" s="137" t="s">
        <v>47</v>
      </c>
      <c r="E2" s="243">
        <v>1991</v>
      </c>
      <c r="F2" s="243">
        <v>1992</v>
      </c>
      <c r="G2" s="243">
        <v>1993</v>
      </c>
      <c r="H2" s="243">
        <v>1994</v>
      </c>
      <c r="I2" s="243">
        <v>1995</v>
      </c>
      <c r="J2" s="243">
        <v>1996</v>
      </c>
      <c r="K2" s="243">
        <v>1997</v>
      </c>
      <c r="L2" s="243">
        <v>1998</v>
      </c>
      <c r="M2" s="243">
        <v>1999</v>
      </c>
      <c r="N2" s="243">
        <v>2000</v>
      </c>
      <c r="O2" s="243">
        <v>2001</v>
      </c>
      <c r="P2" s="243">
        <v>2002</v>
      </c>
      <c r="Q2" s="243">
        <v>2003</v>
      </c>
      <c r="R2" s="243">
        <v>2004</v>
      </c>
      <c r="S2" s="243">
        <v>2005</v>
      </c>
      <c r="T2" s="243">
        <v>2006</v>
      </c>
      <c r="U2" s="243">
        <v>2007</v>
      </c>
      <c r="V2" s="243">
        <v>2008</v>
      </c>
      <c r="W2" s="243">
        <v>2009</v>
      </c>
      <c r="X2" s="243">
        <v>2010</v>
      </c>
      <c r="Y2" s="243">
        <v>2011</v>
      </c>
      <c r="Z2" s="243">
        <v>2012</v>
      </c>
      <c r="AA2" s="243">
        <v>2013</v>
      </c>
      <c r="AB2" s="243">
        <v>2014</v>
      </c>
      <c r="AC2" s="243">
        <v>2015</v>
      </c>
      <c r="AD2" s="243">
        <v>2016</v>
      </c>
      <c r="AE2" s="243">
        <v>2017</v>
      </c>
      <c r="AF2" s="243">
        <v>2018</v>
      </c>
      <c r="AG2" s="243">
        <v>2019</v>
      </c>
      <c r="AH2" s="243">
        <v>2020</v>
      </c>
      <c r="AI2" s="137"/>
      <c r="AJ2" s="137"/>
      <c r="AK2" s="137"/>
      <c r="AL2" s="137"/>
      <c r="AM2" s="137"/>
    </row>
    <row r="3" spans="1:39" x14ac:dyDescent="0.25">
      <c r="A3" s="137"/>
      <c r="B3" s="137" t="s">
        <v>63</v>
      </c>
      <c r="C3" s="137" t="s">
        <v>64</v>
      </c>
      <c r="D3" s="137" t="s">
        <v>65</v>
      </c>
      <c r="E3" s="243" t="s">
        <v>66</v>
      </c>
      <c r="F3" s="243" t="s">
        <v>67</v>
      </c>
      <c r="G3" s="243" t="s">
        <v>68</v>
      </c>
      <c r="H3" s="243" t="s">
        <v>69</v>
      </c>
      <c r="I3" s="243" t="s">
        <v>70</v>
      </c>
      <c r="J3" s="243" t="s">
        <v>71</v>
      </c>
      <c r="K3" s="243" t="s">
        <v>72</v>
      </c>
      <c r="L3" s="243" t="s">
        <v>73</v>
      </c>
      <c r="M3" s="243" t="s">
        <v>74</v>
      </c>
      <c r="N3" s="243" t="s">
        <v>75</v>
      </c>
      <c r="O3" s="243" t="s">
        <v>76</v>
      </c>
      <c r="P3" s="243" t="s">
        <v>77</v>
      </c>
      <c r="Q3" s="243" t="s">
        <v>78</v>
      </c>
      <c r="R3" s="243" t="s">
        <v>79</v>
      </c>
      <c r="S3" s="243" t="s">
        <v>80</v>
      </c>
      <c r="T3" s="243" t="s">
        <v>81</v>
      </c>
      <c r="U3" s="243" t="s">
        <v>82</v>
      </c>
      <c r="V3" s="243" t="s">
        <v>83</v>
      </c>
      <c r="W3" s="243" t="s">
        <v>84</v>
      </c>
      <c r="X3" s="243" t="s">
        <v>85</v>
      </c>
      <c r="Y3" s="243" t="s">
        <v>86</v>
      </c>
      <c r="Z3" s="243" t="s">
        <v>87</v>
      </c>
      <c r="AA3" s="243" t="s">
        <v>88</v>
      </c>
      <c r="AB3" s="243" t="s">
        <v>89</v>
      </c>
      <c r="AC3" s="243" t="s">
        <v>90</v>
      </c>
      <c r="AD3" s="243" t="s">
        <v>91</v>
      </c>
      <c r="AE3" s="243" t="s">
        <v>92</v>
      </c>
      <c r="AF3" s="243" t="s">
        <v>93</v>
      </c>
      <c r="AG3" s="243" t="s">
        <v>94</v>
      </c>
      <c r="AH3" s="243" t="s">
        <v>95</v>
      </c>
      <c r="AI3" s="137"/>
      <c r="AJ3" s="137"/>
      <c r="AK3" s="137"/>
      <c r="AL3" s="137"/>
      <c r="AM3" s="137"/>
    </row>
    <row r="4" spans="1:39" x14ac:dyDescent="0.25">
      <c r="A4" s="240">
        <f>DATE(YEAR(DONOTCHANGE!A4),1,1)</f>
        <v>44562</v>
      </c>
      <c r="B4" s="137">
        <v>3</v>
      </c>
      <c r="C4" s="137">
        <v>3</v>
      </c>
      <c r="D4" s="137">
        <v>3</v>
      </c>
      <c r="E4" s="243">
        <v>1</v>
      </c>
      <c r="F4" s="243">
        <v>1</v>
      </c>
      <c r="G4" s="243">
        <v>4</v>
      </c>
      <c r="H4" s="243">
        <v>1</v>
      </c>
      <c r="I4" s="243">
        <v>5</v>
      </c>
      <c r="J4" s="243">
        <v>5</v>
      </c>
      <c r="K4" s="243">
        <v>5</v>
      </c>
      <c r="L4" s="243">
        <v>5</v>
      </c>
      <c r="M4" s="243">
        <v>5</v>
      </c>
      <c r="N4" s="243">
        <v>4</v>
      </c>
      <c r="O4" s="243">
        <v>2</v>
      </c>
      <c r="P4" s="243">
        <v>2</v>
      </c>
      <c r="Q4" s="243">
        <v>4</v>
      </c>
      <c r="R4" s="243">
        <v>3</v>
      </c>
      <c r="S4" s="243">
        <v>4</v>
      </c>
      <c r="T4" s="243">
        <v>5</v>
      </c>
      <c r="U4" s="243">
        <v>2</v>
      </c>
      <c r="V4" s="243">
        <v>1</v>
      </c>
      <c r="W4" s="243">
        <v>2</v>
      </c>
      <c r="X4" s="243">
        <v>3</v>
      </c>
      <c r="Y4" s="243">
        <v>5</v>
      </c>
      <c r="Z4" s="243">
        <v>3</v>
      </c>
      <c r="AA4" s="243">
        <v>2</v>
      </c>
      <c r="AB4" s="243">
        <v>1</v>
      </c>
      <c r="AC4" s="243">
        <v>1</v>
      </c>
      <c r="AD4" s="243">
        <v>3</v>
      </c>
      <c r="AE4" s="243">
        <v>5</v>
      </c>
      <c r="AF4" s="243">
        <v>3</v>
      </c>
      <c r="AG4" s="243">
        <v>5</v>
      </c>
      <c r="AH4" s="243">
        <v>2</v>
      </c>
      <c r="AI4" s="137"/>
      <c r="AJ4" s="137"/>
      <c r="AK4" s="137"/>
      <c r="AL4" s="137"/>
      <c r="AM4" s="137"/>
    </row>
    <row r="5" spans="1:39" x14ac:dyDescent="0.25">
      <c r="A5" s="240">
        <f>DATE(YEAR(A4)+1,1,1)</f>
        <v>44927</v>
      </c>
      <c r="B5" s="137">
        <v>3</v>
      </c>
      <c r="C5" s="137">
        <v>3</v>
      </c>
      <c r="D5" s="137">
        <v>3</v>
      </c>
      <c r="E5" s="243">
        <v>1</v>
      </c>
      <c r="F5" s="243">
        <v>4</v>
      </c>
      <c r="G5" s="243">
        <v>1</v>
      </c>
      <c r="H5" s="243">
        <v>5</v>
      </c>
      <c r="I5" s="243">
        <v>5</v>
      </c>
      <c r="J5" s="243">
        <v>5</v>
      </c>
      <c r="K5" s="243">
        <v>5</v>
      </c>
      <c r="L5" s="243">
        <v>5</v>
      </c>
      <c r="M5" s="243">
        <v>4</v>
      </c>
      <c r="N5" s="243">
        <v>2</v>
      </c>
      <c r="O5" s="243">
        <v>2</v>
      </c>
      <c r="P5" s="243">
        <v>4</v>
      </c>
      <c r="Q5" s="243">
        <v>3</v>
      </c>
      <c r="R5" s="243">
        <v>4</v>
      </c>
      <c r="S5" s="243">
        <v>5</v>
      </c>
      <c r="T5" s="243">
        <v>2</v>
      </c>
      <c r="U5" s="243">
        <v>1</v>
      </c>
      <c r="V5" s="243">
        <v>2</v>
      </c>
      <c r="W5" s="243">
        <v>3</v>
      </c>
      <c r="X5" s="243">
        <v>5</v>
      </c>
      <c r="Y5" s="243">
        <v>3</v>
      </c>
      <c r="Z5" s="243">
        <v>2</v>
      </c>
      <c r="AA5" s="243">
        <v>1</v>
      </c>
      <c r="AB5" s="243">
        <v>1</v>
      </c>
      <c r="AC5" s="243">
        <v>3</v>
      </c>
      <c r="AD5" s="243">
        <v>5</v>
      </c>
      <c r="AE5" s="243">
        <v>3</v>
      </c>
      <c r="AF5" s="243">
        <v>5</v>
      </c>
      <c r="AG5" s="243">
        <v>2</v>
      </c>
      <c r="AH5" s="243">
        <v>1</v>
      </c>
      <c r="AI5" s="137"/>
      <c r="AJ5" s="137"/>
      <c r="AK5" s="137"/>
      <c r="AL5" s="137"/>
      <c r="AM5" s="137"/>
    </row>
    <row r="6" spans="1:39" x14ac:dyDescent="0.25">
      <c r="A6" s="240">
        <f t="shared" ref="A6:A9" si="0">DATE(YEAR(A5)+1,1,1)</f>
        <v>45292</v>
      </c>
      <c r="B6" s="137">
        <v>3</v>
      </c>
      <c r="C6" s="137">
        <v>3</v>
      </c>
      <c r="D6" s="137">
        <v>3</v>
      </c>
      <c r="E6" s="243">
        <v>4</v>
      </c>
      <c r="F6" s="243">
        <v>1</v>
      </c>
      <c r="G6" s="243">
        <v>5</v>
      </c>
      <c r="H6" s="243">
        <v>5</v>
      </c>
      <c r="I6" s="243">
        <v>5</v>
      </c>
      <c r="J6" s="243">
        <v>5</v>
      </c>
      <c r="K6" s="243">
        <v>5</v>
      </c>
      <c r="L6" s="243">
        <v>4</v>
      </c>
      <c r="M6" s="243">
        <v>2</v>
      </c>
      <c r="N6" s="243">
        <v>2</v>
      </c>
      <c r="O6" s="243">
        <v>4</v>
      </c>
      <c r="P6" s="243">
        <v>3</v>
      </c>
      <c r="Q6" s="243">
        <v>4</v>
      </c>
      <c r="R6" s="243">
        <v>5</v>
      </c>
      <c r="S6" s="243">
        <v>2</v>
      </c>
      <c r="T6" s="243">
        <v>1</v>
      </c>
      <c r="U6" s="243">
        <v>2</v>
      </c>
      <c r="V6" s="243">
        <v>3</v>
      </c>
      <c r="W6" s="243">
        <v>5</v>
      </c>
      <c r="X6" s="243">
        <v>3</v>
      </c>
      <c r="Y6" s="243">
        <v>2</v>
      </c>
      <c r="Z6" s="243">
        <v>1</v>
      </c>
      <c r="AA6" s="243">
        <v>1</v>
      </c>
      <c r="AB6" s="243">
        <v>3</v>
      </c>
      <c r="AC6" s="243">
        <v>5</v>
      </c>
      <c r="AD6" s="243">
        <v>3</v>
      </c>
      <c r="AE6" s="243">
        <v>5</v>
      </c>
      <c r="AF6" s="243">
        <v>2</v>
      </c>
      <c r="AG6" s="137">
        <v>1</v>
      </c>
      <c r="AH6" s="243">
        <v>1</v>
      </c>
      <c r="AI6" s="137"/>
      <c r="AJ6" s="137"/>
      <c r="AK6" s="137"/>
      <c r="AL6" s="137"/>
      <c r="AM6" s="137"/>
    </row>
    <row r="7" spans="1:39" x14ac:dyDescent="0.25">
      <c r="A7" s="240">
        <f t="shared" si="0"/>
        <v>45658</v>
      </c>
      <c r="B7" s="137">
        <v>3</v>
      </c>
      <c r="C7" s="137">
        <v>3</v>
      </c>
      <c r="D7" s="137">
        <v>3</v>
      </c>
      <c r="E7" s="243">
        <v>1</v>
      </c>
      <c r="F7" s="243">
        <v>5</v>
      </c>
      <c r="G7" s="243">
        <v>5</v>
      </c>
      <c r="H7" s="243">
        <v>5</v>
      </c>
      <c r="I7" s="243">
        <v>5</v>
      </c>
      <c r="J7" s="243">
        <v>5</v>
      </c>
      <c r="K7" s="243">
        <v>4</v>
      </c>
      <c r="L7" s="243">
        <v>2</v>
      </c>
      <c r="M7" s="243">
        <v>2</v>
      </c>
      <c r="N7" s="243">
        <v>4</v>
      </c>
      <c r="O7" s="243">
        <v>3</v>
      </c>
      <c r="P7" s="243">
        <v>4</v>
      </c>
      <c r="Q7" s="243">
        <v>5</v>
      </c>
      <c r="R7" s="243">
        <v>2</v>
      </c>
      <c r="S7" s="243">
        <v>1</v>
      </c>
      <c r="T7" s="243">
        <v>2</v>
      </c>
      <c r="U7" s="243">
        <v>3</v>
      </c>
      <c r="V7" s="243">
        <v>5</v>
      </c>
      <c r="W7" s="243">
        <v>3</v>
      </c>
      <c r="X7" s="243">
        <v>2</v>
      </c>
      <c r="Y7" s="243">
        <v>1</v>
      </c>
      <c r="Z7" s="243">
        <v>1</v>
      </c>
      <c r="AA7" s="243">
        <v>3</v>
      </c>
      <c r="AB7" s="243">
        <v>5</v>
      </c>
      <c r="AC7" s="243">
        <v>3</v>
      </c>
      <c r="AD7" s="243">
        <v>5</v>
      </c>
      <c r="AE7" s="243">
        <v>2</v>
      </c>
      <c r="AF7" s="137">
        <v>1</v>
      </c>
      <c r="AG7" s="137">
        <v>1</v>
      </c>
      <c r="AH7" s="243">
        <v>4</v>
      </c>
      <c r="AI7" s="137"/>
      <c r="AJ7" s="137"/>
      <c r="AK7" s="137"/>
      <c r="AL7" s="137"/>
      <c r="AM7" s="137"/>
    </row>
    <row r="8" spans="1:39" x14ac:dyDescent="0.25">
      <c r="A8" s="240">
        <f t="shared" si="0"/>
        <v>46023</v>
      </c>
      <c r="B8" s="137">
        <v>3</v>
      </c>
      <c r="C8" s="137">
        <v>3</v>
      </c>
      <c r="D8" s="137">
        <v>3</v>
      </c>
      <c r="E8" s="243">
        <v>5</v>
      </c>
      <c r="F8" s="243">
        <v>5</v>
      </c>
      <c r="G8" s="243">
        <v>5</v>
      </c>
      <c r="H8" s="243">
        <v>5</v>
      </c>
      <c r="I8" s="243">
        <v>5</v>
      </c>
      <c r="J8" s="243">
        <v>4</v>
      </c>
      <c r="K8" s="243">
        <v>2</v>
      </c>
      <c r="L8" s="243">
        <v>2</v>
      </c>
      <c r="M8" s="243">
        <v>4</v>
      </c>
      <c r="N8" s="243">
        <v>3</v>
      </c>
      <c r="O8" s="243">
        <v>4</v>
      </c>
      <c r="P8" s="243">
        <v>5</v>
      </c>
      <c r="Q8" s="243">
        <v>2</v>
      </c>
      <c r="R8" s="243">
        <v>1</v>
      </c>
      <c r="S8" s="243">
        <v>2</v>
      </c>
      <c r="T8" s="243">
        <v>3</v>
      </c>
      <c r="U8" s="243">
        <v>5</v>
      </c>
      <c r="V8" s="243">
        <v>3</v>
      </c>
      <c r="W8" s="243">
        <v>2</v>
      </c>
      <c r="X8" s="243">
        <v>1</v>
      </c>
      <c r="Y8" s="243">
        <v>1</v>
      </c>
      <c r="Z8" s="243">
        <v>3</v>
      </c>
      <c r="AA8" s="243">
        <v>5</v>
      </c>
      <c r="AB8" s="243">
        <v>3</v>
      </c>
      <c r="AC8" s="243">
        <v>5</v>
      </c>
      <c r="AD8" s="243">
        <v>2</v>
      </c>
      <c r="AE8" s="137">
        <v>1</v>
      </c>
      <c r="AF8" s="137">
        <v>1</v>
      </c>
      <c r="AG8" s="137">
        <v>4</v>
      </c>
      <c r="AH8" s="243">
        <v>1</v>
      </c>
      <c r="AI8" s="137"/>
      <c r="AJ8" s="137"/>
      <c r="AK8" s="137"/>
      <c r="AL8" s="137"/>
      <c r="AM8" s="137"/>
    </row>
    <row r="9" spans="1:39" x14ac:dyDescent="0.25">
      <c r="A9" s="240">
        <f t="shared" si="0"/>
        <v>46388</v>
      </c>
      <c r="B9" s="137">
        <v>3</v>
      </c>
      <c r="C9" s="137">
        <v>3</v>
      </c>
      <c r="D9" s="137">
        <v>3</v>
      </c>
      <c r="E9" s="243">
        <v>5</v>
      </c>
      <c r="F9" s="243">
        <v>5</v>
      </c>
      <c r="G9" s="243">
        <v>5</v>
      </c>
      <c r="H9" s="243">
        <v>5</v>
      </c>
      <c r="I9" s="243">
        <v>4</v>
      </c>
      <c r="J9" s="243">
        <v>2</v>
      </c>
      <c r="K9" s="243">
        <v>2</v>
      </c>
      <c r="L9" s="243">
        <v>4</v>
      </c>
      <c r="M9" s="243">
        <v>3</v>
      </c>
      <c r="N9" s="243">
        <v>4</v>
      </c>
      <c r="O9" s="243">
        <v>5</v>
      </c>
      <c r="P9" s="243">
        <v>2</v>
      </c>
      <c r="Q9" s="243">
        <v>1</v>
      </c>
      <c r="R9" s="243">
        <v>2</v>
      </c>
      <c r="S9" s="243">
        <v>3</v>
      </c>
      <c r="T9" s="243">
        <v>5</v>
      </c>
      <c r="U9" s="243">
        <v>3</v>
      </c>
      <c r="V9" s="243">
        <v>2</v>
      </c>
      <c r="W9" s="243">
        <v>1</v>
      </c>
      <c r="X9" s="243">
        <v>1</v>
      </c>
      <c r="Y9" s="243">
        <v>3</v>
      </c>
      <c r="Z9" s="243">
        <v>5</v>
      </c>
      <c r="AA9" s="243">
        <v>3</v>
      </c>
      <c r="AB9" s="243">
        <v>5</v>
      </c>
      <c r="AC9" s="243">
        <v>2</v>
      </c>
      <c r="AD9" s="137">
        <v>1</v>
      </c>
      <c r="AE9" s="137">
        <v>1</v>
      </c>
      <c r="AF9" s="137">
        <v>4</v>
      </c>
      <c r="AG9" s="137">
        <v>1</v>
      </c>
      <c r="AH9" s="243">
        <v>5</v>
      </c>
      <c r="AI9" s="137"/>
      <c r="AJ9" s="137"/>
      <c r="AK9" s="137"/>
      <c r="AL9" s="137"/>
      <c r="AM9" s="137"/>
    </row>
    <row r="14" spans="1:39" x14ac:dyDescent="0.25">
      <c r="F14" s="243"/>
      <c r="G14" s="243"/>
      <c r="H14" s="243"/>
      <c r="I14" s="243"/>
      <c r="J14" s="243"/>
      <c r="K14" s="243"/>
      <c r="L14" s="243"/>
      <c r="M14" s="243"/>
      <c r="N14" s="243"/>
      <c r="O14" s="243"/>
      <c r="P14" s="243"/>
      <c r="Q14" s="243"/>
      <c r="R14" s="243"/>
      <c r="S14" s="243"/>
      <c r="T14" s="243"/>
      <c r="U14" s="243"/>
      <c r="V14" s="243"/>
      <c r="W14" s="243"/>
      <c r="X14" s="243"/>
      <c r="Y14" s="243"/>
      <c r="Z14" s="243"/>
      <c r="AA14" s="243"/>
      <c r="AB14" s="243"/>
      <c r="AC14" s="243"/>
      <c r="AD14" s="243"/>
      <c r="AE14" s="243"/>
      <c r="AF14" s="243"/>
      <c r="AG14" s="243"/>
      <c r="AH14" s="243"/>
    </row>
    <row r="15" spans="1:39" x14ac:dyDescent="0.25">
      <c r="F15" s="243"/>
      <c r="G15" s="243"/>
      <c r="H15" s="243"/>
      <c r="I15" s="243"/>
      <c r="J15" s="243"/>
      <c r="K15" s="243"/>
      <c r="L15" s="243"/>
      <c r="M15" s="243"/>
      <c r="N15" s="243"/>
      <c r="O15" s="243"/>
      <c r="P15" s="243"/>
      <c r="Q15" s="243"/>
      <c r="R15" s="243"/>
      <c r="S15" s="243"/>
      <c r="T15" s="243"/>
      <c r="U15" s="243"/>
      <c r="V15" s="243"/>
      <c r="W15" s="243"/>
      <c r="X15" s="243"/>
      <c r="Y15" s="243"/>
      <c r="Z15" s="243"/>
      <c r="AA15" s="243"/>
      <c r="AB15" s="243"/>
      <c r="AC15" s="243"/>
      <c r="AD15" s="243"/>
      <c r="AE15" s="243"/>
      <c r="AF15" s="243"/>
      <c r="AG15" s="243"/>
      <c r="AH15" s="243"/>
    </row>
    <row r="16" spans="1:39" x14ac:dyDescent="0.25">
      <c r="F16" s="243"/>
      <c r="G16" s="243"/>
      <c r="H16" s="243"/>
      <c r="I16" s="243"/>
      <c r="J16" s="243"/>
      <c r="K16" s="243"/>
      <c r="L16" s="243"/>
      <c r="M16" s="243"/>
      <c r="N16" s="243"/>
      <c r="O16" s="243"/>
      <c r="P16" s="243"/>
      <c r="Q16" s="243"/>
      <c r="R16" s="243"/>
      <c r="S16" s="243"/>
      <c r="T16" s="243"/>
      <c r="U16" s="243"/>
      <c r="V16" s="243"/>
      <c r="W16" s="243"/>
      <c r="X16" s="243"/>
      <c r="Y16" s="243"/>
      <c r="Z16" s="243"/>
      <c r="AA16" s="243"/>
      <c r="AB16" s="243"/>
      <c r="AC16" s="243"/>
      <c r="AD16" s="243"/>
      <c r="AE16" s="243"/>
      <c r="AF16" s="243"/>
      <c r="AG16" s="243"/>
      <c r="AH16" s="243"/>
    </row>
    <row r="17" spans="6:40" x14ac:dyDescent="0.25">
      <c r="F17" s="243"/>
      <c r="G17" s="243"/>
      <c r="H17" s="243"/>
      <c r="I17" s="243"/>
      <c r="J17" s="243"/>
      <c r="K17" s="243"/>
      <c r="L17" s="243"/>
      <c r="M17" s="243"/>
      <c r="N17" s="243"/>
      <c r="O17" s="243"/>
      <c r="P17" s="243"/>
      <c r="Q17" s="243"/>
      <c r="R17" s="243"/>
      <c r="S17" s="243"/>
      <c r="T17" s="243"/>
      <c r="U17" s="243"/>
      <c r="V17" s="243"/>
      <c r="W17" s="243"/>
      <c r="X17" s="243"/>
      <c r="Y17" s="243"/>
      <c r="Z17" s="243"/>
      <c r="AA17" s="243"/>
      <c r="AB17" s="243"/>
      <c r="AC17" s="243"/>
      <c r="AD17" s="243"/>
      <c r="AE17" s="243"/>
      <c r="AF17" s="243"/>
      <c r="AG17" s="243"/>
      <c r="AH17" s="243"/>
    </row>
    <row r="18" spans="6:40" x14ac:dyDescent="0.25">
      <c r="F18" s="243"/>
      <c r="G18" s="243"/>
      <c r="H18" s="243"/>
      <c r="I18" s="243"/>
      <c r="J18" s="243"/>
      <c r="K18" s="243"/>
      <c r="L18" s="243"/>
      <c r="M18" s="243"/>
      <c r="N18" s="243"/>
      <c r="O18" s="243"/>
      <c r="P18" s="243"/>
      <c r="Q18" s="243"/>
      <c r="R18" s="243"/>
      <c r="S18" s="243"/>
      <c r="T18" s="243"/>
      <c r="U18" s="243"/>
      <c r="V18" s="243"/>
      <c r="W18" s="243"/>
      <c r="X18" s="243"/>
      <c r="Y18" s="243"/>
      <c r="Z18" s="243"/>
      <c r="AA18" s="243"/>
      <c r="AB18" s="243"/>
      <c r="AC18" s="243"/>
      <c r="AD18" s="243"/>
      <c r="AE18" s="243"/>
      <c r="AF18" s="243"/>
      <c r="AG18" s="243"/>
      <c r="AH18" s="243"/>
    </row>
    <row r="19" spans="6:40" x14ac:dyDescent="0.25">
      <c r="F19" s="243"/>
      <c r="G19" s="243"/>
      <c r="H19" s="243"/>
      <c r="I19" s="243"/>
      <c r="J19" s="243"/>
      <c r="K19" s="243"/>
      <c r="L19" s="243"/>
      <c r="M19" s="243"/>
      <c r="N19" s="243"/>
      <c r="O19" s="243"/>
      <c r="P19" s="243"/>
      <c r="Q19" s="243"/>
      <c r="R19" s="243"/>
      <c r="S19" s="243"/>
      <c r="T19" s="243"/>
      <c r="U19" s="243"/>
      <c r="V19" s="243"/>
      <c r="W19" s="243"/>
      <c r="X19" s="243"/>
      <c r="Y19" s="243"/>
      <c r="Z19" s="243"/>
      <c r="AA19" s="243"/>
      <c r="AB19" s="243"/>
      <c r="AC19" s="243"/>
      <c r="AD19" s="243"/>
      <c r="AE19" s="243"/>
      <c r="AF19" s="243"/>
      <c r="AG19" s="243"/>
      <c r="AH19" s="243"/>
    </row>
    <row r="29" spans="6:40" x14ac:dyDescent="0.25">
      <c r="AJ29" s="243"/>
      <c r="AK29" s="243"/>
      <c r="AL29" s="243"/>
      <c r="AM29" s="243"/>
      <c r="AN29" s="243"/>
    </row>
    <row r="30" spans="6:40" x14ac:dyDescent="0.25">
      <c r="AJ30" s="243"/>
      <c r="AK30" s="243"/>
      <c r="AL30" s="243"/>
      <c r="AM30" s="243"/>
      <c r="AN30" s="243"/>
    </row>
    <row r="31" spans="6:40" x14ac:dyDescent="0.25">
      <c r="AJ31" s="243"/>
      <c r="AK31" s="243"/>
      <c r="AL31" s="243"/>
      <c r="AM31" s="243"/>
      <c r="AN31" s="243"/>
    </row>
    <row r="32" spans="6:40" x14ac:dyDescent="0.25">
      <c r="AJ32" s="243"/>
      <c r="AK32" s="243"/>
      <c r="AL32" s="243"/>
      <c r="AM32" s="243"/>
      <c r="AN32" s="243"/>
    </row>
    <row r="33" spans="36:40" x14ac:dyDescent="0.25">
      <c r="AJ33" s="243"/>
      <c r="AK33" s="243"/>
      <c r="AL33" s="243"/>
      <c r="AM33" s="243"/>
      <c r="AN33" s="243"/>
    </row>
    <row r="34" spans="36:40" x14ac:dyDescent="0.25">
      <c r="AJ34" s="243"/>
      <c r="AK34" s="243"/>
      <c r="AL34" s="243"/>
      <c r="AM34" s="243"/>
      <c r="AN34" s="243"/>
    </row>
    <row r="35" spans="36:40" x14ac:dyDescent="0.25">
      <c r="AJ35" s="243"/>
      <c r="AK35" s="243"/>
      <c r="AL35" s="243"/>
      <c r="AM35" s="243"/>
      <c r="AN35" s="243"/>
    </row>
    <row r="36" spans="36:40" x14ac:dyDescent="0.25">
      <c r="AJ36" s="243"/>
      <c r="AK36" s="243"/>
      <c r="AL36" s="243"/>
      <c r="AM36" s="243"/>
      <c r="AN36" s="243"/>
    </row>
    <row r="37" spans="36:40" x14ac:dyDescent="0.25">
      <c r="AJ37" s="243"/>
      <c r="AK37" s="243"/>
      <c r="AL37" s="243"/>
      <c r="AM37" s="243"/>
      <c r="AN37" s="243"/>
    </row>
    <row r="38" spans="36:40" x14ac:dyDescent="0.25">
      <c r="AJ38" s="243"/>
      <c r="AK38" s="243"/>
      <c r="AL38" s="243"/>
      <c r="AM38" s="243"/>
      <c r="AN38" s="243"/>
    </row>
    <row r="39" spans="36:40" x14ac:dyDescent="0.25">
      <c r="AJ39" s="243"/>
      <c r="AK39" s="243"/>
      <c r="AL39" s="243"/>
      <c r="AM39" s="243"/>
      <c r="AN39" s="243"/>
    </row>
    <row r="40" spans="36:40" x14ac:dyDescent="0.25">
      <c r="AJ40" s="243"/>
      <c r="AK40" s="243"/>
      <c r="AL40" s="243"/>
      <c r="AM40" s="243"/>
      <c r="AN40" s="243"/>
    </row>
    <row r="41" spans="36:40" x14ac:dyDescent="0.25">
      <c r="AJ41" s="243"/>
      <c r="AK41" s="243"/>
      <c r="AL41" s="243"/>
      <c r="AM41" s="243"/>
      <c r="AN41" s="243"/>
    </row>
    <row r="42" spans="36:40" x14ac:dyDescent="0.25">
      <c r="AJ42" s="243"/>
      <c r="AK42" s="243"/>
      <c r="AL42" s="243"/>
      <c r="AM42" s="243"/>
      <c r="AN42" s="243"/>
    </row>
    <row r="43" spans="36:40" x14ac:dyDescent="0.25">
      <c r="AJ43" s="243"/>
      <c r="AK43" s="243"/>
      <c r="AL43" s="243"/>
      <c r="AM43" s="243"/>
      <c r="AN43" s="243"/>
    </row>
    <row r="44" spans="36:40" x14ac:dyDescent="0.25">
      <c r="AJ44" s="243"/>
      <c r="AK44" s="243"/>
      <c r="AL44" s="243"/>
      <c r="AM44" s="243"/>
      <c r="AN44" s="243"/>
    </row>
  </sheetData>
  <phoneticPr fontId="46"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K15"/>
  <sheetViews>
    <sheetView topLeftCell="Y1" workbookViewId="0">
      <selection activeCell="AG31" sqref="AG31"/>
    </sheetView>
  </sheetViews>
  <sheetFormatPr defaultColWidth="18.7109375" defaultRowHeight="12.75" customHeight="1" x14ac:dyDescent="0.25"/>
  <cols>
    <col min="1" max="36" width="9.140625" customWidth="1"/>
    <col min="37" max="42" width="16.7109375" customWidth="1"/>
  </cols>
  <sheetData>
    <row r="1" spans="1:37" s="122" customFormat="1" ht="15" x14ac:dyDescent="0.25">
      <c r="A1" s="89"/>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200" t="s">
        <v>207</v>
      </c>
      <c r="AG1" s="200" t="s">
        <v>208</v>
      </c>
      <c r="AH1" s="200" t="s">
        <v>209</v>
      </c>
      <c r="AI1" s="200" t="s">
        <v>210</v>
      </c>
      <c r="AJ1" s="200" t="s">
        <v>211</v>
      </c>
      <c r="AK1" s="200" t="s">
        <v>212</v>
      </c>
    </row>
    <row r="2" spans="1:37" s="122" customFormat="1" ht="15" x14ac:dyDescent="0.25">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row>
    <row r="3" spans="1:37" s="122" customFormat="1" ht="15" x14ac:dyDescent="0.25">
      <c r="A3" s="91"/>
      <c r="B3" s="92" t="s">
        <v>66</v>
      </c>
      <c r="C3" s="92" t="s">
        <v>67</v>
      </c>
      <c r="D3" s="92" t="s">
        <v>68</v>
      </c>
      <c r="E3" s="92" t="s">
        <v>69</v>
      </c>
      <c r="F3" s="92" t="s">
        <v>70</v>
      </c>
      <c r="G3" s="92" t="s">
        <v>71</v>
      </c>
      <c r="H3" s="92" t="s">
        <v>72</v>
      </c>
      <c r="I3" s="92" t="s">
        <v>73</v>
      </c>
      <c r="J3" s="92" t="s">
        <v>74</v>
      </c>
      <c r="K3" s="92" t="s">
        <v>75</v>
      </c>
      <c r="L3" s="92" t="s">
        <v>76</v>
      </c>
      <c r="M3" s="92" t="s">
        <v>77</v>
      </c>
      <c r="N3" s="92" t="s">
        <v>78</v>
      </c>
      <c r="O3" s="92" t="s">
        <v>79</v>
      </c>
      <c r="P3" s="92" t="s">
        <v>80</v>
      </c>
      <c r="Q3" s="92" t="s">
        <v>81</v>
      </c>
      <c r="R3" s="92" t="s">
        <v>82</v>
      </c>
      <c r="S3" s="92" t="s">
        <v>83</v>
      </c>
      <c r="T3" s="92" t="s">
        <v>84</v>
      </c>
      <c r="U3" s="92" t="s">
        <v>85</v>
      </c>
      <c r="V3" s="92" t="s">
        <v>86</v>
      </c>
      <c r="W3" s="92" t="s">
        <v>87</v>
      </c>
      <c r="X3" s="92" t="s">
        <v>88</v>
      </c>
      <c r="Y3" s="92" t="s">
        <v>89</v>
      </c>
      <c r="Z3" s="92" t="s">
        <v>90</v>
      </c>
      <c r="AA3" s="92" t="s">
        <v>91</v>
      </c>
      <c r="AB3" s="92" t="s">
        <v>92</v>
      </c>
      <c r="AC3" s="92" t="s">
        <v>93</v>
      </c>
      <c r="AD3" s="92" t="s">
        <v>94</v>
      </c>
      <c r="AE3" s="92" t="s">
        <v>95</v>
      </c>
      <c r="AF3" s="92"/>
      <c r="AG3" s="92"/>
      <c r="AH3" s="92"/>
      <c r="AI3" s="92"/>
      <c r="AJ3" s="92"/>
      <c r="AK3" s="92"/>
    </row>
    <row r="4" spans="1:37" ht="15" x14ac:dyDescent="0.25">
      <c r="A4" s="93" t="s">
        <v>28</v>
      </c>
      <c r="B4" s="125">
        <v>16.305914000000001</v>
      </c>
      <c r="C4" s="125">
        <v>18.317238</v>
      </c>
      <c r="D4" s="125">
        <v>101.21908400000001</v>
      </c>
      <c r="E4" s="125">
        <v>14.084605999999999</v>
      </c>
      <c r="F4" s="125">
        <v>35.531559999999999</v>
      </c>
      <c r="G4" s="125">
        <v>11.366462</v>
      </c>
      <c r="H4" s="125">
        <v>12.906422000000001</v>
      </c>
      <c r="I4" s="243">
        <v>-12.26146</v>
      </c>
      <c r="J4" s="243">
        <v>9.9685600000000001</v>
      </c>
      <c r="K4" s="243">
        <v>3.9182399999999999</v>
      </c>
      <c r="L4" s="243">
        <v>5.2524799999999994</v>
      </c>
      <c r="M4" s="243">
        <v>0.65434000000000003</v>
      </c>
      <c r="N4" s="243">
        <v>10.38495</v>
      </c>
      <c r="O4" s="243">
        <v>14.23559</v>
      </c>
      <c r="P4" s="243">
        <v>9.8203300000000002</v>
      </c>
      <c r="Q4" s="243">
        <v>24.700430000000001</v>
      </c>
      <c r="R4" s="243">
        <v>22.069479999999999</v>
      </c>
      <c r="S4" s="243">
        <v>12.57952</v>
      </c>
      <c r="T4" s="243">
        <v>19.210369999999998</v>
      </c>
      <c r="U4" s="243">
        <v>24.414390000000001</v>
      </c>
      <c r="V4" s="243">
        <v>14.356399999999999</v>
      </c>
      <c r="W4" s="243">
        <v>-5.5168900000000001</v>
      </c>
      <c r="X4" s="243">
        <v>8.7599999999999997E-2</v>
      </c>
      <c r="Y4" s="243">
        <v>10.52117</v>
      </c>
      <c r="Z4" s="243">
        <v>15.80128</v>
      </c>
      <c r="AA4" s="243">
        <v>7.4489752076703502</v>
      </c>
      <c r="AB4" s="243">
        <v>19.8163140489265</v>
      </c>
      <c r="AC4" s="243">
        <v>0.31217231431502396</v>
      </c>
      <c r="AD4" s="243">
        <v>11.158060331372901</v>
      </c>
      <c r="AE4" s="243">
        <v>7.7495685923312703</v>
      </c>
      <c r="AF4" s="125">
        <v>16.305914000000001</v>
      </c>
      <c r="AG4" s="125">
        <v>18.317238</v>
      </c>
      <c r="AH4" s="125">
        <v>101.21908400000001</v>
      </c>
      <c r="AI4" s="125">
        <v>14.084605999999999</v>
      </c>
      <c r="AJ4" s="125">
        <v>35.531559999999999</v>
      </c>
      <c r="AK4" s="125">
        <v>11.366462</v>
      </c>
    </row>
    <row r="5" spans="1:37" ht="15" x14ac:dyDescent="0.25">
      <c r="A5" s="93" t="s">
        <v>29</v>
      </c>
      <c r="B5" s="125">
        <v>19.425978000000001</v>
      </c>
      <c r="C5" s="125">
        <v>27.521836</v>
      </c>
      <c r="D5" s="125">
        <v>75.754664000000005</v>
      </c>
      <c r="E5" s="125">
        <v>14.718234000000001</v>
      </c>
      <c r="F5" s="125">
        <v>33.481140000000003</v>
      </c>
      <c r="G5" s="125">
        <v>10.668854</v>
      </c>
      <c r="H5" s="125">
        <v>-2.5262600000000002</v>
      </c>
      <c r="I5" s="243">
        <v>-10.192350000000001</v>
      </c>
      <c r="J5" s="243">
        <v>6.2821099999999994</v>
      </c>
      <c r="K5" s="243">
        <v>3.13246</v>
      </c>
      <c r="L5" s="243">
        <v>4.1601400000000002</v>
      </c>
      <c r="M5" s="243">
        <v>2.8380700000000001</v>
      </c>
      <c r="N5" s="243">
        <v>9.7490100000000002</v>
      </c>
      <c r="O5" s="243">
        <v>16.001570000000001</v>
      </c>
      <c r="P5" s="243">
        <v>9.5720700000000001</v>
      </c>
      <c r="Q5" s="243">
        <v>21.740169999999999</v>
      </c>
      <c r="R5" s="243">
        <v>14.98456</v>
      </c>
      <c r="S5" s="243">
        <v>10.01197</v>
      </c>
      <c r="T5" s="243">
        <v>10.48507</v>
      </c>
      <c r="U5" s="243">
        <v>13.671299999999999</v>
      </c>
      <c r="V5" s="243">
        <v>11.7835</v>
      </c>
      <c r="W5" s="243">
        <v>1.5763499999999999</v>
      </c>
      <c r="X5" s="243">
        <v>-4.5615100000000002</v>
      </c>
      <c r="Y5" s="243">
        <v>4.3772399999999996</v>
      </c>
      <c r="Z5" s="243">
        <v>6.30464</v>
      </c>
      <c r="AA5" s="243">
        <v>4.0539722308107295</v>
      </c>
      <c r="AB5" s="243">
        <v>9.3226595036040596</v>
      </c>
      <c r="AC5" s="243">
        <v>19.796036777389201</v>
      </c>
      <c r="AD5" s="243">
        <v>11.065682646744701</v>
      </c>
      <c r="AE5" s="243">
        <v>11.6148235514056</v>
      </c>
      <c r="AF5" s="125">
        <v>19.425978000000001</v>
      </c>
      <c r="AG5" s="125">
        <v>27.521836</v>
      </c>
      <c r="AH5" s="125">
        <v>75.754664000000005</v>
      </c>
      <c r="AI5" s="125">
        <v>14.718234000000001</v>
      </c>
      <c r="AJ5" s="125">
        <v>33.481140000000003</v>
      </c>
      <c r="AK5" s="125">
        <v>10.668854</v>
      </c>
    </row>
    <row r="6" spans="1:37" ht="15" x14ac:dyDescent="0.25">
      <c r="A6" s="93" t="s">
        <v>30</v>
      </c>
      <c r="B6" s="125">
        <v>26.794340000000005</v>
      </c>
      <c r="C6" s="125">
        <v>39.915998000000002</v>
      </c>
      <c r="D6" s="125">
        <v>66.375816</v>
      </c>
      <c r="E6" s="125">
        <v>17.63081</v>
      </c>
      <c r="F6" s="125">
        <v>62.605969999999999</v>
      </c>
      <c r="G6" s="125">
        <v>-10.494788</v>
      </c>
      <c r="H6" s="125">
        <v>-5.3588699999999996</v>
      </c>
      <c r="I6" s="243">
        <v>-15.49112</v>
      </c>
      <c r="J6" s="243">
        <v>36.322969999999998</v>
      </c>
      <c r="K6" s="243">
        <v>9.210090000000001</v>
      </c>
      <c r="L6" s="243">
        <v>5.7764899999999999</v>
      </c>
      <c r="M6" s="243">
        <v>9.2872199999999996</v>
      </c>
      <c r="N6" s="243">
        <v>8.1139899999999994</v>
      </c>
      <c r="O6" s="243">
        <v>9.8301200000000009</v>
      </c>
      <c r="P6" s="243">
        <v>14.49926</v>
      </c>
      <c r="Q6" s="243">
        <v>12.03308</v>
      </c>
      <c r="R6" s="243">
        <v>4.5342399999999996</v>
      </c>
      <c r="S6" s="243">
        <v>19.332849999999997</v>
      </c>
      <c r="T6" s="243">
        <v>6.37479</v>
      </c>
      <c r="U6" s="243">
        <v>9.2942099999999996</v>
      </c>
      <c r="V6" s="243">
        <v>12.6425</v>
      </c>
      <c r="W6" s="243">
        <v>6.9273500000000006</v>
      </c>
      <c r="X6" s="243">
        <v>-7.20953</v>
      </c>
      <c r="Y6" s="243">
        <v>6.0791599999999999</v>
      </c>
      <c r="Z6" s="243">
        <v>6.5443199999999999</v>
      </c>
      <c r="AA6" s="243">
        <v>12.9016643799678</v>
      </c>
      <c r="AB6" s="243">
        <v>7.2940712366949301</v>
      </c>
      <c r="AC6" s="243">
        <v>35.068694212232302</v>
      </c>
      <c r="AD6" s="243">
        <v>6.2901128095215002</v>
      </c>
      <c r="AE6" s="243">
        <v>18.741606197686799</v>
      </c>
      <c r="AF6" s="125">
        <v>26.794340000000005</v>
      </c>
      <c r="AG6" s="125">
        <v>39.915998000000002</v>
      </c>
      <c r="AH6" s="125">
        <v>66.375816</v>
      </c>
      <c r="AI6" s="125">
        <v>17.63081</v>
      </c>
      <c r="AJ6" s="125">
        <v>62.605969999999999</v>
      </c>
      <c r="AK6" s="125">
        <v>-10.494788</v>
      </c>
    </row>
    <row r="7" spans="1:37" ht="15" x14ac:dyDescent="0.25">
      <c r="A7" s="93" t="s">
        <v>31</v>
      </c>
      <c r="B7" s="125">
        <v>18.399011999999999</v>
      </c>
      <c r="C7" s="125">
        <v>29.763325999999999</v>
      </c>
      <c r="D7" s="125">
        <v>41.261670000000002</v>
      </c>
      <c r="E7" s="125">
        <v>7.7661820000000006</v>
      </c>
      <c r="F7" s="125">
        <v>14.708754000000001</v>
      </c>
      <c r="G7" s="125">
        <v>23.635946000000001</v>
      </c>
      <c r="H7" s="125">
        <v>6.8406400000000005</v>
      </c>
      <c r="I7" s="243">
        <v>-2.2138499999999999</v>
      </c>
      <c r="J7" s="243">
        <v>19.547470000000001</v>
      </c>
      <c r="K7" s="243">
        <v>11.52768</v>
      </c>
      <c r="L7" s="243">
        <v>17.343669999999999</v>
      </c>
      <c r="M7" s="243">
        <v>13.49269</v>
      </c>
      <c r="N7" s="243">
        <v>4.6643299999999996</v>
      </c>
      <c r="O7" s="243">
        <v>2.3306399999999998</v>
      </c>
      <c r="P7" s="243">
        <v>9.179590000000001</v>
      </c>
      <c r="Q7" s="243">
        <v>14.534559999999999</v>
      </c>
      <c r="R7" s="243">
        <v>4.0880400000000003</v>
      </c>
      <c r="S7" s="243">
        <v>12.77216</v>
      </c>
      <c r="T7" s="243">
        <v>7.4774700000000003</v>
      </c>
      <c r="U7" s="243">
        <v>12.525</v>
      </c>
      <c r="V7" s="243">
        <v>22.5366</v>
      </c>
      <c r="W7" s="243">
        <v>5.4246600000000003</v>
      </c>
      <c r="X7" s="243">
        <v>-1.42597</v>
      </c>
      <c r="Y7" s="243">
        <v>9.8915199999999999</v>
      </c>
      <c r="Z7" s="243">
        <v>9.72743</v>
      </c>
      <c r="AA7" s="243">
        <v>15.713943386447099</v>
      </c>
      <c r="AB7" s="243">
        <v>6.6015394221493597</v>
      </c>
      <c r="AC7" s="243">
        <v>32.830230167934701</v>
      </c>
      <c r="AD7" s="243">
        <v>14.096756611570999</v>
      </c>
      <c r="AE7" s="243">
        <v>21.908179504132999</v>
      </c>
      <c r="AF7" s="125">
        <v>18.399011999999999</v>
      </c>
      <c r="AG7" s="125">
        <v>29.763325999999999</v>
      </c>
      <c r="AH7" s="125">
        <v>41.261670000000002</v>
      </c>
      <c r="AI7" s="125">
        <v>7.7661820000000006</v>
      </c>
      <c r="AJ7" s="125">
        <v>14.708754000000001</v>
      </c>
      <c r="AK7" s="125">
        <v>23.635946000000001</v>
      </c>
    </row>
    <row r="8" spans="1:37" ht="15" x14ac:dyDescent="0.25">
      <c r="A8" s="93" t="s">
        <v>32</v>
      </c>
      <c r="B8" s="125">
        <v>9.3170699999999993</v>
      </c>
      <c r="C8" s="125">
        <v>17.687328000000001</v>
      </c>
      <c r="D8" s="125">
        <v>30.256135999999998</v>
      </c>
      <c r="E8" s="125">
        <v>9.5716059999999992</v>
      </c>
      <c r="F8" s="125">
        <v>29.325434000000005</v>
      </c>
      <c r="G8" s="125">
        <v>5.5503300000000007</v>
      </c>
      <c r="H8" s="125">
        <v>8.0619300000000003</v>
      </c>
      <c r="I8" s="243">
        <v>-4.66012</v>
      </c>
      <c r="J8" s="243">
        <v>9.683209999999999</v>
      </c>
      <c r="K8" s="243">
        <v>23.337949999999999</v>
      </c>
      <c r="L8" s="243">
        <v>11.09249</v>
      </c>
      <c r="M8" s="243">
        <v>14.89179</v>
      </c>
      <c r="N8" s="243">
        <v>9.6852700000000009</v>
      </c>
      <c r="O8" s="243">
        <v>5.5847100000000003</v>
      </c>
      <c r="P8" s="243">
        <v>4.1686000000000005</v>
      </c>
      <c r="Q8" s="243">
        <v>14.016170000000001</v>
      </c>
      <c r="R8" s="243">
        <v>5.02379</v>
      </c>
      <c r="S8" s="243">
        <v>16.882990000000003</v>
      </c>
      <c r="T8" s="243">
        <v>3.9549799999999999</v>
      </c>
      <c r="U8" s="243">
        <v>10.53945</v>
      </c>
      <c r="V8" s="243">
        <v>19.5229</v>
      </c>
      <c r="W8" s="243">
        <v>4.9721899999999994</v>
      </c>
      <c r="X8" s="243">
        <v>1.2309300000000001</v>
      </c>
      <c r="Y8" s="243">
        <v>4.9847600000000005</v>
      </c>
      <c r="Z8" s="243">
        <v>9.3964200000000009</v>
      </c>
      <c r="AA8" s="243">
        <v>9.2539210713396098</v>
      </c>
      <c r="AB8" s="243">
        <v>5.5819525592733701</v>
      </c>
      <c r="AC8" s="243">
        <v>25.107575702810699</v>
      </c>
      <c r="AD8" s="243">
        <v>32.171070661818902</v>
      </c>
      <c r="AE8" s="243">
        <v>22.140587519075002</v>
      </c>
      <c r="AF8" s="125">
        <v>9.3170699999999993</v>
      </c>
      <c r="AG8" s="125">
        <v>17.687328000000001</v>
      </c>
      <c r="AH8" s="125">
        <v>30.256135999999998</v>
      </c>
      <c r="AI8" s="125">
        <v>9.5716059999999992</v>
      </c>
      <c r="AJ8" s="125">
        <v>29.325434000000005</v>
      </c>
      <c r="AK8" s="125">
        <v>5.5503300000000007</v>
      </c>
    </row>
    <row r="9" spans="1:37" ht="15" x14ac:dyDescent="0.25">
      <c r="A9" s="93" t="s">
        <v>33</v>
      </c>
      <c r="B9" s="125">
        <v>19.542680000000001</v>
      </c>
      <c r="C9" s="125">
        <v>1.2684000000000002</v>
      </c>
      <c r="D9" s="125">
        <v>4.9412060000000002</v>
      </c>
      <c r="E9" s="125">
        <v>-1.180104</v>
      </c>
      <c r="F9" s="125">
        <v>16.706314000000003</v>
      </c>
      <c r="G9" s="125">
        <v>1.3633040000000001</v>
      </c>
      <c r="H9" s="125">
        <v>-0.79383999999999999</v>
      </c>
      <c r="I9" s="243">
        <v>-23.251810000000003</v>
      </c>
      <c r="J9" s="243">
        <v>12.69872</v>
      </c>
      <c r="K9" s="243">
        <v>19.039000000000001</v>
      </c>
      <c r="L9" s="243">
        <v>6.8687700000000005</v>
      </c>
      <c r="M9" s="243">
        <v>14.246139999999999</v>
      </c>
      <c r="N9" s="243">
        <v>18.845080000000003</v>
      </c>
      <c r="O9" s="243">
        <v>7.4909099999999995</v>
      </c>
      <c r="P9" s="243">
        <v>13.8124</v>
      </c>
      <c r="Q9" s="243">
        <v>24.775919999999999</v>
      </c>
      <c r="R9" s="243">
        <v>9.7531100000000013</v>
      </c>
      <c r="S9" s="243">
        <v>18.740459999999999</v>
      </c>
      <c r="T9" s="243">
        <v>5.9942099999999998</v>
      </c>
      <c r="U9" s="243">
        <v>10.93661</v>
      </c>
      <c r="V9" s="243">
        <v>14.07673</v>
      </c>
      <c r="W9" s="243">
        <v>3.54962</v>
      </c>
      <c r="X9" s="243">
        <v>6.4226899999999993</v>
      </c>
      <c r="Y9" s="243">
        <v>10.59356</v>
      </c>
      <c r="Z9" s="243">
        <v>1.32226</v>
      </c>
      <c r="AA9" s="243">
        <v>6.9610190102487604</v>
      </c>
      <c r="AB9" s="243">
        <v>13.6235045447941</v>
      </c>
      <c r="AC9" s="243">
        <v>21.1430438016537</v>
      </c>
      <c r="AD9" s="243">
        <v>42.150180575868696</v>
      </c>
      <c r="AE9" s="243">
        <v>13.4754590082651</v>
      </c>
      <c r="AF9" s="125">
        <v>19.542680000000001</v>
      </c>
      <c r="AG9" s="125">
        <v>1.2684000000000002</v>
      </c>
      <c r="AH9" s="125">
        <v>4.9412060000000002</v>
      </c>
      <c r="AI9" s="125">
        <v>-1.180104</v>
      </c>
      <c r="AJ9" s="125">
        <v>16.706314000000003</v>
      </c>
      <c r="AK9" s="125">
        <v>1.3633040000000001</v>
      </c>
    </row>
    <row r="10" spans="1:37" ht="15" x14ac:dyDescent="0.25">
      <c r="A10" s="93" t="s">
        <v>34</v>
      </c>
      <c r="B10" s="125">
        <v>3.5028120000000005</v>
      </c>
      <c r="C10" s="125">
        <v>15.702810000000001</v>
      </c>
      <c r="D10" s="125">
        <v>2.0310160000000002</v>
      </c>
      <c r="E10" s="125">
        <v>8.0089059999999996</v>
      </c>
      <c r="F10" s="125">
        <v>20.697440000000004</v>
      </c>
      <c r="G10" s="125">
        <v>17.755964000000002</v>
      </c>
      <c r="H10" s="125">
        <v>11.63293</v>
      </c>
      <c r="I10" s="243">
        <v>-12.476629999999998</v>
      </c>
      <c r="J10" s="243">
        <v>23.625509999999998</v>
      </c>
      <c r="K10" s="243">
        <v>20.54889</v>
      </c>
      <c r="L10" s="243">
        <v>8.319090000000001</v>
      </c>
      <c r="M10" s="243">
        <v>20.105460000000001</v>
      </c>
      <c r="N10" s="243">
        <v>19.50067</v>
      </c>
      <c r="O10" s="243">
        <v>8.3446700000000007</v>
      </c>
      <c r="P10" s="243">
        <v>18.455950000000001</v>
      </c>
      <c r="Q10" s="243">
        <v>31.79073</v>
      </c>
      <c r="R10" s="243">
        <v>14.55987</v>
      </c>
      <c r="S10" s="243">
        <v>21.886839999999999</v>
      </c>
      <c r="T10" s="243">
        <v>25.583909999999999</v>
      </c>
      <c r="U10" s="243">
        <v>21.074020000000001</v>
      </c>
      <c r="V10" s="243">
        <v>18.544400000000003</v>
      </c>
      <c r="W10" s="243">
        <v>6.5901300000000003</v>
      </c>
      <c r="X10" s="243">
        <v>14.91146</v>
      </c>
      <c r="Y10" s="243">
        <v>14.38373</v>
      </c>
      <c r="Z10" s="243">
        <v>27.614090000000001</v>
      </c>
      <c r="AA10" s="243">
        <v>12.5574148766291</v>
      </c>
      <c r="AB10" s="243">
        <v>24.781192150480202</v>
      </c>
      <c r="AC10" s="243">
        <v>16.943357023537999</v>
      </c>
      <c r="AD10" s="243">
        <v>39.1588780983151</v>
      </c>
      <c r="AE10" s="243">
        <v>23.713968098447001</v>
      </c>
      <c r="AF10" s="125">
        <v>3.5028120000000005</v>
      </c>
      <c r="AG10" s="125">
        <v>15.702810000000001</v>
      </c>
      <c r="AH10" s="125">
        <v>2.0310160000000002</v>
      </c>
      <c r="AI10" s="125">
        <v>8.0089059999999996</v>
      </c>
      <c r="AJ10" s="125">
        <v>20.697440000000004</v>
      </c>
      <c r="AK10" s="125">
        <v>17.755964000000002</v>
      </c>
    </row>
    <row r="11" spans="1:37" ht="15" x14ac:dyDescent="0.25">
      <c r="A11" s="93" t="s">
        <v>35</v>
      </c>
      <c r="B11" s="125">
        <v>21.988620000000001</v>
      </c>
      <c r="C11" s="125">
        <v>28.766426000000003</v>
      </c>
      <c r="D11" s="125">
        <v>19.739957999999998</v>
      </c>
      <c r="E11" s="125">
        <v>11.451958000000001</v>
      </c>
      <c r="F11" s="125">
        <v>20.660824000000002</v>
      </c>
      <c r="G11" s="125">
        <v>13.796706</v>
      </c>
      <c r="H11" s="125">
        <v>9.7706299999999988</v>
      </c>
      <c r="I11" s="243">
        <v>7.4435000000000002</v>
      </c>
      <c r="J11" s="243">
        <v>20.504860000000001</v>
      </c>
      <c r="K11" s="243">
        <v>22.135639999999999</v>
      </c>
      <c r="L11" s="243">
        <v>5.2130799999999997</v>
      </c>
      <c r="M11" s="243">
        <v>14.802440000000001</v>
      </c>
      <c r="N11" s="243">
        <v>21.94164</v>
      </c>
      <c r="O11" s="243">
        <v>8.4181799999999996</v>
      </c>
      <c r="P11" s="243">
        <v>21.659500000000001</v>
      </c>
      <c r="Q11" s="243">
        <v>35.8294</v>
      </c>
      <c r="R11" s="243">
        <v>14.210139999999999</v>
      </c>
      <c r="S11" s="243">
        <v>24.195160000000001</v>
      </c>
      <c r="T11" s="243">
        <v>26.496269999999999</v>
      </c>
      <c r="U11" s="243">
        <v>24.024999999999999</v>
      </c>
      <c r="V11" s="243">
        <v>22.344560000000001</v>
      </c>
      <c r="W11" s="243">
        <v>9.8739599999999985</v>
      </c>
      <c r="X11" s="243">
        <v>13.84548</v>
      </c>
      <c r="Y11" s="243">
        <v>16.93469</v>
      </c>
      <c r="Z11" s="243">
        <v>14.48996</v>
      </c>
      <c r="AA11" s="243">
        <v>14.623601239406</v>
      </c>
      <c r="AB11" s="243">
        <v>29.351938843042298</v>
      </c>
      <c r="AC11" s="243">
        <v>10.6373367791084</v>
      </c>
      <c r="AD11" s="243">
        <v>32.4739838860175</v>
      </c>
      <c r="AE11" s="243">
        <v>32.289258266844001</v>
      </c>
      <c r="AF11" s="125">
        <v>21.988620000000001</v>
      </c>
      <c r="AG11" s="125">
        <v>28.766426000000003</v>
      </c>
      <c r="AH11" s="125">
        <v>19.739957999999998</v>
      </c>
      <c r="AI11" s="125">
        <v>11.451958000000001</v>
      </c>
      <c r="AJ11" s="125">
        <v>20.660824000000002</v>
      </c>
      <c r="AK11" s="125">
        <v>13.796706</v>
      </c>
    </row>
    <row r="12" spans="1:37" ht="15" x14ac:dyDescent="0.25">
      <c r="A12" s="93" t="s">
        <v>36</v>
      </c>
      <c r="B12" s="125">
        <v>21.500264000000001</v>
      </c>
      <c r="C12" s="125">
        <v>26.366382000000002</v>
      </c>
      <c r="D12" s="125">
        <v>15.737406</v>
      </c>
      <c r="E12" s="125">
        <v>14.914582000000003</v>
      </c>
      <c r="F12" s="125">
        <v>14.839589999999999</v>
      </c>
      <c r="G12" s="125">
        <v>10.647540000000001</v>
      </c>
      <c r="H12" s="125">
        <v>-6.0112700000000006</v>
      </c>
      <c r="I12" s="243">
        <v>19.914009999999998</v>
      </c>
      <c r="J12" s="243">
        <v>13.555149999999999</v>
      </c>
      <c r="K12" s="243">
        <v>15.397549999999999</v>
      </c>
      <c r="L12" s="243">
        <v>7.1036899999999994</v>
      </c>
      <c r="M12" s="243">
        <v>8.6973899999999986</v>
      </c>
      <c r="N12" s="243">
        <v>11.841569999999999</v>
      </c>
      <c r="O12" s="243">
        <v>3.6388400000000001</v>
      </c>
      <c r="P12" s="243">
        <v>18.084299999999999</v>
      </c>
      <c r="Q12" s="243">
        <v>24.926950000000001</v>
      </c>
      <c r="R12" s="243">
        <v>13.032249999999999</v>
      </c>
      <c r="S12" s="243">
        <v>14.707469999999999</v>
      </c>
      <c r="T12" s="243">
        <v>15.101129999999999</v>
      </c>
      <c r="U12" s="243">
        <v>9.3519199999999998</v>
      </c>
      <c r="V12" s="243">
        <v>35.037589999999994</v>
      </c>
      <c r="W12" s="243">
        <v>-2.8639899999999998</v>
      </c>
      <c r="X12" s="243">
        <v>6.7481800000000005</v>
      </c>
      <c r="Y12" s="243">
        <v>15.02529</v>
      </c>
      <c r="Z12" s="243">
        <v>11.451879999999999</v>
      </c>
      <c r="AA12" s="243">
        <v>13.1848636376867</v>
      </c>
      <c r="AB12" s="243">
        <v>8.3238249586783297</v>
      </c>
      <c r="AC12" s="243">
        <v>19.8346958697528</v>
      </c>
      <c r="AD12" s="243">
        <v>16.409711323636998</v>
      </c>
      <c r="AE12" s="243">
        <v>25.7866844641329</v>
      </c>
      <c r="AF12" s="125">
        <v>21.500264000000001</v>
      </c>
      <c r="AG12" s="125">
        <v>26.366382000000002</v>
      </c>
      <c r="AH12" s="125">
        <v>15.737406</v>
      </c>
      <c r="AI12" s="125">
        <v>14.914582000000003</v>
      </c>
      <c r="AJ12" s="125">
        <v>14.839589999999999</v>
      </c>
      <c r="AK12" s="125">
        <v>10.647540000000001</v>
      </c>
    </row>
    <row r="13" spans="1:37" ht="15" x14ac:dyDescent="0.25">
      <c r="A13" s="93" t="s">
        <v>37</v>
      </c>
      <c r="B13" s="125">
        <v>8.6108960000000003</v>
      </c>
      <c r="C13" s="125">
        <v>17.934583999999997</v>
      </c>
      <c r="D13" s="125">
        <v>11.836898000000001</v>
      </c>
      <c r="E13" s="125">
        <v>11.503132000000001</v>
      </c>
      <c r="F13" s="125">
        <v>12.135444000000001</v>
      </c>
      <c r="G13" s="125">
        <v>6.3876860000000004</v>
      </c>
      <c r="H13" s="125">
        <v>-7.82599</v>
      </c>
      <c r="I13" s="243">
        <v>24.362849999999998</v>
      </c>
      <c r="J13" s="243">
        <v>10.95425</v>
      </c>
      <c r="K13" s="243">
        <v>11.723360000000001</v>
      </c>
      <c r="L13" s="243">
        <v>4.6145899999999997</v>
      </c>
      <c r="M13" s="243">
        <v>6.6953500000000004</v>
      </c>
      <c r="N13" s="243">
        <v>9.5123700000000007</v>
      </c>
      <c r="O13" s="243">
        <v>-0.49925999999999998</v>
      </c>
      <c r="P13" s="243">
        <v>18.132660000000001</v>
      </c>
      <c r="Q13" s="243">
        <v>19.22006</v>
      </c>
      <c r="R13" s="243">
        <v>10.97871</v>
      </c>
      <c r="S13" s="243">
        <v>13.21185</v>
      </c>
      <c r="T13" s="243">
        <v>14.04824</v>
      </c>
      <c r="U13" s="243">
        <v>6.9533999999999994</v>
      </c>
      <c r="V13" s="243">
        <v>23.35398</v>
      </c>
      <c r="W13" s="243">
        <v>-2.8656299999999999</v>
      </c>
      <c r="X13" s="243">
        <v>2.3012199999999998</v>
      </c>
      <c r="Y13" s="243">
        <v>14.73507</v>
      </c>
      <c r="Z13" s="243">
        <v>8.505370000000001</v>
      </c>
      <c r="AA13" s="243">
        <v>9.0830627261494108</v>
      </c>
      <c r="AB13" s="243">
        <v>-6.2740460311398598</v>
      </c>
      <c r="AC13" s="243">
        <v>25.002335616926402</v>
      </c>
      <c r="AD13" s="243">
        <v>7.7553593381164196</v>
      </c>
      <c r="AE13" s="243">
        <v>26.857120247405899</v>
      </c>
      <c r="AF13" s="125">
        <v>8.6108960000000003</v>
      </c>
      <c r="AG13" s="125">
        <v>17.934583999999997</v>
      </c>
      <c r="AH13" s="125">
        <v>11.836898000000001</v>
      </c>
      <c r="AI13" s="125">
        <v>11.503132000000001</v>
      </c>
      <c r="AJ13" s="125">
        <v>12.135444000000001</v>
      </c>
      <c r="AK13" s="125">
        <v>6.3876860000000004</v>
      </c>
    </row>
    <row r="14" spans="1:37" ht="15" x14ac:dyDescent="0.25">
      <c r="A14" s="93" t="s">
        <v>38</v>
      </c>
      <c r="B14" s="125">
        <v>8.991363999999999</v>
      </c>
      <c r="C14" s="125">
        <v>10.960080000000001</v>
      </c>
      <c r="D14" s="125">
        <v>12.147136</v>
      </c>
      <c r="E14" s="125">
        <v>3.6625680000000003</v>
      </c>
      <c r="F14" s="125">
        <v>15.820898000000001</v>
      </c>
      <c r="G14" s="125">
        <v>14.533392000000001</v>
      </c>
      <c r="H14" s="125">
        <v>-12.37326</v>
      </c>
      <c r="I14" s="243">
        <v>14.93168</v>
      </c>
      <c r="J14" s="243">
        <v>-5.1652700000000005</v>
      </c>
      <c r="K14" s="243">
        <v>10.395850000000001</v>
      </c>
      <c r="L14" s="243">
        <v>4.0648400000000002</v>
      </c>
      <c r="M14" s="243">
        <v>3.5380700000000003</v>
      </c>
      <c r="N14" s="243">
        <v>7.5272700000000006</v>
      </c>
      <c r="O14" s="243">
        <v>13.11669</v>
      </c>
      <c r="P14" s="243">
        <v>15.47784</v>
      </c>
      <c r="Q14" s="243">
        <v>21.893450000000001</v>
      </c>
      <c r="R14" s="243">
        <v>12.1463</v>
      </c>
      <c r="S14" s="243">
        <v>8.651209999999999</v>
      </c>
      <c r="T14" s="243">
        <v>9.7618099999999988</v>
      </c>
      <c r="U14" s="243">
        <v>16.488720000000001</v>
      </c>
      <c r="V14" s="243">
        <v>4.6226700000000003</v>
      </c>
      <c r="W14" s="243">
        <v>5.9689499999999995</v>
      </c>
      <c r="X14" s="243">
        <v>-1.0023</v>
      </c>
      <c r="Y14" s="243">
        <v>2.8529</v>
      </c>
      <c r="Z14" s="243">
        <v>5.8924399999999997</v>
      </c>
      <c r="AA14" s="243">
        <v>3.9897065276040999</v>
      </c>
      <c r="AB14" s="243">
        <v>-11.4351155371894</v>
      </c>
      <c r="AC14" s="243">
        <v>6.3263246300834401</v>
      </c>
      <c r="AD14" s="243">
        <v>3.8446132224799099</v>
      </c>
      <c r="AE14" s="243">
        <v>10.148976943471901</v>
      </c>
      <c r="AF14" s="125">
        <v>8.991363999999999</v>
      </c>
      <c r="AG14" s="125">
        <v>10.960080000000001</v>
      </c>
      <c r="AH14" s="125">
        <v>12.147136</v>
      </c>
      <c r="AI14" s="125">
        <v>3.6625680000000003</v>
      </c>
      <c r="AJ14" s="125">
        <v>15.820898000000001</v>
      </c>
      <c r="AK14" s="125">
        <v>14.533392000000001</v>
      </c>
    </row>
    <row r="15" spans="1:37" ht="15" x14ac:dyDescent="0.25">
      <c r="A15" s="93" t="s">
        <v>39</v>
      </c>
      <c r="B15" s="125">
        <v>16.566911999999999</v>
      </c>
      <c r="C15" s="125">
        <v>23.606604000000004</v>
      </c>
      <c r="D15" s="125">
        <v>11.927992</v>
      </c>
      <c r="E15" s="125">
        <v>18.697578</v>
      </c>
      <c r="F15" s="125">
        <v>16.272072000000001</v>
      </c>
      <c r="G15" s="125">
        <v>6.2282960000000003</v>
      </c>
      <c r="H15" s="125">
        <v>-16.238409999999998</v>
      </c>
      <c r="I15" s="243">
        <v>12.00187</v>
      </c>
      <c r="J15" s="243">
        <v>6.5915499999999998</v>
      </c>
      <c r="K15" s="243">
        <v>12.228569999999999</v>
      </c>
      <c r="L15" s="243">
        <v>1.01868</v>
      </c>
      <c r="M15" s="243">
        <v>6.6875100000000005</v>
      </c>
      <c r="N15" s="243">
        <v>11.483219999999999</v>
      </c>
      <c r="O15" s="243">
        <v>-2.7016499999999999</v>
      </c>
      <c r="P15" s="243">
        <v>25.948370000000001</v>
      </c>
      <c r="Q15" s="243">
        <v>22.778939999999999</v>
      </c>
      <c r="R15" s="243">
        <v>11.792920000000001</v>
      </c>
      <c r="S15" s="243">
        <v>17.610810000000001</v>
      </c>
      <c r="T15" s="243">
        <v>24.307770000000001</v>
      </c>
      <c r="U15" s="243">
        <v>18.407709999999998</v>
      </c>
      <c r="V15" s="243">
        <v>2.61571</v>
      </c>
      <c r="W15" s="243">
        <v>-1.4079200000000001</v>
      </c>
      <c r="X15" s="243">
        <v>-6.0315000000000003</v>
      </c>
      <c r="Y15" s="243">
        <v>15.691600000000001</v>
      </c>
      <c r="Z15" s="243">
        <v>6.0872700000000002</v>
      </c>
      <c r="AA15" s="243">
        <v>14.668721902282002</v>
      </c>
      <c r="AB15" s="243">
        <v>-6.0504652876024405</v>
      </c>
      <c r="AC15" s="243">
        <v>3.9440781003643801</v>
      </c>
      <c r="AD15" s="243">
        <v>5.96184380284366</v>
      </c>
      <c r="AE15" s="243">
        <v>-3.3022761146438002</v>
      </c>
      <c r="AF15" s="125">
        <v>16.566911999999999</v>
      </c>
      <c r="AG15" s="125">
        <v>23.606604000000004</v>
      </c>
      <c r="AH15" s="125">
        <v>11.927992</v>
      </c>
      <c r="AI15" s="125">
        <v>18.697578</v>
      </c>
      <c r="AJ15" s="125">
        <v>16.272072000000001</v>
      </c>
      <c r="AK15" s="125">
        <v>6.2282960000000003</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K15"/>
  <sheetViews>
    <sheetView topLeftCell="Z1" workbookViewId="0">
      <selection activeCell="AJ12" sqref="AJ12"/>
    </sheetView>
  </sheetViews>
  <sheetFormatPr defaultColWidth="18.7109375" defaultRowHeight="12.75" customHeight="1" x14ac:dyDescent="0.25"/>
  <cols>
    <col min="1" max="1" width="10.85546875" bestFit="1" customWidth="1"/>
    <col min="2" max="35" width="9.140625" customWidth="1"/>
    <col min="36" max="36" width="9.140625" style="122" customWidth="1"/>
    <col min="37" max="42" width="16.7109375" customWidth="1"/>
  </cols>
  <sheetData>
    <row r="1" spans="1:37" ht="15" x14ac:dyDescent="0.25">
      <c r="A1" s="84"/>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90" t="s">
        <v>207</v>
      </c>
      <c r="AG1" s="90" t="s">
        <v>208</v>
      </c>
      <c r="AH1" s="90" t="s">
        <v>209</v>
      </c>
      <c r="AI1" s="90" t="s">
        <v>210</v>
      </c>
      <c r="AJ1" s="90" t="s">
        <v>211</v>
      </c>
      <c r="AK1" s="90" t="s">
        <v>212</v>
      </c>
    </row>
    <row r="2" spans="1:37" ht="15" x14ac:dyDescent="0.25">
      <c r="A2" s="84"/>
      <c r="B2" s="85">
        <v>1991</v>
      </c>
      <c r="C2" s="85">
        <v>1992</v>
      </c>
      <c r="D2" s="85">
        <v>1993</v>
      </c>
      <c r="E2" s="85">
        <v>1994</v>
      </c>
      <c r="F2" s="85">
        <v>1995</v>
      </c>
      <c r="G2" s="85">
        <v>1996</v>
      </c>
      <c r="H2" s="85">
        <v>1997</v>
      </c>
      <c r="I2" s="85">
        <v>1998</v>
      </c>
      <c r="J2" s="85">
        <v>1999</v>
      </c>
      <c r="K2" s="85">
        <v>2000</v>
      </c>
      <c r="L2" s="85">
        <v>2001</v>
      </c>
      <c r="M2" s="85">
        <v>2002</v>
      </c>
      <c r="N2" s="85">
        <v>2003</v>
      </c>
      <c r="O2" s="85">
        <v>2004</v>
      </c>
      <c r="P2" s="85">
        <v>2005</v>
      </c>
      <c r="Q2" s="85">
        <v>2006</v>
      </c>
      <c r="R2" s="85">
        <v>2007</v>
      </c>
      <c r="S2" s="85">
        <v>2008</v>
      </c>
      <c r="T2" s="85">
        <v>2009</v>
      </c>
      <c r="U2" s="85">
        <v>2010</v>
      </c>
      <c r="V2" s="85">
        <v>2011</v>
      </c>
      <c r="W2" s="85">
        <v>2012</v>
      </c>
      <c r="X2" s="85">
        <v>2013</v>
      </c>
      <c r="Y2" s="85">
        <v>2014</v>
      </c>
      <c r="Z2" s="85">
        <v>2015</v>
      </c>
      <c r="AA2" s="90">
        <v>2016</v>
      </c>
      <c r="AB2" s="90">
        <v>2017</v>
      </c>
      <c r="AC2" s="90">
        <v>2018</v>
      </c>
      <c r="AD2" s="90">
        <v>2019</v>
      </c>
      <c r="AE2" s="90">
        <v>2020</v>
      </c>
      <c r="AF2" s="90">
        <v>2021</v>
      </c>
      <c r="AG2" s="90">
        <v>2022</v>
      </c>
      <c r="AH2" s="90">
        <v>2023</v>
      </c>
      <c r="AI2" s="90">
        <v>2024</v>
      </c>
      <c r="AJ2" s="90">
        <v>2025</v>
      </c>
      <c r="AK2" s="90">
        <v>2026</v>
      </c>
    </row>
    <row r="3" spans="1:37" ht="15" x14ac:dyDescent="0.25">
      <c r="A3" s="86"/>
      <c r="B3" s="87" t="s">
        <v>76</v>
      </c>
      <c r="C3" s="87" t="s">
        <v>77</v>
      </c>
      <c r="D3" s="87" t="s">
        <v>78</v>
      </c>
      <c r="E3" s="87" t="s">
        <v>79</v>
      </c>
      <c r="F3" s="87" t="s">
        <v>80</v>
      </c>
      <c r="G3" s="87" t="s">
        <v>81</v>
      </c>
      <c r="H3" s="87" t="s">
        <v>82</v>
      </c>
      <c r="I3" s="87" t="s">
        <v>83</v>
      </c>
      <c r="J3" s="87" t="s">
        <v>84</v>
      </c>
      <c r="K3" s="87" t="s">
        <v>85</v>
      </c>
      <c r="L3" s="87" t="s">
        <v>86</v>
      </c>
      <c r="M3" s="87" t="s">
        <v>87</v>
      </c>
      <c r="N3" s="87" t="s">
        <v>88</v>
      </c>
      <c r="O3" s="87" t="s">
        <v>89</v>
      </c>
      <c r="P3" s="87" t="s">
        <v>90</v>
      </c>
      <c r="Q3" s="87" t="s">
        <v>91</v>
      </c>
      <c r="R3" s="87" t="s">
        <v>92</v>
      </c>
      <c r="S3" s="87" t="s">
        <v>93</v>
      </c>
      <c r="T3" s="87" t="s">
        <v>94</v>
      </c>
      <c r="U3" s="87" t="s">
        <v>95</v>
      </c>
      <c r="V3" s="87" t="s">
        <v>126</v>
      </c>
      <c r="W3" s="87" t="s">
        <v>129</v>
      </c>
      <c r="X3" s="87" t="s">
        <v>130</v>
      </c>
      <c r="Y3" s="87" t="s">
        <v>131</v>
      </c>
      <c r="Z3" s="87" t="s">
        <v>132</v>
      </c>
      <c r="AA3" s="87" t="s">
        <v>91</v>
      </c>
      <c r="AB3" s="87" t="s">
        <v>92</v>
      </c>
      <c r="AC3" s="87" t="s">
        <v>93</v>
      </c>
      <c r="AD3" s="87" t="s">
        <v>94</v>
      </c>
      <c r="AE3" s="87" t="s">
        <v>95</v>
      </c>
      <c r="AF3" s="90"/>
      <c r="AG3" s="90"/>
      <c r="AH3" s="90"/>
      <c r="AI3" s="90"/>
      <c r="AJ3" s="90"/>
      <c r="AK3" s="90"/>
    </row>
    <row r="4" spans="1:37" ht="15" x14ac:dyDescent="0.25">
      <c r="A4" s="88" t="s">
        <v>28</v>
      </c>
      <c r="B4" s="124">
        <v>29.809785999999992</v>
      </c>
      <c r="C4" s="124">
        <v>0.14888199999999779</v>
      </c>
      <c r="D4" s="124">
        <v>188.36769600000002</v>
      </c>
      <c r="E4" s="124">
        <v>-19.261465999999999</v>
      </c>
      <c r="F4" s="124">
        <v>-11.55139</v>
      </c>
      <c r="G4" s="124">
        <v>25.526097999999998</v>
      </c>
      <c r="H4" s="124">
        <v>1.3745679999999993</v>
      </c>
      <c r="I4" s="124">
        <v>21.421490000000002</v>
      </c>
      <c r="J4" s="124">
        <v>24.198349999999998</v>
      </c>
      <c r="K4" s="124">
        <v>42.049589999999995</v>
      </c>
      <c r="L4" s="124">
        <v>21.61983</v>
      </c>
      <c r="M4" s="124">
        <v>18.446279999999998</v>
      </c>
      <c r="N4" s="124">
        <v>23.206610000000001</v>
      </c>
      <c r="O4" s="124">
        <v>20.033060000000003</v>
      </c>
      <c r="P4" s="124">
        <v>101.09752</v>
      </c>
      <c r="Q4" s="124">
        <v>22.61157</v>
      </c>
      <c r="R4" s="124">
        <v>23.206610000000001</v>
      </c>
      <c r="S4" s="124">
        <v>42.247930000000004</v>
      </c>
      <c r="T4" s="124">
        <v>34.11524</v>
      </c>
      <c r="U4" s="124">
        <v>41.255679999999998</v>
      </c>
      <c r="V4" s="124">
        <v>24.792830000000002</v>
      </c>
      <c r="W4" s="124">
        <v>40.065640000000002</v>
      </c>
      <c r="X4" s="124">
        <v>37.883839999999999</v>
      </c>
      <c r="Y4" s="124">
        <v>23.007810000000003</v>
      </c>
      <c r="Z4" s="124">
        <v>30.743310000000001</v>
      </c>
      <c r="AA4" s="243">
        <v>36.496400000000001</v>
      </c>
      <c r="AB4" s="243">
        <v>45.025449999999999</v>
      </c>
      <c r="AC4" s="243">
        <v>23.802</v>
      </c>
      <c r="AD4" s="243">
        <v>42.050199999999904</v>
      </c>
      <c r="AE4" s="243">
        <v>26.777249999999999</v>
      </c>
      <c r="AF4" s="125">
        <v>29.809785999999992</v>
      </c>
      <c r="AG4" s="125">
        <v>0.14888199999999779</v>
      </c>
      <c r="AH4" s="125">
        <v>188.36769600000002</v>
      </c>
      <c r="AI4" s="125">
        <v>-19.261465999999999</v>
      </c>
      <c r="AJ4" s="125">
        <v>-11.55139</v>
      </c>
      <c r="AK4" s="125">
        <v>25.526097999999998</v>
      </c>
    </row>
    <row r="5" spans="1:37" ht="15" x14ac:dyDescent="0.25">
      <c r="A5" s="88" t="s">
        <v>29</v>
      </c>
      <c r="B5" s="124">
        <v>19.033522000000001</v>
      </c>
      <c r="C5" s="124">
        <v>7.0302340000000001</v>
      </c>
      <c r="D5" s="124">
        <v>85.799055999999993</v>
      </c>
      <c r="E5" s="124">
        <v>-9.7793939999999999</v>
      </c>
      <c r="F5" s="124">
        <v>38.657699999999991</v>
      </c>
      <c r="G5" s="124">
        <v>12.339405999999999</v>
      </c>
      <c r="H5" s="124">
        <v>23.60331</v>
      </c>
      <c r="I5" s="124">
        <v>17.2562</v>
      </c>
      <c r="J5" s="124">
        <v>16.066120000000002</v>
      </c>
      <c r="K5" s="124">
        <v>48.99174</v>
      </c>
      <c r="L5" s="124">
        <v>36.297519999999999</v>
      </c>
      <c r="M5" s="124">
        <v>25.745450000000002</v>
      </c>
      <c r="N5" s="124">
        <v>24.39669</v>
      </c>
      <c r="O5" s="124">
        <v>35.66281</v>
      </c>
      <c r="P5" s="124">
        <v>125.57355</v>
      </c>
      <c r="Q5" s="124">
        <v>20.429749999999999</v>
      </c>
      <c r="R5" s="124">
        <v>29.355370000000001</v>
      </c>
      <c r="S5" s="124">
        <v>90.644630000000006</v>
      </c>
      <c r="T5" s="124">
        <v>38.478989999999996</v>
      </c>
      <c r="U5" s="124">
        <v>35.16657</v>
      </c>
      <c r="V5" s="124">
        <v>33.321769999999994</v>
      </c>
      <c r="W5" s="124">
        <v>18.842610000000001</v>
      </c>
      <c r="X5" s="124">
        <v>38.875690000000006</v>
      </c>
      <c r="Y5" s="124">
        <v>32.449240000000003</v>
      </c>
      <c r="Z5" s="124">
        <v>39.450900000000004</v>
      </c>
      <c r="AA5" s="243">
        <v>41.375809999999994</v>
      </c>
      <c r="AB5" s="243">
        <v>62.678599999999996</v>
      </c>
      <c r="AC5" s="243">
        <v>22.2151999999999</v>
      </c>
      <c r="AD5" s="243">
        <v>72.001050000000006</v>
      </c>
      <c r="AE5" s="243">
        <v>37.884849999999894</v>
      </c>
      <c r="AF5" s="125">
        <v>19.033522000000001</v>
      </c>
      <c r="AG5" s="125">
        <v>7.0302340000000001</v>
      </c>
      <c r="AH5" s="125">
        <v>85.799055999999993</v>
      </c>
      <c r="AI5" s="125">
        <v>-9.7793939999999999</v>
      </c>
      <c r="AJ5" s="125">
        <v>38.657699999999991</v>
      </c>
      <c r="AK5" s="125">
        <v>12.339405999999999</v>
      </c>
    </row>
    <row r="6" spans="1:37" ht="15" x14ac:dyDescent="0.25">
      <c r="A6" s="88" t="s">
        <v>30</v>
      </c>
      <c r="B6" s="124">
        <v>37.985829999999993</v>
      </c>
      <c r="C6" s="124">
        <v>23.852601999999997</v>
      </c>
      <c r="D6" s="124">
        <v>33.571293999999995</v>
      </c>
      <c r="E6" s="124">
        <v>18.785719999999998</v>
      </c>
      <c r="F6" s="124">
        <v>66.418819999999997</v>
      </c>
      <c r="G6" s="124">
        <v>7.6782579999999996</v>
      </c>
      <c r="H6" s="124">
        <v>63.272730000000003</v>
      </c>
      <c r="I6" s="124">
        <v>48.99174</v>
      </c>
      <c r="J6" s="124">
        <v>19.834709999999998</v>
      </c>
      <c r="K6" s="124">
        <v>54.009920000000001</v>
      </c>
      <c r="L6" s="124">
        <v>55.160330000000002</v>
      </c>
      <c r="M6" s="124">
        <v>23.22645</v>
      </c>
      <c r="N6" s="124">
        <v>42.842980000000004</v>
      </c>
      <c r="O6" s="124">
        <v>27.59008</v>
      </c>
      <c r="P6" s="124">
        <v>69.104129999999998</v>
      </c>
      <c r="Q6" s="124">
        <v>49.190080000000002</v>
      </c>
      <c r="R6" s="124">
        <v>44.628099999999996</v>
      </c>
      <c r="S6" s="124">
        <v>82.373550000000009</v>
      </c>
      <c r="T6" s="124">
        <v>74.04258999999999</v>
      </c>
      <c r="U6" s="124">
        <v>59.404600000000002</v>
      </c>
      <c r="V6" s="124">
        <v>42.445689999999999</v>
      </c>
      <c r="W6" s="124">
        <v>22.21454</v>
      </c>
      <c r="X6" s="124">
        <v>58.769889999999997</v>
      </c>
      <c r="Y6" s="124">
        <v>31.517060000000001</v>
      </c>
      <c r="Z6" s="124">
        <v>41.176480000000005</v>
      </c>
      <c r="AA6" s="243">
        <v>36.615409999999905</v>
      </c>
      <c r="AB6" s="243">
        <v>63.888529999999896</v>
      </c>
      <c r="AC6" s="243">
        <v>26.578900000000001</v>
      </c>
      <c r="AD6" s="243">
        <v>124.9605</v>
      </c>
      <c r="AE6" s="243">
        <v>70.0175499999999</v>
      </c>
      <c r="AF6" s="125">
        <v>37.985829999999993</v>
      </c>
      <c r="AG6" s="125">
        <v>23.852601999999997</v>
      </c>
      <c r="AH6" s="125">
        <v>33.571293999999995</v>
      </c>
      <c r="AI6" s="125">
        <v>18.785719999999998</v>
      </c>
      <c r="AJ6" s="125">
        <v>66.418819999999997</v>
      </c>
      <c r="AK6" s="125">
        <v>7.6782579999999996</v>
      </c>
    </row>
    <row r="7" spans="1:37" ht="15" x14ac:dyDescent="0.25">
      <c r="A7" s="88" t="s">
        <v>31</v>
      </c>
      <c r="B7" s="124">
        <v>41.938178000000001</v>
      </c>
      <c r="C7" s="124">
        <v>40.074694000000001</v>
      </c>
      <c r="D7" s="124">
        <v>1.3631199999999954</v>
      </c>
      <c r="E7" s="124">
        <v>-2.5694920000000012</v>
      </c>
      <c r="F7" s="124">
        <v>-26.212883999999999</v>
      </c>
      <c r="G7" s="124">
        <v>3.6764540000000014</v>
      </c>
      <c r="H7" s="124">
        <v>29.157019999999999</v>
      </c>
      <c r="I7" s="124">
        <v>70.294210000000007</v>
      </c>
      <c r="J7" s="124">
        <v>23.60331</v>
      </c>
      <c r="K7" s="124">
        <v>16.8</v>
      </c>
      <c r="L7" s="124">
        <v>35.028100000000002</v>
      </c>
      <c r="M7" s="124">
        <v>13.62645</v>
      </c>
      <c r="N7" s="124">
        <v>32.747109999999999</v>
      </c>
      <c r="O7" s="124">
        <v>39.133879999999998</v>
      </c>
      <c r="P7" s="124">
        <v>90.902479999999997</v>
      </c>
      <c r="Q7" s="124">
        <v>33.758679999999998</v>
      </c>
      <c r="R7" s="124">
        <v>33.699169999999995</v>
      </c>
      <c r="S7" s="124">
        <v>29.79214</v>
      </c>
      <c r="T7" s="124">
        <v>43.080640000000002</v>
      </c>
      <c r="U7" s="124">
        <v>88.700450000000004</v>
      </c>
      <c r="V7" s="124">
        <v>43.635820000000002</v>
      </c>
      <c r="W7" s="124">
        <v>17.01784</v>
      </c>
      <c r="X7" s="124">
        <v>26.498860000000001</v>
      </c>
      <c r="Y7" s="124">
        <v>22.988139999999998</v>
      </c>
      <c r="Z7" s="124">
        <v>25.348419999999997</v>
      </c>
      <c r="AA7" s="243">
        <v>31.934349999999899</v>
      </c>
      <c r="AB7" s="243">
        <v>40.2452100000001</v>
      </c>
      <c r="AC7" s="243">
        <v>24.198700000000002</v>
      </c>
      <c r="AD7" s="243">
        <v>43.240300000000097</v>
      </c>
      <c r="AE7" s="243">
        <v>39.828680000000105</v>
      </c>
      <c r="AF7" s="125">
        <v>41.938178000000001</v>
      </c>
      <c r="AG7" s="125">
        <v>40.074694000000001</v>
      </c>
      <c r="AH7" s="125">
        <v>1.3631199999999954</v>
      </c>
      <c r="AI7" s="125">
        <v>-2.5694920000000012</v>
      </c>
      <c r="AJ7" s="125">
        <v>-26.212883999999999</v>
      </c>
      <c r="AK7" s="125">
        <v>3.6764540000000014</v>
      </c>
    </row>
    <row r="8" spans="1:37" ht="15" x14ac:dyDescent="0.25">
      <c r="A8" s="88" t="s">
        <v>32</v>
      </c>
      <c r="B8" s="124">
        <v>24.659790000000001</v>
      </c>
      <c r="C8" s="124">
        <v>21.803582000000002</v>
      </c>
      <c r="D8" s="124">
        <v>0.19014400000000023</v>
      </c>
      <c r="E8" s="124">
        <v>-5.5054859999999994</v>
      </c>
      <c r="F8" s="124">
        <v>-26.211384000000006</v>
      </c>
      <c r="G8" s="124">
        <v>7.738929999999999</v>
      </c>
      <c r="H8" s="124">
        <v>15.471069999999999</v>
      </c>
      <c r="I8" s="124">
        <v>41.137190000000004</v>
      </c>
      <c r="J8" s="124">
        <v>13.289260000000001</v>
      </c>
      <c r="K8" s="124">
        <v>27.570250000000001</v>
      </c>
      <c r="L8" s="124">
        <v>34.690910000000002</v>
      </c>
      <c r="M8" s="124">
        <v>21.163640000000001</v>
      </c>
      <c r="N8" s="124">
        <v>23.543800000000001</v>
      </c>
      <c r="O8" s="124">
        <v>34.333880000000001</v>
      </c>
      <c r="P8" s="124">
        <v>67.140500000000003</v>
      </c>
      <c r="Q8" s="124">
        <v>34.274380000000001</v>
      </c>
      <c r="R8" s="124">
        <v>36.813220000000001</v>
      </c>
      <c r="S8" s="124">
        <v>20.429749999999999</v>
      </c>
      <c r="T8" s="124">
        <v>51.173209999999997</v>
      </c>
      <c r="U8" s="124">
        <v>36.138489999999997</v>
      </c>
      <c r="V8" s="124">
        <v>21.024139999999999</v>
      </c>
      <c r="W8" s="124">
        <v>18.545120000000001</v>
      </c>
      <c r="X8" s="124">
        <v>27.252549999999999</v>
      </c>
      <c r="Y8" s="124">
        <v>27.252610000000001</v>
      </c>
      <c r="Z8" s="124">
        <v>28.958279999999998</v>
      </c>
      <c r="AA8" s="243">
        <v>32.1327</v>
      </c>
      <c r="AB8" s="243">
        <v>29.573979999999999</v>
      </c>
      <c r="AC8" s="243">
        <v>26.281370000000102</v>
      </c>
      <c r="AD8" s="243">
        <v>27.570650000000001</v>
      </c>
      <c r="AE8" s="243">
        <v>23.583810000000099</v>
      </c>
      <c r="AF8" s="125">
        <v>24.659790000000001</v>
      </c>
      <c r="AG8" s="125">
        <v>21.803582000000002</v>
      </c>
      <c r="AH8" s="125">
        <v>0.19014400000000023</v>
      </c>
      <c r="AI8" s="125">
        <v>-5.5054859999999994</v>
      </c>
      <c r="AJ8" s="125">
        <v>-26.211384000000006</v>
      </c>
      <c r="AK8" s="125">
        <v>7.738929999999999</v>
      </c>
    </row>
    <row r="9" spans="1:37" ht="15" x14ac:dyDescent="0.25">
      <c r="A9" s="88" t="s">
        <v>33</v>
      </c>
      <c r="B9" s="124">
        <v>3.4259199999999983</v>
      </c>
      <c r="C9" s="124">
        <v>8.1729199999999995</v>
      </c>
      <c r="D9" s="124">
        <v>12.473674000000001</v>
      </c>
      <c r="E9" s="124">
        <v>1.061094</v>
      </c>
      <c r="F9" s="124">
        <v>22.368065999999995</v>
      </c>
      <c r="G9" s="124">
        <v>-1.3633040000000001</v>
      </c>
      <c r="H9" s="124">
        <v>31.73554</v>
      </c>
      <c r="I9" s="124">
        <v>15.272729999999999</v>
      </c>
      <c r="J9" s="124">
        <v>13.68595</v>
      </c>
      <c r="K9" s="124">
        <v>32.07273</v>
      </c>
      <c r="L9" s="124">
        <v>48.238019999999999</v>
      </c>
      <c r="M9" s="124">
        <v>6.5057900000000002</v>
      </c>
      <c r="N9" s="124">
        <v>14.280989999999999</v>
      </c>
      <c r="O9" s="124">
        <v>20.826450000000001</v>
      </c>
      <c r="P9" s="124">
        <v>11.9405</v>
      </c>
      <c r="Q9" s="124">
        <v>14.67769</v>
      </c>
      <c r="R9" s="124">
        <v>31.73554</v>
      </c>
      <c r="S9" s="124">
        <v>13.4876</v>
      </c>
      <c r="T9" s="124">
        <v>35.543419999999998</v>
      </c>
      <c r="U9" s="124">
        <v>23.741799999999998</v>
      </c>
      <c r="V9" s="124">
        <v>24.39593</v>
      </c>
      <c r="W9" s="124">
        <v>22.730180000000001</v>
      </c>
      <c r="X9" s="124">
        <v>25.189630000000001</v>
      </c>
      <c r="Y9" s="124">
        <v>26.0823</v>
      </c>
      <c r="Z9" s="124">
        <v>25.58633</v>
      </c>
      <c r="AA9" s="243">
        <v>28.562399999999901</v>
      </c>
      <c r="AB9" s="243">
        <v>24.3970500000001</v>
      </c>
      <c r="AC9" s="243">
        <v>26.578900000000001</v>
      </c>
      <c r="AD9" s="243">
        <v>24.000349999999901</v>
      </c>
      <c r="AE9" s="243">
        <v>22.730910000000101</v>
      </c>
      <c r="AF9" s="125">
        <v>3.4259199999999983</v>
      </c>
      <c r="AG9" s="125">
        <v>8.1729199999999995</v>
      </c>
      <c r="AH9" s="125">
        <v>12.473674000000001</v>
      </c>
      <c r="AI9" s="125">
        <v>1.061094</v>
      </c>
      <c r="AJ9" s="125">
        <v>22.368065999999995</v>
      </c>
      <c r="AK9" s="125">
        <v>-1.3633040000000001</v>
      </c>
    </row>
    <row r="10" spans="1:37" ht="15" x14ac:dyDescent="0.25">
      <c r="A10" s="88" t="s">
        <v>34</v>
      </c>
      <c r="B10" s="124">
        <v>-0.52760200000000035</v>
      </c>
      <c r="C10" s="124">
        <v>14.445949999999996</v>
      </c>
      <c r="D10" s="124">
        <v>-5.4029160000000003</v>
      </c>
      <c r="E10" s="124">
        <v>-9.1989860000000014</v>
      </c>
      <c r="F10" s="124">
        <v>30.872809999999998</v>
      </c>
      <c r="G10" s="124">
        <v>7.8308159999999951</v>
      </c>
      <c r="H10" s="124">
        <v>31.933880000000002</v>
      </c>
      <c r="I10" s="124">
        <v>33.12397</v>
      </c>
      <c r="J10" s="124">
        <v>30.347110000000001</v>
      </c>
      <c r="K10" s="124">
        <v>21.12397</v>
      </c>
      <c r="L10" s="124">
        <v>19.953720000000001</v>
      </c>
      <c r="M10" s="124">
        <v>10.1157</v>
      </c>
      <c r="N10" s="124">
        <v>17.2562</v>
      </c>
      <c r="O10" s="124">
        <v>39.272730000000003</v>
      </c>
      <c r="P10" s="124">
        <v>21.024789999999999</v>
      </c>
      <c r="Q10" s="124">
        <v>21.223140000000001</v>
      </c>
      <c r="R10" s="124">
        <v>45.421489999999999</v>
      </c>
      <c r="S10" s="124">
        <v>28.760330000000003</v>
      </c>
      <c r="T10" s="124">
        <v>28.164830000000002</v>
      </c>
      <c r="U10" s="124">
        <v>29.156560000000002</v>
      </c>
      <c r="V10" s="124">
        <v>31.536360000000002</v>
      </c>
      <c r="W10" s="124">
        <v>26.379669999999997</v>
      </c>
      <c r="X10" s="124">
        <v>61.685449999999996</v>
      </c>
      <c r="Y10" s="124">
        <v>29.156569999999999</v>
      </c>
      <c r="Z10" s="124">
        <v>33.520060000000001</v>
      </c>
      <c r="AA10" s="243">
        <v>26.182200000000002</v>
      </c>
      <c r="AB10" s="243">
        <v>32.1327</v>
      </c>
      <c r="AC10" s="243">
        <v>49.587499999999999</v>
      </c>
      <c r="AD10" s="243">
        <v>22.016849999999998</v>
      </c>
      <c r="AE10" s="243">
        <v>23.603650000000101</v>
      </c>
      <c r="AF10" s="125">
        <v>-0.52760200000000035</v>
      </c>
      <c r="AG10" s="125">
        <v>14.445949999999996</v>
      </c>
      <c r="AH10" s="125">
        <v>-5.4029160000000003</v>
      </c>
      <c r="AI10" s="125">
        <v>-9.1989860000000014</v>
      </c>
      <c r="AJ10" s="125">
        <v>30.872809999999998</v>
      </c>
      <c r="AK10" s="125">
        <v>7.8308159999999951</v>
      </c>
    </row>
    <row r="11" spans="1:37" ht="15" x14ac:dyDescent="0.25">
      <c r="A11" s="88" t="s">
        <v>35</v>
      </c>
      <c r="B11" s="124">
        <v>15.498979999999996</v>
      </c>
      <c r="C11" s="124">
        <v>39.663323999999996</v>
      </c>
      <c r="D11" s="124">
        <v>-27.475497999999998</v>
      </c>
      <c r="E11" s="124">
        <v>-21.766008000000003</v>
      </c>
      <c r="F11" s="124">
        <v>29.917686</v>
      </c>
      <c r="G11" s="124">
        <v>25.019824</v>
      </c>
      <c r="H11" s="124">
        <v>50.280989999999996</v>
      </c>
      <c r="I11" s="124">
        <v>20.826450000000001</v>
      </c>
      <c r="J11" s="124">
        <v>44.033059999999999</v>
      </c>
      <c r="K11" s="124">
        <v>23.404959999999999</v>
      </c>
      <c r="L11" s="124">
        <v>52.066120000000005</v>
      </c>
      <c r="M11" s="124">
        <v>17.851240000000001</v>
      </c>
      <c r="N11" s="124">
        <v>42.049589999999995</v>
      </c>
      <c r="O11" s="124">
        <v>50.578510000000001</v>
      </c>
      <c r="P11" s="124">
        <v>28.36364</v>
      </c>
      <c r="Q11" s="124">
        <v>66.446280000000002</v>
      </c>
      <c r="R11" s="124">
        <v>91.636359999999996</v>
      </c>
      <c r="S11" s="124">
        <v>39.272730000000003</v>
      </c>
      <c r="T11" s="124">
        <v>23.60284</v>
      </c>
      <c r="U11" s="124">
        <v>91.04083</v>
      </c>
      <c r="V11" s="124">
        <v>36.693379999999998</v>
      </c>
      <c r="W11" s="124">
        <v>68.607789999999994</v>
      </c>
      <c r="X11" s="124">
        <v>66.842500000000001</v>
      </c>
      <c r="Y11" s="124">
        <v>41.057389999999998</v>
      </c>
      <c r="Z11" s="124">
        <v>44.429290000000002</v>
      </c>
      <c r="AA11" s="243">
        <v>41.851849999999999</v>
      </c>
      <c r="AB11" s="243">
        <v>40.265050000000002</v>
      </c>
      <c r="AC11" s="243">
        <v>38.876599999999996</v>
      </c>
      <c r="AD11" s="243">
        <v>29.55415</v>
      </c>
      <c r="AE11" s="243">
        <v>23.603649999999899</v>
      </c>
      <c r="AF11" s="125">
        <v>15.498979999999996</v>
      </c>
      <c r="AG11" s="125">
        <v>39.663323999999996</v>
      </c>
      <c r="AH11" s="125">
        <v>-27.475497999999998</v>
      </c>
      <c r="AI11" s="125">
        <v>-21.766008000000003</v>
      </c>
      <c r="AJ11" s="125">
        <v>29.917686</v>
      </c>
      <c r="AK11" s="125">
        <v>25.019824</v>
      </c>
    </row>
    <row r="12" spans="1:37" ht="15" x14ac:dyDescent="0.25">
      <c r="A12" s="88" t="s">
        <v>36</v>
      </c>
      <c r="B12" s="124">
        <v>19.180725999999996</v>
      </c>
      <c r="C12" s="124">
        <v>38.334448000000002</v>
      </c>
      <c r="D12" s="124">
        <v>-11.254766</v>
      </c>
      <c r="E12" s="124">
        <v>-1.109622000000003</v>
      </c>
      <c r="F12" s="124">
        <v>14.515779999999999</v>
      </c>
      <c r="G12" s="124">
        <v>21.008659999999999</v>
      </c>
      <c r="H12" s="124">
        <v>59.246279999999999</v>
      </c>
      <c r="I12" s="124">
        <v>36.099170000000001</v>
      </c>
      <c r="J12" s="124">
        <v>49.190080000000002</v>
      </c>
      <c r="K12" s="124">
        <v>39.133879999999998</v>
      </c>
      <c r="L12" s="124">
        <v>48.456199999999995</v>
      </c>
      <c r="M12" s="124">
        <v>103.95372</v>
      </c>
      <c r="N12" s="124">
        <v>34.373550000000002</v>
      </c>
      <c r="O12" s="124">
        <v>57.381819999999998</v>
      </c>
      <c r="P12" s="124">
        <v>38.360330000000005</v>
      </c>
      <c r="Q12" s="124">
        <v>50.87603</v>
      </c>
      <c r="R12" s="124">
        <v>33.83802</v>
      </c>
      <c r="S12" s="124">
        <v>38.677690000000005</v>
      </c>
      <c r="T12" s="124">
        <v>28.363289999999999</v>
      </c>
      <c r="U12" s="124">
        <v>44.250949999999996</v>
      </c>
      <c r="V12" s="124">
        <v>41.255660000000006</v>
      </c>
      <c r="W12" s="124">
        <v>47.999720000000003</v>
      </c>
      <c r="X12" s="124">
        <v>78.703759999999988</v>
      </c>
      <c r="Y12" s="124">
        <v>38.875680000000003</v>
      </c>
      <c r="Z12" s="124">
        <v>32.726860000000002</v>
      </c>
      <c r="AA12" s="243">
        <v>30.744250000000001</v>
      </c>
      <c r="AB12" s="243">
        <v>24.1193600000001</v>
      </c>
      <c r="AC12" s="243">
        <v>44.628749999999897</v>
      </c>
      <c r="AD12" s="243">
        <v>21.9771800000001</v>
      </c>
      <c r="AE12" s="243">
        <v>24.040019999999899</v>
      </c>
      <c r="AF12" s="125">
        <v>19.180725999999996</v>
      </c>
      <c r="AG12" s="125">
        <v>38.334448000000002</v>
      </c>
      <c r="AH12" s="125">
        <v>-11.254766</v>
      </c>
      <c r="AI12" s="125">
        <v>-1.109622000000003</v>
      </c>
      <c r="AJ12" s="125">
        <v>14.515779999999999</v>
      </c>
      <c r="AK12" s="125">
        <v>21.008659999999999</v>
      </c>
    </row>
    <row r="13" spans="1:37" ht="15" x14ac:dyDescent="0.25">
      <c r="A13" s="88" t="s">
        <v>37</v>
      </c>
      <c r="B13" s="124">
        <v>26.040343999999997</v>
      </c>
      <c r="C13" s="124">
        <v>13.166246000000003</v>
      </c>
      <c r="D13" s="124">
        <v>20.811032000000001</v>
      </c>
      <c r="E13" s="124">
        <v>15.392737999999998</v>
      </c>
      <c r="F13" s="124">
        <v>31.104225999999993</v>
      </c>
      <c r="G13" s="124">
        <v>32.409004000000003</v>
      </c>
      <c r="H13" s="124">
        <v>36.495870000000004</v>
      </c>
      <c r="I13" s="124">
        <v>22.413220000000003</v>
      </c>
      <c r="J13" s="124">
        <v>37.884300000000003</v>
      </c>
      <c r="K13" s="124">
        <v>47.385120000000001</v>
      </c>
      <c r="L13" s="124">
        <v>23.34545</v>
      </c>
      <c r="M13" s="124">
        <v>20.647929999999999</v>
      </c>
      <c r="N13" s="124">
        <v>30.664459999999998</v>
      </c>
      <c r="O13" s="124">
        <v>41.077690000000004</v>
      </c>
      <c r="P13" s="124">
        <v>31.060849999999999</v>
      </c>
      <c r="Q13" s="124">
        <v>69.758679999999998</v>
      </c>
      <c r="R13" s="124">
        <v>20.94511</v>
      </c>
      <c r="S13" s="124">
        <v>34.908660000000005</v>
      </c>
      <c r="T13" s="124">
        <v>24.793029999999998</v>
      </c>
      <c r="U13" s="124">
        <v>40.680699999999995</v>
      </c>
      <c r="V13" s="124">
        <v>34.511849999999995</v>
      </c>
      <c r="W13" s="124">
        <v>29.513770000000001</v>
      </c>
      <c r="X13" s="124">
        <v>19.080719999999999</v>
      </c>
      <c r="Y13" s="124">
        <v>42.445929999999997</v>
      </c>
      <c r="Z13" s="124">
        <v>56.012860000000003</v>
      </c>
      <c r="AA13" s="243">
        <v>29.236789999999999</v>
      </c>
      <c r="AB13" s="243">
        <v>25.884679999999999</v>
      </c>
      <c r="AC13" s="243">
        <v>63.214149999999897</v>
      </c>
      <c r="AD13" s="243">
        <v>23.663159999999799</v>
      </c>
      <c r="AE13" s="243">
        <v>24.972269999999799</v>
      </c>
      <c r="AF13" s="125">
        <v>26.040343999999997</v>
      </c>
      <c r="AG13" s="125">
        <v>13.166246000000003</v>
      </c>
      <c r="AH13" s="125">
        <v>20.811032000000001</v>
      </c>
      <c r="AI13" s="125">
        <v>15.392737999999998</v>
      </c>
      <c r="AJ13" s="125">
        <v>31.104225999999993</v>
      </c>
      <c r="AK13" s="125">
        <v>32.409004000000003</v>
      </c>
    </row>
    <row r="14" spans="1:37" ht="15" x14ac:dyDescent="0.25">
      <c r="A14" s="88" t="s">
        <v>38</v>
      </c>
      <c r="B14" s="124">
        <v>17.507805999999995</v>
      </c>
      <c r="C14" s="124">
        <v>8.8944699999999983</v>
      </c>
      <c r="D14" s="124">
        <v>1.1222839999999996</v>
      </c>
      <c r="E14" s="124">
        <v>9.8448719999999987</v>
      </c>
      <c r="F14" s="124">
        <v>28.013811999999998</v>
      </c>
      <c r="G14" s="124">
        <v>15.793877999999999</v>
      </c>
      <c r="H14" s="124">
        <v>24.595040000000001</v>
      </c>
      <c r="I14" s="124">
        <v>18.446279999999998</v>
      </c>
      <c r="J14" s="124">
        <v>36.495870000000004</v>
      </c>
      <c r="K14" s="124">
        <v>27.966939999999997</v>
      </c>
      <c r="L14" s="124">
        <v>25.487599999999997</v>
      </c>
      <c r="M14" s="124">
        <v>23.10744</v>
      </c>
      <c r="N14" s="124">
        <v>22.472729999999999</v>
      </c>
      <c r="O14" s="124">
        <v>35.166530000000002</v>
      </c>
      <c r="P14" s="124">
        <v>20.925319999999999</v>
      </c>
      <c r="Q14" s="124">
        <v>16.066120000000002</v>
      </c>
      <c r="R14" s="124">
        <v>25.54711</v>
      </c>
      <c r="S14" s="124">
        <v>41.950060000000001</v>
      </c>
      <c r="T14" s="124">
        <v>23.00787</v>
      </c>
      <c r="U14" s="124">
        <v>14.39954</v>
      </c>
      <c r="V14" s="124">
        <v>23.602700000000002</v>
      </c>
      <c r="W14" s="124">
        <v>28.581400000000002</v>
      </c>
      <c r="X14" s="124">
        <v>27.807869999999998</v>
      </c>
      <c r="Y14" s="124">
        <v>24.69378</v>
      </c>
      <c r="Z14" s="124">
        <v>22.293890000000001</v>
      </c>
      <c r="AA14" s="243">
        <v>27.888010000000101</v>
      </c>
      <c r="AB14" s="243">
        <v>24.873090000000097</v>
      </c>
      <c r="AC14" s="243">
        <v>23.24662</v>
      </c>
      <c r="AD14" s="243">
        <v>25.646650000000101</v>
      </c>
      <c r="AE14" s="243">
        <v>24.793749999999999</v>
      </c>
      <c r="AF14" s="125">
        <v>17.507805999999995</v>
      </c>
      <c r="AG14" s="125">
        <v>8.8944699999999983</v>
      </c>
      <c r="AH14" s="125">
        <v>1.1222839999999996</v>
      </c>
      <c r="AI14" s="125">
        <v>9.8448719999999987</v>
      </c>
      <c r="AJ14" s="125">
        <v>28.013811999999998</v>
      </c>
      <c r="AK14" s="125">
        <v>15.793877999999999</v>
      </c>
    </row>
    <row r="15" spans="1:37" ht="15" x14ac:dyDescent="0.25">
      <c r="A15" s="88" t="s">
        <v>39</v>
      </c>
      <c r="B15" s="124">
        <v>8.4644880000000011</v>
      </c>
      <c r="C15" s="124">
        <v>2.3967059999999982</v>
      </c>
      <c r="D15" s="124">
        <v>-6.7709719999999995</v>
      </c>
      <c r="E15" s="124">
        <v>0.60159199999999691</v>
      </c>
      <c r="F15" s="124">
        <v>44.223798000000002</v>
      </c>
      <c r="G15" s="124">
        <v>1.110544</v>
      </c>
      <c r="H15" s="124">
        <v>15.07438</v>
      </c>
      <c r="I15" s="124">
        <v>12.69421</v>
      </c>
      <c r="J15" s="124">
        <v>35.305790000000002</v>
      </c>
      <c r="K15" s="124">
        <v>29.355370000000001</v>
      </c>
      <c r="L15" s="124">
        <v>13.4876</v>
      </c>
      <c r="M15" s="124">
        <v>18.723970000000001</v>
      </c>
      <c r="N15" s="124">
        <v>15.471069999999999</v>
      </c>
      <c r="O15" s="124">
        <v>19.100490000000001</v>
      </c>
      <c r="P15" s="124">
        <v>3.9664899999999998</v>
      </c>
      <c r="Q15" s="124">
        <v>23.801650000000002</v>
      </c>
      <c r="R15" s="124">
        <v>57.520660000000007</v>
      </c>
      <c r="S15" s="124">
        <v>23.99954</v>
      </c>
      <c r="T15" s="124">
        <v>19.4375</v>
      </c>
      <c r="U15" s="124">
        <v>33.916870000000003</v>
      </c>
      <c r="V15" s="124">
        <v>31.734860000000001</v>
      </c>
      <c r="W15" s="124">
        <v>22.7103</v>
      </c>
      <c r="X15" s="124">
        <v>25.368259999999999</v>
      </c>
      <c r="Y15" s="124">
        <v>31.6557</v>
      </c>
      <c r="Z15" s="124">
        <v>22.412740000000003</v>
      </c>
      <c r="AA15" s="243">
        <v>36.377389999999899</v>
      </c>
      <c r="AB15" s="243">
        <v>25.983849999999997</v>
      </c>
      <c r="AC15" s="243">
        <v>23.544150000000002</v>
      </c>
      <c r="AD15" s="243">
        <v>39.471650000000103</v>
      </c>
      <c r="AE15" s="243">
        <v>24.5160599999999</v>
      </c>
      <c r="AF15" s="125">
        <v>8.4644880000000011</v>
      </c>
      <c r="AG15" s="125">
        <v>2.3967059999999982</v>
      </c>
      <c r="AH15" s="125">
        <v>-6.7709719999999995</v>
      </c>
      <c r="AI15" s="125">
        <v>0.60159199999999691</v>
      </c>
      <c r="AJ15" s="125">
        <v>44.223798000000002</v>
      </c>
      <c r="AK15" s="125">
        <v>1.110544</v>
      </c>
    </row>
  </sheetData>
  <mergeCells count="1">
    <mergeCell ref="B1:AE1"/>
  </mergeCells>
  <conditionalFormatting sqref="B4:N15">
    <cfRule type="expression" dxfId="7" priority="3">
      <formula>S4=-10.6349</formula>
    </cfRule>
  </conditionalFormatting>
  <conditionalFormatting sqref="R4:Z15">
    <cfRule type="expression" dxfId="6" priority="40">
      <formula>#REF!=-10.6349</formula>
    </cfRule>
  </conditionalFormatting>
  <conditionalFormatting sqref="O4:Q15">
    <cfRule type="expression" dxfId="5" priority="49">
      <formula>#REF!=-10.6349</formula>
    </cfRule>
  </conditionalFormatting>
  <conditionalFormatting sqref="AA4:AE15">
    <cfRule type="expression" dxfId="4" priority="50">
      <formula>AF4=-10.6349</formula>
    </cfRule>
  </conditionalFormatting>
  <conditionalFormatting sqref="AF4:AK15">
    <cfRule type="expression" dxfId="3" priority="1">
      <formula>AW4=-10.6349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15"/>
  <sheetViews>
    <sheetView topLeftCell="AB1" workbookViewId="0">
      <selection activeCell="AG32" sqref="AG32"/>
    </sheetView>
  </sheetViews>
  <sheetFormatPr defaultColWidth="18.7109375" defaultRowHeight="12.75" customHeight="1" x14ac:dyDescent="0.25"/>
  <cols>
    <col min="1" max="35" width="9.140625" customWidth="1"/>
    <col min="36" max="36" width="9.140625" style="122" customWidth="1"/>
    <col min="37" max="42" width="16.7109375" customWidth="1"/>
  </cols>
  <sheetData>
    <row r="1" spans="1:42" ht="15" x14ac:dyDescent="0.25">
      <c r="A1" s="89"/>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90" t="s">
        <v>207</v>
      </c>
      <c r="AG1" s="90" t="s">
        <v>208</v>
      </c>
      <c r="AH1" s="90" t="s">
        <v>209</v>
      </c>
      <c r="AI1" s="90" t="s">
        <v>210</v>
      </c>
      <c r="AJ1" s="90" t="s">
        <v>211</v>
      </c>
      <c r="AK1" s="90" t="s">
        <v>212</v>
      </c>
      <c r="AL1" s="90"/>
      <c r="AM1" s="90"/>
      <c r="AN1" s="90"/>
      <c r="AO1" s="90"/>
      <c r="AP1" s="90"/>
    </row>
    <row r="2" spans="1:42" ht="15" x14ac:dyDescent="0.25">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c r="AL2" s="90"/>
      <c r="AM2" s="90"/>
      <c r="AN2" s="90"/>
      <c r="AO2" s="90"/>
      <c r="AP2" s="90"/>
    </row>
    <row r="3" spans="1:42" ht="15" x14ac:dyDescent="0.25">
      <c r="A3" s="91"/>
      <c r="B3" s="92" t="s">
        <v>76</v>
      </c>
      <c r="C3" s="92" t="s">
        <v>77</v>
      </c>
      <c r="D3" s="92" t="s">
        <v>78</v>
      </c>
      <c r="E3" s="92" t="s">
        <v>79</v>
      </c>
      <c r="F3" s="92" t="s">
        <v>80</v>
      </c>
      <c r="G3" s="92" t="s">
        <v>81</v>
      </c>
      <c r="H3" s="92" t="s">
        <v>82</v>
      </c>
      <c r="I3" s="92" t="s">
        <v>83</v>
      </c>
      <c r="J3" s="92" t="s">
        <v>84</v>
      </c>
      <c r="K3" s="92" t="s">
        <v>85</v>
      </c>
      <c r="L3" s="92" t="s">
        <v>86</v>
      </c>
      <c r="M3" s="92" t="s">
        <v>87</v>
      </c>
      <c r="N3" s="92" t="s">
        <v>88</v>
      </c>
      <c r="O3" s="92" t="s">
        <v>89</v>
      </c>
      <c r="P3" s="92" t="s">
        <v>90</v>
      </c>
      <c r="Q3" s="92" t="s">
        <v>91</v>
      </c>
      <c r="R3" s="92" t="s">
        <v>92</v>
      </c>
      <c r="S3" s="92" t="s">
        <v>93</v>
      </c>
      <c r="T3" s="92" t="s">
        <v>94</v>
      </c>
      <c r="U3" s="92" t="s">
        <v>95</v>
      </c>
      <c r="V3" s="92" t="s">
        <v>126</v>
      </c>
      <c r="W3" s="92" t="s">
        <v>129</v>
      </c>
      <c r="X3" s="92" t="s">
        <v>130</v>
      </c>
      <c r="Y3" s="92" t="s">
        <v>131</v>
      </c>
      <c r="Z3" s="92" t="s">
        <v>132</v>
      </c>
      <c r="AA3" s="92" t="s">
        <v>91</v>
      </c>
      <c r="AB3" s="92" t="s">
        <v>92</v>
      </c>
      <c r="AC3" s="92" t="s">
        <v>93</v>
      </c>
      <c r="AD3" s="92" t="s">
        <v>94</v>
      </c>
      <c r="AE3" s="92" t="s">
        <v>95</v>
      </c>
      <c r="AF3" s="92"/>
      <c r="AG3" s="92"/>
      <c r="AH3" s="92"/>
      <c r="AI3" s="92"/>
      <c r="AJ3" s="92"/>
      <c r="AK3" s="92"/>
      <c r="AL3" s="92"/>
      <c r="AM3" s="92"/>
      <c r="AN3" s="92"/>
      <c r="AO3" s="92"/>
      <c r="AP3" s="92"/>
    </row>
    <row r="4" spans="1:42" ht="15" x14ac:dyDescent="0.25">
      <c r="A4" s="93" t="s">
        <v>28</v>
      </c>
      <c r="B4" s="94">
        <v>35.41386</v>
      </c>
      <c r="C4" s="94">
        <v>73.120070000000013</v>
      </c>
      <c r="D4" s="94">
        <v>216.50864000000001</v>
      </c>
      <c r="E4" s="94">
        <v>75.599890000000002</v>
      </c>
      <c r="F4" s="94">
        <v>153.67762999999999</v>
      </c>
      <c r="G4" s="94">
        <v>19.93974</v>
      </c>
      <c r="H4" s="94">
        <v>50.25112</v>
      </c>
      <c r="I4" s="94">
        <v>51.307099999999998</v>
      </c>
      <c r="J4" s="94">
        <v>48.592469999999999</v>
      </c>
      <c r="K4" s="94">
        <v>21.595279999999999</v>
      </c>
      <c r="L4" s="94">
        <v>50.7896</v>
      </c>
      <c r="M4" s="94">
        <v>15.387979999999999</v>
      </c>
      <c r="N4" s="94">
        <v>33.643239999999999</v>
      </c>
      <c r="O4" s="94">
        <v>8.7414400000000008</v>
      </c>
      <c r="P4" s="94">
        <v>308.55319000000003</v>
      </c>
      <c r="Q4" s="94">
        <v>17.535499999999999</v>
      </c>
      <c r="R4" s="94">
        <v>-4.3097500000000002</v>
      </c>
      <c r="S4" s="94">
        <v>33.658019999999993</v>
      </c>
      <c r="T4" s="94">
        <v>9.6820599999999999</v>
      </c>
      <c r="U4" s="94">
        <v>57.667650000000002</v>
      </c>
      <c r="V4" s="125">
        <v>40.798379999999995</v>
      </c>
      <c r="W4" s="125">
        <v>20.18862</v>
      </c>
      <c r="X4" s="125">
        <v>17.98648</v>
      </c>
      <c r="Y4" s="125">
        <v>11.416129999999999</v>
      </c>
      <c r="Z4" s="243">
        <v>26.265250000000002</v>
      </c>
      <c r="AA4" s="243">
        <v>45.404477156378</v>
      </c>
      <c r="AB4" s="243">
        <v>63.063900607480498</v>
      </c>
      <c r="AC4" s="243">
        <v>53.7418003109428</v>
      </c>
      <c r="AD4" s="243">
        <v>52.842887293822798</v>
      </c>
      <c r="AE4" s="243">
        <v>40.479980984048701</v>
      </c>
      <c r="AF4" s="125">
        <v>35.41386</v>
      </c>
      <c r="AG4" s="243">
        <v>73.120070000000013</v>
      </c>
      <c r="AH4" s="243">
        <v>216.50864000000001</v>
      </c>
      <c r="AI4" s="243">
        <v>75.599890000000002</v>
      </c>
      <c r="AJ4" s="243">
        <v>153.67762999999999</v>
      </c>
      <c r="AK4" s="94">
        <v>19.93974</v>
      </c>
    </row>
    <row r="5" spans="1:42" ht="15" x14ac:dyDescent="0.25">
      <c r="A5" s="93" t="s">
        <v>29</v>
      </c>
      <c r="B5" s="94">
        <v>58.670389999999998</v>
      </c>
      <c r="C5" s="94">
        <v>103.05712</v>
      </c>
      <c r="D5" s="94">
        <v>217.21960000000001</v>
      </c>
      <c r="E5" s="94">
        <v>68.652330000000006</v>
      </c>
      <c r="F5" s="94">
        <v>95.266850000000005</v>
      </c>
      <c r="G5" s="94">
        <v>30.53435</v>
      </c>
      <c r="H5" s="94">
        <v>0.87429999999999997</v>
      </c>
      <c r="I5" s="94">
        <v>79.516630000000006</v>
      </c>
      <c r="J5" s="94">
        <v>42.740839999999999</v>
      </c>
      <c r="K5" s="94">
        <v>27.866959999999999</v>
      </c>
      <c r="L5" s="94">
        <v>42.402940000000001</v>
      </c>
      <c r="M5" s="94">
        <v>9.2639599999999991</v>
      </c>
      <c r="N5" s="94">
        <v>42.885899999999999</v>
      </c>
      <c r="O5" s="94">
        <v>23.858460000000001</v>
      </c>
      <c r="P5" s="94">
        <v>198.39957999999999</v>
      </c>
      <c r="Q5" s="94">
        <v>14.859780000000001</v>
      </c>
      <c r="R5" s="94">
        <v>22.055709999999998</v>
      </c>
      <c r="S5" s="94">
        <v>46.185139999999997</v>
      </c>
      <c r="T5" s="94">
        <v>33.257949999999994</v>
      </c>
      <c r="U5" s="94">
        <v>61.041400000000003</v>
      </c>
      <c r="V5" s="125">
        <v>40.438339999999997</v>
      </c>
      <c r="W5" s="125">
        <v>24.008119999999998</v>
      </c>
      <c r="X5" s="125">
        <v>33.928449999999998</v>
      </c>
      <c r="Y5" s="125">
        <v>39.258580000000002</v>
      </c>
      <c r="Z5" s="243">
        <v>44.198879999999996</v>
      </c>
      <c r="AA5" s="243">
        <v>35.349551400680902</v>
      </c>
      <c r="AB5" s="243">
        <v>77.859741410212891</v>
      </c>
      <c r="AC5" s="243">
        <v>18.291819659966801</v>
      </c>
      <c r="AD5" s="243">
        <v>43.039843716909196</v>
      </c>
      <c r="AE5" s="243">
        <v>18.419189169532498</v>
      </c>
      <c r="AF5" s="125">
        <v>58.670389999999998</v>
      </c>
      <c r="AG5" s="243">
        <v>103.05712</v>
      </c>
      <c r="AH5" s="243">
        <v>217.21960000000001</v>
      </c>
      <c r="AI5" s="243">
        <v>68.652330000000006</v>
      </c>
      <c r="AJ5" s="243">
        <v>95.266850000000005</v>
      </c>
      <c r="AK5" s="94">
        <v>30.53435</v>
      </c>
    </row>
    <row r="6" spans="1:42" ht="15" x14ac:dyDescent="0.25">
      <c r="A6" s="93" t="s">
        <v>30</v>
      </c>
      <c r="B6" s="94">
        <v>69.191539999999989</v>
      </c>
      <c r="C6" s="94">
        <v>135.81139999999999</v>
      </c>
      <c r="D6" s="94">
        <v>231.93197000000001</v>
      </c>
      <c r="E6" s="94">
        <v>51.73753</v>
      </c>
      <c r="F6" s="94">
        <v>184.00505999999999</v>
      </c>
      <c r="G6" s="94">
        <v>-49.657410000000006</v>
      </c>
      <c r="H6" s="94">
        <v>44.784990000000001</v>
      </c>
      <c r="I6" s="94">
        <v>91.549779999999998</v>
      </c>
      <c r="J6" s="94">
        <v>-1.9535199999999999</v>
      </c>
      <c r="K6" s="94">
        <v>-1.3108900000000001</v>
      </c>
      <c r="L6" s="94">
        <v>38.696649999999998</v>
      </c>
      <c r="M6" s="94">
        <v>-25.373279999999998</v>
      </c>
      <c r="N6" s="94">
        <v>13.9216</v>
      </c>
      <c r="O6" s="94">
        <v>0.71389999999999998</v>
      </c>
      <c r="P6" s="94">
        <v>113.0411</v>
      </c>
      <c r="Q6" s="94">
        <v>23.902099999999997</v>
      </c>
      <c r="R6" s="94">
        <v>-3.2670700000000004</v>
      </c>
      <c r="S6" s="94">
        <v>14.70945</v>
      </c>
      <c r="T6" s="94">
        <v>-18.02298</v>
      </c>
      <c r="U6" s="94">
        <v>19.158650000000002</v>
      </c>
      <c r="V6" s="125">
        <v>22.104689999999998</v>
      </c>
      <c r="W6" s="125">
        <v>14.295219999999999</v>
      </c>
      <c r="X6" s="125">
        <v>17.065750000000001</v>
      </c>
      <c r="Y6" s="125">
        <v>-8.489469999999999</v>
      </c>
      <c r="Z6" s="243">
        <v>9.3208599999999997</v>
      </c>
      <c r="AA6" s="243">
        <v>-18.663905040371198</v>
      </c>
      <c r="AB6" s="243">
        <v>25.6416749250713</v>
      </c>
      <c r="AC6" s="243">
        <v>8.2656864228800497</v>
      </c>
      <c r="AD6" s="243">
        <v>68.8481217740337</v>
      </c>
      <c r="AE6" s="243">
        <v>67.541981944188905</v>
      </c>
      <c r="AF6" s="125">
        <v>69.191539999999989</v>
      </c>
      <c r="AG6" s="243">
        <v>135.81139999999999</v>
      </c>
      <c r="AH6" s="243">
        <v>231.93197000000001</v>
      </c>
      <c r="AI6" s="243">
        <v>51.73753</v>
      </c>
      <c r="AJ6" s="243">
        <v>184.00505999999999</v>
      </c>
      <c r="AK6" s="94">
        <v>-49.657410000000006</v>
      </c>
    </row>
    <row r="7" spans="1:42" ht="15" x14ac:dyDescent="0.25">
      <c r="A7" s="93" t="s">
        <v>31</v>
      </c>
      <c r="B7" s="94">
        <v>31.657869999999999</v>
      </c>
      <c r="C7" s="94">
        <v>78.978619999999992</v>
      </c>
      <c r="D7" s="94">
        <v>163.68356</v>
      </c>
      <c r="E7" s="94">
        <v>33.634209999999996</v>
      </c>
      <c r="F7" s="94">
        <v>85.047899999999998</v>
      </c>
      <c r="G7" s="94">
        <v>90.867329999999995</v>
      </c>
      <c r="H7" s="94">
        <v>42.873559999999998</v>
      </c>
      <c r="I7" s="94">
        <v>92.717320000000001</v>
      </c>
      <c r="J7" s="94">
        <v>-50.942349999999998</v>
      </c>
      <c r="K7" s="94">
        <v>-20.665459999999999</v>
      </c>
      <c r="L7" s="94">
        <v>-6.8614199999999999</v>
      </c>
      <c r="M7" s="94">
        <v>-36.738260000000004</v>
      </c>
      <c r="N7" s="94">
        <v>-5.1315900000000001</v>
      </c>
      <c r="O7" s="94">
        <v>8.6379099999999998</v>
      </c>
      <c r="P7" s="94">
        <v>92.931869999999989</v>
      </c>
      <c r="Q7" s="94">
        <v>8.7707999999999995</v>
      </c>
      <c r="R7" s="94">
        <v>-11.025589999999999</v>
      </c>
      <c r="S7" s="94">
        <v>-2.8896199999999999</v>
      </c>
      <c r="T7" s="94">
        <v>-12.4717</v>
      </c>
      <c r="U7" s="94">
        <v>37.547419999999995</v>
      </c>
      <c r="V7" s="125">
        <v>73.938360000000003</v>
      </c>
      <c r="W7" s="125">
        <v>23.613019999999999</v>
      </c>
      <c r="X7" s="125">
        <v>12.379110000000001</v>
      </c>
      <c r="Y7" s="125">
        <v>-15.7683</v>
      </c>
      <c r="Z7" s="243">
        <v>-8.9777900000000006</v>
      </c>
      <c r="AA7" s="243">
        <v>19.947137546719098</v>
      </c>
      <c r="AB7" s="243">
        <v>44.750324173417297</v>
      </c>
      <c r="AC7" s="243">
        <v>-14.0936744107537</v>
      </c>
      <c r="AD7" s="243">
        <v>60.470162649058096</v>
      </c>
      <c r="AE7" s="243">
        <v>21.433885838186601</v>
      </c>
      <c r="AF7" s="125">
        <v>31.657869999999999</v>
      </c>
      <c r="AG7" s="243">
        <v>78.978619999999992</v>
      </c>
      <c r="AH7" s="243">
        <v>163.68356</v>
      </c>
      <c r="AI7" s="243">
        <v>33.634209999999996</v>
      </c>
      <c r="AJ7" s="243">
        <v>85.047899999999998</v>
      </c>
      <c r="AK7" s="94">
        <v>90.867329999999995</v>
      </c>
    </row>
    <row r="8" spans="1:42" ht="15" x14ac:dyDescent="0.25">
      <c r="A8" s="93" t="s">
        <v>32</v>
      </c>
      <c r="B8" s="94">
        <v>12.60849</v>
      </c>
      <c r="C8" s="94">
        <v>48.945730000000005</v>
      </c>
      <c r="D8" s="94">
        <v>120.83439999999999</v>
      </c>
      <c r="E8" s="94">
        <v>43.791910000000001</v>
      </c>
      <c r="F8" s="94">
        <v>143.51311999999999</v>
      </c>
      <c r="G8" s="94">
        <v>14.462389999999999</v>
      </c>
      <c r="H8" s="94">
        <v>25.07938</v>
      </c>
      <c r="I8" s="94">
        <v>110.48378</v>
      </c>
      <c r="J8" s="94">
        <v>4.4198699999999995</v>
      </c>
      <c r="K8" s="94">
        <v>-9.4710400000000003</v>
      </c>
      <c r="L8" s="94">
        <v>-11.55878</v>
      </c>
      <c r="M8" s="94">
        <v>-20.12107</v>
      </c>
      <c r="N8" s="94">
        <v>-6.2686999999999999</v>
      </c>
      <c r="O8" s="94">
        <v>3.8273699999999997</v>
      </c>
      <c r="P8" s="94">
        <v>135.48492000000002</v>
      </c>
      <c r="Q8" s="94">
        <v>-18.09918</v>
      </c>
      <c r="R8" s="94">
        <v>-26.76895</v>
      </c>
      <c r="S8" s="94">
        <v>12.218399999999999</v>
      </c>
      <c r="T8" s="94">
        <v>8.8367199999999997</v>
      </c>
      <c r="U8" s="94">
        <v>40.216769999999997</v>
      </c>
      <c r="V8" s="125">
        <v>62.942929999999997</v>
      </c>
      <c r="W8" s="125">
        <v>-7.97098</v>
      </c>
      <c r="X8" s="125">
        <v>-0.19831000000000001</v>
      </c>
      <c r="Y8" s="125">
        <v>-19.161000000000001</v>
      </c>
      <c r="Z8" s="243">
        <v>-13.035030000000001</v>
      </c>
      <c r="AA8" s="243">
        <v>8.2653484379942199</v>
      </c>
      <c r="AB8" s="243">
        <v>4.2873656506078595</v>
      </c>
      <c r="AC8" s="243">
        <v>-29.935719716067098</v>
      </c>
      <c r="AD8" s="243">
        <v>47.827346689029696</v>
      </c>
      <c r="AE8" s="243">
        <v>-12.475156381123799</v>
      </c>
      <c r="AF8" s="125">
        <v>12.60849</v>
      </c>
      <c r="AG8" s="243">
        <v>48.945730000000005</v>
      </c>
      <c r="AH8" s="243">
        <v>120.83439999999999</v>
      </c>
      <c r="AI8" s="243">
        <v>43.791910000000001</v>
      </c>
      <c r="AJ8" s="243">
        <v>143.51311999999999</v>
      </c>
      <c r="AK8" s="94">
        <v>14.462389999999999</v>
      </c>
    </row>
    <row r="9" spans="1:42" ht="15" x14ac:dyDescent="0.25">
      <c r="A9" s="93" t="s">
        <v>33</v>
      </c>
      <c r="B9" s="94">
        <v>74.744810000000001</v>
      </c>
      <c r="C9" s="94">
        <v>-3.0993200000000001</v>
      </c>
      <c r="D9" s="94">
        <v>7.29115</v>
      </c>
      <c r="E9" s="94">
        <v>-5.7815200000000004</v>
      </c>
      <c r="F9" s="94">
        <v>44.457190000000004</v>
      </c>
      <c r="G9" s="94">
        <v>6.8165200000000006</v>
      </c>
      <c r="H9" s="94">
        <v>-20.784119999999998</v>
      </c>
      <c r="I9" s="94">
        <v>54.98883</v>
      </c>
      <c r="J9" s="94">
        <v>15.635149999999999</v>
      </c>
      <c r="K9" s="94">
        <v>-4.4930099999999999</v>
      </c>
      <c r="L9" s="94">
        <v>-44.942190000000004</v>
      </c>
      <c r="M9" s="94">
        <v>-28.13184</v>
      </c>
      <c r="N9" s="94">
        <v>-44.289410000000004</v>
      </c>
      <c r="O9" s="94">
        <v>-35.671800000000005</v>
      </c>
      <c r="P9" s="94">
        <v>27.88485</v>
      </c>
      <c r="Q9" s="94">
        <v>-19.299349999999997</v>
      </c>
      <c r="R9" s="94">
        <v>-31.8673</v>
      </c>
      <c r="S9" s="94">
        <v>12.303469999999999</v>
      </c>
      <c r="T9" s="94">
        <v>-30.751990000000003</v>
      </c>
      <c r="U9" s="94">
        <v>-8.8943600000000007</v>
      </c>
      <c r="V9" s="125">
        <v>32.357529999999997</v>
      </c>
      <c r="W9" s="125">
        <v>-19.29664</v>
      </c>
      <c r="X9" s="125">
        <v>-30.338090000000001</v>
      </c>
      <c r="Y9" s="125">
        <v>-26.509810000000002</v>
      </c>
      <c r="Z9" s="243">
        <v>-10.61144</v>
      </c>
      <c r="AA9" s="243">
        <v>-21.178334575244097</v>
      </c>
      <c r="AB9" s="243">
        <v>-21.376234696614798</v>
      </c>
      <c r="AC9" s="243">
        <v>-21.243505287278303</v>
      </c>
      <c r="AD9" s="243">
        <v>2.38614452311056</v>
      </c>
      <c r="AE9" s="243">
        <v>-16.867312551955099</v>
      </c>
      <c r="AF9" s="125">
        <v>74.744810000000001</v>
      </c>
      <c r="AG9" s="243">
        <v>-3.0993200000000001</v>
      </c>
      <c r="AH9" s="243">
        <v>7.29115</v>
      </c>
      <c r="AI9" s="243">
        <v>-5.7815200000000004</v>
      </c>
      <c r="AJ9" s="243">
        <v>44.457190000000004</v>
      </c>
      <c r="AK9" s="94">
        <v>6.8165200000000006</v>
      </c>
    </row>
    <row r="10" spans="1:42" ht="15" x14ac:dyDescent="0.25">
      <c r="A10" s="93" t="s">
        <v>34</v>
      </c>
      <c r="B10" s="94">
        <v>14.53885</v>
      </c>
      <c r="C10" s="94">
        <v>48.365290000000002</v>
      </c>
      <c r="D10" s="94">
        <v>13.52698</v>
      </c>
      <c r="E10" s="94">
        <v>41.234610000000004</v>
      </c>
      <c r="F10" s="94">
        <v>51.91695</v>
      </c>
      <c r="G10" s="94">
        <v>63.193040000000003</v>
      </c>
      <c r="H10" s="94">
        <v>38.002940000000002</v>
      </c>
      <c r="I10" s="94">
        <v>100.30158999999999</v>
      </c>
      <c r="J10" s="94">
        <v>89.86345</v>
      </c>
      <c r="K10" s="94">
        <v>-26.052589999999999</v>
      </c>
      <c r="L10" s="94">
        <v>-16.813580000000002</v>
      </c>
      <c r="M10" s="94">
        <v>9.49343</v>
      </c>
      <c r="N10" s="94">
        <v>3.8433299999999999</v>
      </c>
      <c r="O10" s="94">
        <v>-10.612440000000001</v>
      </c>
      <c r="P10" s="94">
        <v>41.559800000000003</v>
      </c>
      <c r="Q10" s="94">
        <v>2.9969000000000001</v>
      </c>
      <c r="R10" s="94">
        <v>6.9309099999999999</v>
      </c>
      <c r="S10" s="94">
        <v>11.99058</v>
      </c>
      <c r="T10" s="94">
        <v>-16.260439999999999</v>
      </c>
      <c r="U10" s="94">
        <v>-22.835750000000001</v>
      </c>
      <c r="V10" s="125">
        <v>21.93834</v>
      </c>
      <c r="W10" s="125">
        <v>36.23865</v>
      </c>
      <c r="X10" s="125">
        <v>36.61777</v>
      </c>
      <c r="Y10" s="125">
        <v>9.9708400000000008</v>
      </c>
      <c r="Z10" s="243">
        <v>18.92069</v>
      </c>
      <c r="AA10" s="243">
        <v>31.1883431604058</v>
      </c>
      <c r="AB10" s="243">
        <v>31.719793966807</v>
      </c>
      <c r="AC10" s="243">
        <v>39.809958435756805</v>
      </c>
      <c r="AD10" s="243">
        <v>-41.281152951185405</v>
      </c>
      <c r="AE10" s="243">
        <v>-11.922165912292799</v>
      </c>
      <c r="AF10" s="125">
        <v>14.53885</v>
      </c>
      <c r="AG10" s="243">
        <v>48.365290000000002</v>
      </c>
      <c r="AH10" s="243">
        <v>13.52698</v>
      </c>
      <c r="AI10" s="243">
        <v>41.234610000000004</v>
      </c>
      <c r="AJ10" s="243">
        <v>51.91695</v>
      </c>
      <c r="AK10" s="94">
        <v>63.193040000000003</v>
      </c>
    </row>
    <row r="11" spans="1:42" ht="15" x14ac:dyDescent="0.25">
      <c r="A11" s="93" t="s">
        <v>35</v>
      </c>
      <c r="B11" s="94">
        <v>72.455490000000012</v>
      </c>
      <c r="C11" s="94">
        <v>75.402380000000008</v>
      </c>
      <c r="D11" s="94">
        <v>106.43533000000001</v>
      </c>
      <c r="E11" s="94">
        <v>67.57383999999999</v>
      </c>
      <c r="F11" s="94">
        <v>52.7256</v>
      </c>
      <c r="G11" s="94">
        <v>30.167000000000002</v>
      </c>
      <c r="H11" s="94">
        <v>95.579899999999995</v>
      </c>
      <c r="I11" s="94">
        <v>79.560249999999996</v>
      </c>
      <c r="J11" s="94">
        <v>70.709090000000003</v>
      </c>
      <c r="K11" s="94">
        <v>34.237900000000003</v>
      </c>
      <c r="L11" s="94">
        <v>44.544559999999997</v>
      </c>
      <c r="M11" s="94">
        <v>14.0466</v>
      </c>
      <c r="N11" s="94">
        <v>56.732959999999999</v>
      </c>
      <c r="O11" s="94">
        <v>22.905419999999999</v>
      </c>
      <c r="P11" s="94">
        <v>62.430010000000003</v>
      </c>
      <c r="Q11" s="94">
        <v>21.733169999999998</v>
      </c>
      <c r="R11" s="94">
        <v>32.04927</v>
      </c>
      <c r="S11" s="94">
        <v>31.077919999999999</v>
      </c>
      <c r="T11" s="94">
        <v>9.1049699999999998</v>
      </c>
      <c r="U11" s="94">
        <v>11.513950000000001</v>
      </c>
      <c r="V11" s="125">
        <v>35.979999999999997</v>
      </c>
      <c r="W11" s="125">
        <v>89.903379999999999</v>
      </c>
      <c r="X11" s="125">
        <v>51.304139999999997</v>
      </c>
      <c r="Y11" s="125">
        <v>54.512869999999999</v>
      </c>
      <c r="Z11" s="243">
        <v>55.313870000000001</v>
      </c>
      <c r="AA11" s="243">
        <v>50.125755384757298</v>
      </c>
      <c r="AB11" s="243">
        <v>24.686926240794097</v>
      </c>
      <c r="AC11" s="243">
        <v>24.172470755354201</v>
      </c>
      <c r="AD11" s="243">
        <v>1.68366715713129</v>
      </c>
      <c r="AE11" s="243">
        <v>12.9039318228622</v>
      </c>
      <c r="AF11" s="125">
        <v>72.455490000000012</v>
      </c>
      <c r="AG11" s="243">
        <v>75.402380000000008</v>
      </c>
      <c r="AH11" s="243">
        <v>106.43533000000001</v>
      </c>
      <c r="AI11" s="243">
        <v>67.57383999999999</v>
      </c>
      <c r="AJ11" s="243">
        <v>52.7256</v>
      </c>
      <c r="AK11" s="94">
        <v>30.167000000000002</v>
      </c>
    </row>
    <row r="12" spans="1:42" ht="15" x14ac:dyDescent="0.25">
      <c r="A12" s="93" t="s">
        <v>36</v>
      </c>
      <c r="B12" s="94">
        <v>66.820329999999998</v>
      </c>
      <c r="C12" s="94">
        <v>67.131079999999997</v>
      </c>
      <c r="D12" s="94">
        <v>74.204390000000004</v>
      </c>
      <c r="E12" s="94">
        <v>60.767949999999999</v>
      </c>
      <c r="F12" s="94">
        <v>44.842580000000005</v>
      </c>
      <c r="G12" s="94">
        <v>21.581499999999998</v>
      </c>
      <c r="H12" s="94">
        <v>40.702069999999999</v>
      </c>
      <c r="I12" s="94">
        <v>105.37634</v>
      </c>
      <c r="J12" s="94">
        <v>66.257890000000003</v>
      </c>
      <c r="K12" s="94">
        <v>1.6861700000000002</v>
      </c>
      <c r="L12" s="94">
        <v>30.615169999999999</v>
      </c>
      <c r="M12" s="94">
        <v>57.502429999999997</v>
      </c>
      <c r="N12" s="94">
        <v>34.311339999999994</v>
      </c>
      <c r="O12" s="94">
        <v>33.011309999999995</v>
      </c>
      <c r="P12" s="94">
        <v>31.35323</v>
      </c>
      <c r="Q12" s="94">
        <v>-3.86361</v>
      </c>
      <c r="R12" s="94">
        <v>15.656870000000001</v>
      </c>
      <c r="S12" s="94">
        <v>22.814970000000002</v>
      </c>
      <c r="T12" s="94">
        <v>11.3721</v>
      </c>
      <c r="U12" s="94">
        <v>27.015340000000002</v>
      </c>
      <c r="V12" s="125">
        <v>19.485970000000002</v>
      </c>
      <c r="W12" s="125">
        <v>51.889110000000002</v>
      </c>
      <c r="X12" s="125">
        <v>69.938880000000012</v>
      </c>
      <c r="Y12" s="125">
        <v>85.735799999999998</v>
      </c>
      <c r="Z12" s="243">
        <v>28.291240000000002</v>
      </c>
      <c r="AA12" s="243">
        <v>43.797341882627904</v>
      </c>
      <c r="AB12" s="243">
        <v>37.812317731203002</v>
      </c>
      <c r="AC12" s="243">
        <v>19.8023040881579</v>
      </c>
      <c r="AD12" s="243">
        <v>19.5395903540301</v>
      </c>
      <c r="AE12" s="243">
        <v>6.5750803459774394</v>
      </c>
      <c r="AF12" s="125">
        <v>66.820329999999998</v>
      </c>
      <c r="AG12" s="243">
        <v>67.131079999999997</v>
      </c>
      <c r="AH12" s="243">
        <v>74.204390000000004</v>
      </c>
      <c r="AI12" s="243">
        <v>60.767949999999999</v>
      </c>
      <c r="AJ12" s="243">
        <v>44.842580000000005</v>
      </c>
      <c r="AK12" s="94">
        <v>21.581499999999998</v>
      </c>
    </row>
    <row r="13" spans="1:42" ht="15" x14ac:dyDescent="0.25">
      <c r="A13" s="93" t="s">
        <v>37</v>
      </c>
      <c r="B13" s="94">
        <v>8.4032400000000003</v>
      </c>
      <c r="C13" s="94">
        <v>58.572089999999996</v>
      </c>
      <c r="D13" s="94">
        <v>26.536560000000001</v>
      </c>
      <c r="E13" s="94">
        <v>30.619790000000002</v>
      </c>
      <c r="F13" s="94">
        <v>17.437549999999998</v>
      </c>
      <c r="G13" s="94">
        <v>-6.8582700000000001</v>
      </c>
      <c r="H13" s="94">
        <v>-5.2950000000000004E-2</v>
      </c>
      <c r="I13" s="94">
        <v>34.554230000000004</v>
      </c>
      <c r="J13" s="94">
        <v>-2.5649999999999999</v>
      </c>
      <c r="K13" s="94">
        <v>14.550549999999999</v>
      </c>
      <c r="L13" s="94">
        <v>-9.9389500000000002</v>
      </c>
      <c r="M13" s="94">
        <v>23.19021</v>
      </c>
      <c r="N13" s="94">
        <v>-14.36961</v>
      </c>
      <c r="O13" s="94">
        <v>71.068789999999993</v>
      </c>
      <c r="P13" s="94">
        <v>6.2742899999999997</v>
      </c>
      <c r="Q13" s="94">
        <v>27.342230000000001</v>
      </c>
      <c r="R13" s="94">
        <v>-0.23946999999999999</v>
      </c>
      <c r="S13" s="94">
        <v>-2.2455599999999998</v>
      </c>
      <c r="T13" s="94">
        <v>-16.214659999999999</v>
      </c>
      <c r="U13" s="94">
        <v>31.133290000000002</v>
      </c>
      <c r="V13" s="125">
        <v>10.062709999999999</v>
      </c>
      <c r="W13" s="125">
        <v>26.87743</v>
      </c>
      <c r="X13" s="125">
        <v>16.168790000000001</v>
      </c>
      <c r="Y13" s="125">
        <v>10.55016</v>
      </c>
      <c r="Z13" s="243">
        <v>53.043779999999998</v>
      </c>
      <c r="AA13" s="243">
        <v>39.960992656520503</v>
      </c>
      <c r="AB13" s="243">
        <v>24.632981871599199</v>
      </c>
      <c r="AC13" s="243">
        <v>11.9550180894154</v>
      </c>
      <c r="AD13" s="243">
        <v>2.41356842460663</v>
      </c>
      <c r="AE13" s="243">
        <v>-16.8015901687995</v>
      </c>
      <c r="AF13" s="125">
        <v>8.4032400000000003</v>
      </c>
      <c r="AG13" s="243">
        <v>58.572089999999996</v>
      </c>
      <c r="AH13" s="243">
        <v>26.536560000000001</v>
      </c>
      <c r="AI13" s="243">
        <v>30.619790000000002</v>
      </c>
      <c r="AJ13" s="243">
        <v>17.437549999999998</v>
      </c>
      <c r="AK13" s="94">
        <v>-6.8582700000000001</v>
      </c>
    </row>
    <row r="14" spans="1:42" ht="15" x14ac:dyDescent="0.25">
      <c r="A14" s="93" t="s">
        <v>38</v>
      </c>
      <c r="B14" s="94">
        <v>18.457650000000001</v>
      </c>
      <c r="C14" s="94">
        <v>34.945860000000003</v>
      </c>
      <c r="D14" s="94">
        <v>47.466260000000005</v>
      </c>
      <c r="E14" s="94">
        <v>4.8053999999999997</v>
      </c>
      <c r="F14" s="94">
        <v>35.269769999999994</v>
      </c>
      <c r="G14" s="94">
        <v>42.339680000000001</v>
      </c>
      <c r="H14" s="94">
        <v>55.028739999999999</v>
      </c>
      <c r="I14" s="94">
        <v>49.55097</v>
      </c>
      <c r="J14" s="94">
        <v>12.85075</v>
      </c>
      <c r="K14" s="94">
        <v>-5.0983599999999996</v>
      </c>
      <c r="L14" s="94">
        <v>3.7396100000000003</v>
      </c>
      <c r="M14" s="94">
        <v>5.9197799999999994</v>
      </c>
      <c r="N14" s="94">
        <v>13.224440000000001</v>
      </c>
      <c r="O14" s="94">
        <v>88.19019999999999</v>
      </c>
      <c r="P14" s="94">
        <v>3.3384200000000002</v>
      </c>
      <c r="Q14" s="94">
        <v>9.6611499999999992</v>
      </c>
      <c r="R14" s="94">
        <v>28.934830000000002</v>
      </c>
      <c r="S14" s="94">
        <v>23.146419999999999</v>
      </c>
      <c r="T14" s="94">
        <v>6.9311699999999998</v>
      </c>
      <c r="U14" s="94">
        <v>-18.565669999999997</v>
      </c>
      <c r="V14" s="125">
        <v>6.0730000000000004</v>
      </c>
      <c r="W14" s="125">
        <v>25.847069999999999</v>
      </c>
      <c r="X14" s="125">
        <v>73.871279999999999</v>
      </c>
      <c r="Y14" s="125">
        <v>16.733310000000003</v>
      </c>
      <c r="Z14" s="243">
        <v>13.000729999999999</v>
      </c>
      <c r="AA14" s="243">
        <v>45.476885385315903</v>
      </c>
      <c r="AB14" s="243">
        <v>26.207131916800201</v>
      </c>
      <c r="AC14" s="243">
        <v>37.823289527871502</v>
      </c>
      <c r="AD14" s="243">
        <v>86.096589749184602</v>
      </c>
      <c r="AE14" s="243">
        <v>21.060904634018399</v>
      </c>
      <c r="AF14" s="125">
        <v>18.457650000000001</v>
      </c>
      <c r="AG14" s="243">
        <v>34.945860000000003</v>
      </c>
      <c r="AH14" s="243">
        <v>47.466260000000005</v>
      </c>
      <c r="AI14" s="243">
        <v>4.8053999999999997</v>
      </c>
      <c r="AJ14" s="243">
        <v>35.269769999999994</v>
      </c>
      <c r="AK14" s="94">
        <v>42.339680000000001</v>
      </c>
    </row>
    <row r="15" spans="1:42" ht="15" x14ac:dyDescent="0.25">
      <c r="A15" s="93" t="s">
        <v>39</v>
      </c>
      <c r="B15" s="94">
        <v>57.803160000000005</v>
      </c>
      <c r="C15" s="94">
        <v>92.029710000000009</v>
      </c>
      <c r="D15" s="94">
        <v>54.482939999999999</v>
      </c>
      <c r="E15" s="94">
        <v>74.188720000000004</v>
      </c>
      <c r="F15" s="94">
        <v>20.86449</v>
      </c>
      <c r="G15" s="94">
        <v>23.802630000000001</v>
      </c>
      <c r="H15" s="94">
        <v>17.31991</v>
      </c>
      <c r="I15" s="94">
        <v>3.7025900000000003</v>
      </c>
      <c r="J15" s="94">
        <v>4.0086300000000001</v>
      </c>
      <c r="K15" s="94">
        <v>16.006059999999998</v>
      </c>
      <c r="L15" s="94">
        <v>32.989669999999997</v>
      </c>
      <c r="M15" s="94">
        <v>24.059549999999998</v>
      </c>
      <c r="N15" s="94">
        <v>18.055310000000002</v>
      </c>
      <c r="O15" s="94">
        <v>72.941210000000012</v>
      </c>
      <c r="P15" s="94">
        <v>9.4193499999999997</v>
      </c>
      <c r="Q15" s="94">
        <v>-6.6252899999999997</v>
      </c>
      <c r="R15" s="94">
        <v>25.260439999999999</v>
      </c>
      <c r="S15" s="94">
        <v>20.1906</v>
      </c>
      <c r="T15" s="94">
        <v>8.2487399999999997</v>
      </c>
      <c r="U15" s="94">
        <v>198.80347</v>
      </c>
      <c r="V15" s="125">
        <v>47.475259999999999</v>
      </c>
      <c r="W15" s="125">
        <v>29.025639999999999</v>
      </c>
      <c r="X15" s="125">
        <v>23.17662</v>
      </c>
      <c r="Y15" s="125">
        <v>8.44069</v>
      </c>
      <c r="Z15" s="243">
        <v>14.2028</v>
      </c>
      <c r="AA15" s="243">
        <v>13.033432162678</v>
      </c>
      <c r="AB15" s="243">
        <v>23.0953675273411</v>
      </c>
      <c r="AC15" s="243">
        <v>24.330826893066998</v>
      </c>
      <c r="AD15" s="243">
        <v>72.249431566744903</v>
      </c>
      <c r="AE15" s="243">
        <v>37.587746646398102</v>
      </c>
      <c r="AF15" s="125">
        <v>57.803160000000005</v>
      </c>
      <c r="AG15" s="243">
        <v>92.029710000000009</v>
      </c>
      <c r="AH15" s="243">
        <v>54.482939999999999</v>
      </c>
      <c r="AI15" s="243">
        <v>74.188720000000004</v>
      </c>
      <c r="AJ15" s="243">
        <v>20.86449</v>
      </c>
      <c r="AK15" s="94">
        <v>23.802630000000001</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4" id="{3A11CE98-4744-4225-A56D-1D68ACEAF8E8}">
            <xm:f>PowelltoMeadGainsGC!#REF!=-10.6349</xm:f>
            <x14:dxf>
              <fill>
                <patternFill>
                  <bgColor theme="8" tint="0.79998168889431442"/>
                </patternFill>
              </fill>
            </x14:dxf>
          </x14:cfRule>
          <xm:sqref>AI4:AJ15</xm:sqref>
        </x14:conditionalFormatting>
        <x14:conditionalFormatting xmlns:xm="http://schemas.microsoft.com/office/excel/2006/main">
          <x14:cfRule type="expression" priority="2" id="{2BA4A594-0D82-462A-9A62-D99EB4DF097C}">
            <xm:f>PowelltoMeadGainsGC!#REF!=-10.6349</xm:f>
            <x14:dxf>
              <fill>
                <patternFill>
                  <bgColor theme="8" tint="0.79998168889431442"/>
                </patternFill>
              </fill>
            </x14:dxf>
          </x14:cfRule>
          <xm:sqref>Y4:Y15</xm:sqref>
        </x14:conditionalFormatting>
        <x14:conditionalFormatting xmlns:xm="http://schemas.microsoft.com/office/excel/2006/main">
          <x14:cfRule type="expression" priority="1" id="{7B289DCD-BA6F-4E40-B0B7-2003B3E30F6F}">
            <xm:f>PowelltoMeadGainsGC!#REF!=-10.6349</xm:f>
            <x14:dxf>
              <fill>
                <patternFill>
                  <bgColor theme="8" tint="0.79998168889431442"/>
                </patternFill>
              </fill>
            </x14:dxf>
          </x14:cfRule>
          <xm:sqref>AF4:AF15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15"/>
  <sheetViews>
    <sheetView topLeftCell="Q1" workbookViewId="0">
      <selection activeCell="AH30" sqref="AH30"/>
    </sheetView>
  </sheetViews>
  <sheetFormatPr defaultColWidth="18.7109375" defaultRowHeight="12.75" customHeight="1" x14ac:dyDescent="0.25"/>
  <cols>
    <col min="1" max="36" width="9.140625" customWidth="1"/>
    <col min="37" max="42" width="16.7109375" customWidth="1"/>
  </cols>
  <sheetData>
    <row r="1" spans="1:42" ht="15" x14ac:dyDescent="0.25">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133" t="s">
        <v>207</v>
      </c>
      <c r="AG1" s="133" t="s">
        <v>208</v>
      </c>
      <c r="AH1" s="133" t="s">
        <v>209</v>
      </c>
      <c r="AI1" s="133" t="s">
        <v>210</v>
      </c>
      <c r="AJ1" s="133" t="s">
        <v>211</v>
      </c>
      <c r="AK1" s="133" t="s">
        <v>212</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126</v>
      </c>
      <c r="W3" s="135" t="s">
        <v>129</v>
      </c>
      <c r="X3" s="135" t="s">
        <v>130</v>
      </c>
      <c r="Y3" s="135" t="s">
        <v>131</v>
      </c>
      <c r="Z3" s="135" t="s">
        <v>132</v>
      </c>
      <c r="AA3" s="135" t="s">
        <v>91</v>
      </c>
      <c r="AB3" s="135" t="s">
        <v>92</v>
      </c>
      <c r="AC3" s="135" t="s">
        <v>93</v>
      </c>
      <c r="AD3" s="135" t="s">
        <v>94</v>
      </c>
      <c r="AE3" s="135" t="s">
        <v>95</v>
      </c>
      <c r="AF3" s="140"/>
      <c r="AG3" s="140"/>
      <c r="AH3" s="140"/>
      <c r="AI3" s="140"/>
      <c r="AJ3" s="140"/>
      <c r="AK3" s="140"/>
      <c r="AL3" s="140"/>
      <c r="AM3" s="140"/>
      <c r="AN3" s="140"/>
      <c r="AO3" s="140"/>
      <c r="AP3" s="140"/>
    </row>
    <row r="4" spans="1:42" ht="15" x14ac:dyDescent="0.25">
      <c r="A4" s="136" t="s">
        <v>28</v>
      </c>
      <c r="B4" s="125">
        <v>-12177.93</v>
      </c>
      <c r="C4" s="125">
        <v>-5228.57</v>
      </c>
      <c r="D4" s="125">
        <v>-11824.18</v>
      </c>
      <c r="E4" s="125">
        <v>-352.91</v>
      </c>
      <c r="F4" s="125">
        <v>-9402.2099999999991</v>
      </c>
      <c r="G4" s="125">
        <v>-2232.4</v>
      </c>
      <c r="H4" s="125">
        <v>-13065.56</v>
      </c>
      <c r="I4" s="125">
        <v>-23842.46</v>
      </c>
      <c r="J4" s="125">
        <v>-22884.02</v>
      </c>
      <c r="K4" s="125">
        <v>-9286.34</v>
      </c>
      <c r="L4" s="125">
        <v>2055.54</v>
      </c>
      <c r="M4" s="125">
        <v>-8369.2099999999991</v>
      </c>
      <c r="N4" s="125">
        <v>-7364.35</v>
      </c>
      <c r="O4" s="125">
        <v>-10885.65</v>
      </c>
      <c r="P4" s="125">
        <v>182.58</v>
      </c>
      <c r="Q4" s="125">
        <v>-24099.16</v>
      </c>
      <c r="R4" s="125">
        <v>-10993.43</v>
      </c>
      <c r="S4" s="125">
        <v>-17351.57</v>
      </c>
      <c r="T4" s="125">
        <v>-15120.85</v>
      </c>
      <c r="U4" s="125">
        <v>-15297.61</v>
      </c>
      <c r="V4" s="125">
        <v>-7430.05</v>
      </c>
      <c r="W4" s="125">
        <v>-23203.66</v>
      </c>
      <c r="X4" s="125">
        <v>-11244.41</v>
      </c>
      <c r="Y4" s="125">
        <v>-7086.6850672099999</v>
      </c>
      <c r="Z4" s="125">
        <v>-21841.1</v>
      </c>
      <c r="AA4" s="243">
        <v>-31871.0452089344</v>
      </c>
      <c r="AB4" s="243">
        <v>-23341.056308569699</v>
      </c>
      <c r="AC4" s="243">
        <v>1792.26096382736</v>
      </c>
      <c r="AD4" s="243">
        <v>-29391.937687086502</v>
      </c>
      <c r="AE4" s="243">
        <v>-143.251337827269</v>
      </c>
      <c r="AF4" s="125">
        <v>-12177.93</v>
      </c>
      <c r="AG4" s="243">
        <v>-5228.57</v>
      </c>
      <c r="AH4" s="243">
        <v>-11824.18</v>
      </c>
      <c r="AI4" s="243">
        <v>-352.91</v>
      </c>
      <c r="AJ4" s="243">
        <v>-9402.2099999999991</v>
      </c>
      <c r="AK4" s="243">
        <v>-2232.4</v>
      </c>
    </row>
    <row r="5" spans="1:42" ht="15" x14ac:dyDescent="0.25">
      <c r="A5" s="136" t="s">
        <v>29</v>
      </c>
      <c r="B5" s="125">
        <v>-20612.36</v>
      </c>
      <c r="C5" s="125">
        <v>-3816.07</v>
      </c>
      <c r="D5" s="125">
        <v>12076.72</v>
      </c>
      <c r="E5" s="125">
        <v>-6477.74</v>
      </c>
      <c r="F5" s="125">
        <v>-3179.56</v>
      </c>
      <c r="G5" s="125">
        <v>-18785.84</v>
      </c>
      <c r="H5" s="125">
        <v>-15193.33</v>
      </c>
      <c r="I5" s="125">
        <v>16797.38</v>
      </c>
      <c r="J5" s="125">
        <v>-14575.38</v>
      </c>
      <c r="K5" s="125">
        <v>-10293.56</v>
      </c>
      <c r="L5" s="125">
        <v>-6953.6</v>
      </c>
      <c r="M5" s="125">
        <v>-5680.16</v>
      </c>
      <c r="N5" s="125">
        <v>-3355.54</v>
      </c>
      <c r="O5" s="125">
        <v>-8162.15</v>
      </c>
      <c r="P5" s="125">
        <v>24.57</v>
      </c>
      <c r="Q5" s="125">
        <v>-7110.02</v>
      </c>
      <c r="R5" s="125">
        <v>-6753.29</v>
      </c>
      <c r="S5" s="125">
        <v>-2001.11</v>
      </c>
      <c r="T5" s="125">
        <v>-7889.62</v>
      </c>
      <c r="U5" s="125">
        <v>-3977.38</v>
      </c>
      <c r="V5" s="125">
        <v>-10084.42</v>
      </c>
      <c r="W5" s="125">
        <v>-18090.96</v>
      </c>
      <c r="X5" s="125">
        <v>-11609.1</v>
      </c>
      <c r="Y5" s="125">
        <v>-21548.820345</v>
      </c>
      <c r="Z5" s="125">
        <v>-7598.52</v>
      </c>
      <c r="AA5" s="243">
        <v>-20472.602035292701</v>
      </c>
      <c r="AB5" s="243">
        <v>-13268.210556554999</v>
      </c>
      <c r="AC5" s="243">
        <v>-3704.97590826228</v>
      </c>
      <c r="AD5" s="243">
        <v>-6286.8484411741301</v>
      </c>
      <c r="AE5" s="243">
        <v>-2511.8734448426999</v>
      </c>
      <c r="AF5" s="125">
        <v>-20612.36</v>
      </c>
      <c r="AG5" s="243">
        <v>-3816.07</v>
      </c>
      <c r="AH5" s="243">
        <v>12076.72</v>
      </c>
      <c r="AI5" s="243">
        <v>-6477.74</v>
      </c>
      <c r="AJ5" s="243">
        <v>-3179.56</v>
      </c>
      <c r="AK5" s="243">
        <v>-18785.84</v>
      </c>
    </row>
    <row r="6" spans="1:42" ht="15" x14ac:dyDescent="0.25">
      <c r="A6" s="136" t="s">
        <v>30</v>
      </c>
      <c r="B6" s="125">
        <v>-30239.05</v>
      </c>
      <c r="C6" s="125">
        <v>-406.25</v>
      </c>
      <c r="D6" s="125">
        <v>-2875.56</v>
      </c>
      <c r="E6" s="125">
        <v>-24367.05</v>
      </c>
      <c r="F6" s="125">
        <v>-21615.71</v>
      </c>
      <c r="G6" s="125">
        <v>-7182.65</v>
      </c>
      <c r="H6" s="125">
        <v>-21388.09</v>
      </c>
      <c r="I6" s="125">
        <v>-38647.57</v>
      </c>
      <c r="J6" s="125">
        <v>-17924.78</v>
      </c>
      <c r="K6" s="125">
        <v>-12442.74</v>
      </c>
      <c r="L6" s="125">
        <v>-43985.26</v>
      </c>
      <c r="M6" s="125">
        <v>-10521.02</v>
      </c>
      <c r="N6" s="125">
        <v>-6435.01</v>
      </c>
      <c r="O6" s="125">
        <v>-12448.54</v>
      </c>
      <c r="P6" s="125">
        <v>-11111.15</v>
      </c>
      <c r="Q6" s="125">
        <v>-14263.28</v>
      </c>
      <c r="R6" s="125">
        <v>-15209.57</v>
      </c>
      <c r="S6" s="125">
        <v>-13494.59</v>
      </c>
      <c r="T6" s="125">
        <v>-13539.69</v>
      </c>
      <c r="U6" s="125">
        <v>-18374</v>
      </c>
      <c r="V6" s="125">
        <v>-10931.2</v>
      </c>
      <c r="W6" s="125">
        <v>-22812.71</v>
      </c>
      <c r="X6" s="125">
        <v>-10592.45</v>
      </c>
      <c r="Y6" s="125">
        <v>-11973.5317815</v>
      </c>
      <c r="Z6" s="125">
        <v>-21396.3</v>
      </c>
      <c r="AA6" s="243">
        <v>-15531.5691356895</v>
      </c>
      <c r="AB6" s="243">
        <v>-26957.0572207724</v>
      </c>
      <c r="AC6" s="243">
        <v>-915.23617977591005</v>
      </c>
      <c r="AD6" s="243">
        <v>6785.32555882211</v>
      </c>
      <c r="AE6" s="243">
        <v>2834.1490712609698</v>
      </c>
      <c r="AF6" s="125">
        <v>-30239.05</v>
      </c>
      <c r="AG6" s="243">
        <v>-406.25</v>
      </c>
      <c r="AH6" s="243">
        <v>-2875.56</v>
      </c>
      <c r="AI6" s="243">
        <v>-24367.05</v>
      </c>
      <c r="AJ6" s="243">
        <v>-21615.71</v>
      </c>
      <c r="AK6" s="243">
        <v>-7182.65</v>
      </c>
    </row>
    <row r="7" spans="1:42" ht="15" x14ac:dyDescent="0.25">
      <c r="A7" s="136" t="s">
        <v>31</v>
      </c>
      <c r="B7" s="125">
        <v>-34838.769999999997</v>
      </c>
      <c r="C7" s="125">
        <v>-15670.87</v>
      </c>
      <c r="D7" s="125">
        <v>-12345.88</v>
      </c>
      <c r="E7" s="125">
        <v>-24792.33</v>
      </c>
      <c r="F7" s="125">
        <v>-15553.07</v>
      </c>
      <c r="G7" s="125">
        <v>-27615.38</v>
      </c>
      <c r="H7" s="125">
        <v>-9976.83</v>
      </c>
      <c r="I7" s="125">
        <v>-7889.98</v>
      </c>
      <c r="J7" s="125">
        <v>-18484.59</v>
      </c>
      <c r="K7" s="125">
        <v>-13603.37</v>
      </c>
      <c r="L7" s="125">
        <v>-60627.81</v>
      </c>
      <c r="M7" s="125">
        <v>-9715.5499999999993</v>
      </c>
      <c r="N7" s="125">
        <v>-15310.88</v>
      </c>
      <c r="O7" s="125">
        <v>3489.76</v>
      </c>
      <c r="P7" s="125">
        <v>-16877.5</v>
      </c>
      <c r="Q7" s="125">
        <v>-19609.41</v>
      </c>
      <c r="R7" s="125">
        <v>-18033.900000000001</v>
      </c>
      <c r="S7" s="125">
        <v>-6300.06</v>
      </c>
      <c r="T7" s="125">
        <v>-13784.39</v>
      </c>
      <c r="U7" s="125">
        <v>-16949.25</v>
      </c>
      <c r="V7" s="125">
        <v>-12782.6</v>
      </c>
      <c r="W7" s="125">
        <v>-23694.69</v>
      </c>
      <c r="X7" s="125">
        <v>-20046.71</v>
      </c>
      <c r="Y7" s="125">
        <v>-21301.506761199998</v>
      </c>
      <c r="Z7" s="125">
        <v>-18481.8</v>
      </c>
      <c r="AA7" s="243">
        <v>-17516.848518900901</v>
      </c>
      <c r="AB7" s="243">
        <v>-23194.719500322</v>
      </c>
      <c r="AC7" s="243">
        <v>-2783.3883714251501</v>
      </c>
      <c r="AD7" s="243">
        <v>-324.84030286040399</v>
      </c>
      <c r="AE7" s="243">
        <v>4430.9846423458102</v>
      </c>
      <c r="AF7" s="125">
        <v>-34838.769999999997</v>
      </c>
      <c r="AG7" s="243">
        <v>-15670.87</v>
      </c>
      <c r="AH7" s="243">
        <v>-12345.88</v>
      </c>
      <c r="AI7" s="243">
        <v>-24792.33</v>
      </c>
      <c r="AJ7" s="243">
        <v>-15553.07</v>
      </c>
      <c r="AK7" s="243">
        <v>-27615.38</v>
      </c>
    </row>
    <row r="8" spans="1:42" ht="15" x14ac:dyDescent="0.25">
      <c r="A8" s="136" t="s">
        <v>32</v>
      </c>
      <c r="B8" s="125">
        <v>-43382.19</v>
      </c>
      <c r="C8" s="125">
        <v>-22886.58</v>
      </c>
      <c r="D8" s="125">
        <v>-11175.21</v>
      </c>
      <c r="E8" s="125">
        <v>-23596.91</v>
      </c>
      <c r="F8" s="125">
        <v>-15422.26</v>
      </c>
      <c r="G8" s="125">
        <v>3827.69</v>
      </c>
      <c r="H8" s="125">
        <v>-8734.27</v>
      </c>
      <c r="I8" s="125">
        <v>-12672.18</v>
      </c>
      <c r="J8" s="125">
        <v>-9456.9</v>
      </c>
      <c r="K8" s="125">
        <v>2162.0500000000002</v>
      </c>
      <c r="L8" s="125">
        <v>6177.78</v>
      </c>
      <c r="M8" s="125">
        <v>-11006.31</v>
      </c>
      <c r="N8" s="125">
        <v>-11085.05</v>
      </c>
      <c r="O8" s="125">
        <v>-22195.97</v>
      </c>
      <c r="P8" s="125">
        <v>-14829.83</v>
      </c>
      <c r="Q8" s="125">
        <v>10051.52</v>
      </c>
      <c r="R8" s="125">
        <v>-15216.18</v>
      </c>
      <c r="S8" s="125">
        <v>-22456.69</v>
      </c>
      <c r="T8" s="125">
        <v>-5204.97</v>
      </c>
      <c r="U8" s="125">
        <v>-18830.310000000001</v>
      </c>
      <c r="V8" s="125">
        <v>-9662.0400000000009</v>
      </c>
      <c r="W8" s="125">
        <v>-14131.06</v>
      </c>
      <c r="X8" s="125">
        <v>-15375.41</v>
      </c>
      <c r="Y8" s="125">
        <v>-17183.385914400002</v>
      </c>
      <c r="Z8" s="125">
        <v>-10352.700000000001</v>
      </c>
      <c r="AA8" s="243">
        <v>-5959.7789100264899</v>
      </c>
      <c r="AB8" s="243">
        <v>-13056.8868969787</v>
      </c>
      <c r="AC8" s="243">
        <v>-10690.474953451199</v>
      </c>
      <c r="AD8" s="243">
        <v>-8952.6903991204908</v>
      </c>
      <c r="AE8" s="243">
        <v>-2433.3087279832498</v>
      </c>
      <c r="AF8" s="125">
        <v>-43382.19</v>
      </c>
      <c r="AG8" s="243">
        <v>-22886.58</v>
      </c>
      <c r="AH8" s="243">
        <v>-11175.21</v>
      </c>
      <c r="AI8" s="243">
        <v>-23596.91</v>
      </c>
      <c r="AJ8" s="243">
        <v>-15422.26</v>
      </c>
      <c r="AK8" s="243">
        <v>3827.69</v>
      </c>
    </row>
    <row r="9" spans="1:42" ht="15" x14ac:dyDescent="0.25">
      <c r="A9" s="136" t="s">
        <v>33</v>
      </c>
      <c r="B9" s="125">
        <v>-46634.54</v>
      </c>
      <c r="C9" s="125">
        <v>-19443.330000000002</v>
      </c>
      <c r="D9" s="125">
        <v>7912.53</v>
      </c>
      <c r="E9" s="125">
        <v>-9969.16</v>
      </c>
      <c r="F9" s="125">
        <v>-16600.02</v>
      </c>
      <c r="G9" s="125">
        <v>-10217.69</v>
      </c>
      <c r="H9" s="125">
        <v>3973.57</v>
      </c>
      <c r="I9" s="125">
        <v>-3148.24</v>
      </c>
      <c r="J9" s="125">
        <v>-1422.12</v>
      </c>
      <c r="K9" s="125">
        <v>-38834.01</v>
      </c>
      <c r="L9" s="125">
        <v>-7064.73</v>
      </c>
      <c r="M9" s="125">
        <v>1890.27</v>
      </c>
      <c r="N9" s="125">
        <v>8487.2199999999993</v>
      </c>
      <c r="O9" s="125">
        <v>806.92</v>
      </c>
      <c r="P9" s="125">
        <v>-6219.52</v>
      </c>
      <c r="Q9" s="125">
        <v>13559.85</v>
      </c>
      <c r="R9" s="125">
        <v>-8671.6299999999992</v>
      </c>
      <c r="S9" s="125">
        <v>-7927.06</v>
      </c>
      <c r="T9" s="125">
        <v>-2686.84</v>
      </c>
      <c r="U9" s="125">
        <v>-23401.61</v>
      </c>
      <c r="V9" s="125">
        <v>-8745.3799999999992</v>
      </c>
      <c r="W9" s="125">
        <v>-18980.650000000001</v>
      </c>
      <c r="X9" s="125">
        <v>-16096.64</v>
      </c>
      <c r="Y9" s="125">
        <v>-19255.974470100002</v>
      </c>
      <c r="Z9" s="125">
        <v>-18623</v>
      </c>
      <c r="AA9" s="243">
        <v>-15662.912035006901</v>
      </c>
      <c r="AB9" s="243">
        <v>-6207.8304045509103</v>
      </c>
      <c r="AC9" s="243">
        <v>-20836.6797935371</v>
      </c>
      <c r="AD9" s="243">
        <v>-12310.9104474174</v>
      </c>
      <c r="AE9" s="243">
        <v>-10428.692631701801</v>
      </c>
      <c r="AF9" s="125">
        <v>-46634.54</v>
      </c>
      <c r="AG9" s="243">
        <v>-19443.330000000002</v>
      </c>
      <c r="AH9" s="243">
        <v>7912.53</v>
      </c>
      <c r="AI9" s="243">
        <v>-9969.16</v>
      </c>
      <c r="AJ9" s="243">
        <v>-16600.02</v>
      </c>
      <c r="AK9" s="243">
        <v>-10217.69</v>
      </c>
    </row>
    <row r="10" spans="1:42" ht="15" x14ac:dyDescent="0.25">
      <c r="A10" s="136" t="s">
        <v>34</v>
      </c>
      <c r="B10" s="125">
        <v>-32334.639999999999</v>
      </c>
      <c r="C10" s="125">
        <v>-28353.200000000001</v>
      </c>
      <c r="D10" s="125">
        <v>-13827.34</v>
      </c>
      <c r="E10" s="125">
        <v>-8269.36</v>
      </c>
      <c r="F10" s="125">
        <v>-6179.12</v>
      </c>
      <c r="G10" s="125">
        <v>3456.13</v>
      </c>
      <c r="H10" s="125">
        <v>2850.33</v>
      </c>
      <c r="I10" s="125">
        <v>-5231.3599999999997</v>
      </c>
      <c r="J10" s="125">
        <v>-2763.18</v>
      </c>
      <c r="K10" s="125">
        <v>-11483.29</v>
      </c>
      <c r="L10" s="125">
        <v>-12351.89</v>
      </c>
      <c r="M10" s="125">
        <v>-4628.79</v>
      </c>
      <c r="N10" s="125">
        <v>-5699.58</v>
      </c>
      <c r="O10" s="125">
        <v>1114.6199999999999</v>
      </c>
      <c r="P10" s="125">
        <v>-1954.07</v>
      </c>
      <c r="Q10" s="125">
        <v>15370.31</v>
      </c>
      <c r="R10" s="125">
        <v>-6184.39</v>
      </c>
      <c r="S10" s="125">
        <v>2615.86</v>
      </c>
      <c r="T10" s="125">
        <v>5371.19</v>
      </c>
      <c r="U10" s="125">
        <v>-13886.21</v>
      </c>
      <c r="V10" s="125">
        <v>-10381.040000000001</v>
      </c>
      <c r="W10" s="125">
        <v>-8886.49</v>
      </c>
      <c r="X10" s="125">
        <v>-24042.43</v>
      </c>
      <c r="Y10" s="125">
        <v>-9775.3157925100004</v>
      </c>
      <c r="Z10" s="125">
        <v>-13541.3</v>
      </c>
      <c r="AA10" s="243">
        <v>-24104.348044461702</v>
      </c>
      <c r="AB10" s="243">
        <v>-5032.5461970853903</v>
      </c>
      <c r="AC10" s="243">
        <v>-5669.5891052226898</v>
      </c>
      <c r="AD10" s="243">
        <v>-10615.642923412601</v>
      </c>
      <c r="AE10" s="243">
        <v>-4157.0484803890204</v>
      </c>
      <c r="AF10" s="125">
        <v>-32334.639999999999</v>
      </c>
      <c r="AG10" s="243">
        <v>-28353.200000000001</v>
      </c>
      <c r="AH10" s="243">
        <v>-13827.34</v>
      </c>
      <c r="AI10" s="243">
        <v>-8269.36</v>
      </c>
      <c r="AJ10" s="243">
        <v>-6179.12</v>
      </c>
      <c r="AK10" s="243">
        <v>3456.13</v>
      </c>
    </row>
    <row r="11" spans="1:42" ht="15" x14ac:dyDescent="0.25">
      <c r="A11" s="136" t="s">
        <v>35</v>
      </c>
      <c r="B11" s="125">
        <v>-30478.75</v>
      </c>
      <c r="C11" s="125">
        <v>-37806.379999999997</v>
      </c>
      <c r="D11" s="125">
        <v>361.57</v>
      </c>
      <c r="E11" s="125">
        <v>-21721.7</v>
      </c>
      <c r="F11" s="125">
        <v>-32771.730000000003</v>
      </c>
      <c r="G11" s="125">
        <v>-3345.56</v>
      </c>
      <c r="H11" s="125">
        <v>5332.26</v>
      </c>
      <c r="I11" s="125">
        <v>-12477.39</v>
      </c>
      <c r="J11" s="125">
        <v>-10764.94</v>
      </c>
      <c r="K11" s="125">
        <v>-12411.37</v>
      </c>
      <c r="L11" s="125">
        <v>-5868.45</v>
      </c>
      <c r="M11" s="125">
        <v>-7334.2</v>
      </c>
      <c r="N11" s="125">
        <v>-582.57000000000005</v>
      </c>
      <c r="O11" s="125">
        <v>-2975.91</v>
      </c>
      <c r="P11" s="125">
        <v>-4926.25</v>
      </c>
      <c r="Q11" s="125">
        <v>7421.7</v>
      </c>
      <c r="R11" s="125">
        <v>-6259.67</v>
      </c>
      <c r="S11" s="125">
        <v>-3497.15</v>
      </c>
      <c r="T11" s="125">
        <v>-8098.84</v>
      </c>
      <c r="U11" s="125">
        <v>-12211.69</v>
      </c>
      <c r="V11" s="125">
        <v>-5930.03</v>
      </c>
      <c r="W11" s="125">
        <v>-10645.9</v>
      </c>
      <c r="X11" s="125">
        <v>-16455.060000000001</v>
      </c>
      <c r="Y11" s="125">
        <v>-6121.1380751300003</v>
      </c>
      <c r="Z11" s="125">
        <v>-16495.3</v>
      </c>
      <c r="AA11" s="243">
        <v>-11765.918974185</v>
      </c>
      <c r="AB11" s="243">
        <v>-8169.3741401585703</v>
      </c>
      <c r="AC11" s="243">
        <v>-13057.4335201905</v>
      </c>
      <c r="AD11" s="243">
        <v>-10621.198490102301</v>
      </c>
      <c r="AE11" s="243">
        <v>-10322.262214390301</v>
      </c>
      <c r="AF11" s="125">
        <v>-30478.75</v>
      </c>
      <c r="AG11" s="243">
        <v>-37806.379999999997</v>
      </c>
      <c r="AH11" s="243">
        <v>361.57</v>
      </c>
      <c r="AI11" s="243">
        <v>-21721.7</v>
      </c>
      <c r="AJ11" s="243">
        <v>-32771.730000000003</v>
      </c>
      <c r="AK11" s="243">
        <v>-3345.56</v>
      </c>
    </row>
    <row r="12" spans="1:42" ht="15" x14ac:dyDescent="0.25">
      <c r="A12" s="136" t="s">
        <v>36</v>
      </c>
      <c r="B12" s="125">
        <v>-32106.94</v>
      </c>
      <c r="C12" s="125">
        <v>-14361.15</v>
      </c>
      <c r="D12" s="125">
        <v>6076.11</v>
      </c>
      <c r="E12" s="125">
        <v>2129.23</v>
      </c>
      <c r="F12" s="125">
        <v>3458.88</v>
      </c>
      <c r="G12" s="125">
        <v>-3514.11</v>
      </c>
      <c r="H12" s="125">
        <v>2397.0700000000002</v>
      </c>
      <c r="I12" s="125">
        <v>-14862.72</v>
      </c>
      <c r="J12" s="125">
        <v>10649.11</v>
      </c>
      <c r="K12" s="125">
        <v>1216.29</v>
      </c>
      <c r="L12" s="125">
        <v>-3235.26</v>
      </c>
      <c r="M12" s="125">
        <v>3201.55</v>
      </c>
      <c r="N12" s="125">
        <v>-2036.47</v>
      </c>
      <c r="O12" s="125">
        <v>4690.22</v>
      </c>
      <c r="P12" s="125">
        <v>-2465.96</v>
      </c>
      <c r="Q12" s="125">
        <v>2134.12</v>
      </c>
      <c r="R12" s="125">
        <v>-36.479999999999997</v>
      </c>
      <c r="S12" s="125">
        <v>3524.23</v>
      </c>
      <c r="T12" s="125">
        <v>2307.75</v>
      </c>
      <c r="U12" s="125">
        <v>-2128.9499999999998</v>
      </c>
      <c r="V12" s="125">
        <v>-5972.1</v>
      </c>
      <c r="W12" s="125">
        <v>-4762.54</v>
      </c>
      <c r="X12" s="125">
        <v>-11236.26</v>
      </c>
      <c r="Y12" s="125">
        <v>-5921.7293134800002</v>
      </c>
      <c r="Z12" s="125">
        <v>-16066.4</v>
      </c>
      <c r="AA12" s="243">
        <v>-18132.932127787499</v>
      </c>
      <c r="AB12" s="243">
        <v>-10690.795692436999</v>
      </c>
      <c r="AC12" s="243">
        <v>-10791.067732662001</v>
      </c>
      <c r="AD12" s="243">
        <v>-16881.503490658299</v>
      </c>
      <c r="AE12" s="243">
        <v>596.71377322195099</v>
      </c>
      <c r="AF12" s="125">
        <v>-32106.94</v>
      </c>
      <c r="AG12" s="243">
        <v>-14361.15</v>
      </c>
      <c r="AH12" s="243">
        <v>6076.11</v>
      </c>
      <c r="AI12" s="243">
        <v>2129.23</v>
      </c>
      <c r="AJ12" s="243">
        <v>3458.88</v>
      </c>
      <c r="AK12" s="243">
        <v>-3514.11</v>
      </c>
    </row>
    <row r="13" spans="1:42" ht="15" x14ac:dyDescent="0.25">
      <c r="A13" s="136" t="s">
        <v>37</v>
      </c>
      <c r="B13" s="125">
        <v>-31928.5</v>
      </c>
      <c r="C13" s="125">
        <v>-8519.35</v>
      </c>
      <c r="D13" s="125">
        <v>-12105.99</v>
      </c>
      <c r="E13" s="125">
        <v>-6436.54</v>
      </c>
      <c r="F13" s="125">
        <v>-9332.8700000000008</v>
      </c>
      <c r="G13" s="125">
        <v>8713.08</v>
      </c>
      <c r="H13" s="125">
        <v>6039.28</v>
      </c>
      <c r="I13" s="125">
        <v>-14376.95</v>
      </c>
      <c r="J13" s="125">
        <v>11440.23</v>
      </c>
      <c r="K13" s="125">
        <v>-2266.79</v>
      </c>
      <c r="L13" s="125">
        <v>12561.07</v>
      </c>
      <c r="M13" s="125">
        <v>9378.84</v>
      </c>
      <c r="N13" s="125">
        <v>7232.25</v>
      </c>
      <c r="O13" s="125">
        <v>17663.009999999998</v>
      </c>
      <c r="P13" s="125">
        <v>17936.13</v>
      </c>
      <c r="Q13" s="125">
        <v>19500.349999999999</v>
      </c>
      <c r="R13" s="125">
        <v>405.46</v>
      </c>
      <c r="S13" s="125">
        <v>-3577.96</v>
      </c>
      <c r="T13" s="125">
        <v>-7830.56</v>
      </c>
      <c r="U13" s="125">
        <v>5578.34</v>
      </c>
      <c r="V13" s="125">
        <v>7133.31</v>
      </c>
      <c r="W13" s="125">
        <v>-3075.72</v>
      </c>
      <c r="X13" s="125">
        <v>-12672.16</v>
      </c>
      <c r="Y13" s="125">
        <v>9593.3321672099992</v>
      </c>
      <c r="Z13" s="125">
        <v>-7371.93</v>
      </c>
      <c r="AA13" s="243">
        <v>-6674.2500057023699</v>
      </c>
      <c r="AB13" s="243">
        <v>-1947.2931738856701</v>
      </c>
      <c r="AC13" s="243">
        <v>-11291.8956912142</v>
      </c>
      <c r="AD13" s="243">
        <v>-24468.176362612699</v>
      </c>
      <c r="AE13" s="243">
        <v>-11907.972400380801</v>
      </c>
      <c r="AF13" s="125">
        <v>-31928.5</v>
      </c>
      <c r="AG13" s="243">
        <v>-8519.35</v>
      </c>
      <c r="AH13" s="243">
        <v>-12105.99</v>
      </c>
      <c r="AI13" s="243">
        <v>-6436.54</v>
      </c>
      <c r="AJ13" s="243">
        <v>-9332.8700000000008</v>
      </c>
      <c r="AK13" s="243">
        <v>8713.08</v>
      </c>
    </row>
    <row r="14" spans="1:42" ht="15" x14ac:dyDescent="0.25">
      <c r="A14" s="136" t="s">
        <v>38</v>
      </c>
      <c r="B14" s="125">
        <v>-23295.53</v>
      </c>
      <c r="C14" s="125">
        <v>-17112</v>
      </c>
      <c r="D14" s="125">
        <v>-11698.65</v>
      </c>
      <c r="E14" s="125">
        <v>-40886.620000000003</v>
      </c>
      <c r="F14" s="125">
        <v>8845.41</v>
      </c>
      <c r="G14" s="125">
        <v>8615.5300000000007</v>
      </c>
      <c r="H14" s="125">
        <v>-6092.27</v>
      </c>
      <c r="I14" s="125">
        <v>-18061.93</v>
      </c>
      <c r="J14" s="125">
        <v>-2793.4</v>
      </c>
      <c r="K14" s="125">
        <v>14615.94</v>
      </c>
      <c r="L14" s="125">
        <v>1180.8599999999999</v>
      </c>
      <c r="M14" s="125">
        <v>-1278.76</v>
      </c>
      <c r="N14" s="125">
        <v>-850.73</v>
      </c>
      <c r="O14" s="125">
        <v>-7694.96</v>
      </c>
      <c r="P14" s="125">
        <v>-25293.23</v>
      </c>
      <c r="Q14" s="125">
        <v>14929.36</v>
      </c>
      <c r="R14" s="125">
        <v>-6559.23</v>
      </c>
      <c r="S14" s="125">
        <v>-12624.5</v>
      </c>
      <c r="T14" s="125">
        <v>-15311.61</v>
      </c>
      <c r="U14" s="125">
        <v>-29335.89</v>
      </c>
      <c r="V14" s="125">
        <v>-11260.49</v>
      </c>
      <c r="W14" s="125">
        <v>-11409.68</v>
      </c>
      <c r="X14" s="125">
        <v>4067.02</v>
      </c>
      <c r="Y14" s="125">
        <v>-5666.18336344</v>
      </c>
      <c r="Z14" s="125">
        <v>-13579.2</v>
      </c>
      <c r="AA14" s="243">
        <v>-29138.653763322302</v>
      </c>
      <c r="AB14" s="243">
        <v>-18111.306036121201</v>
      </c>
      <c r="AC14" s="243">
        <v>-28367.565661725399</v>
      </c>
      <c r="AD14" s="243">
        <v>-3448.5985481130301</v>
      </c>
      <c r="AE14" s="243">
        <v>-34096.655170379301</v>
      </c>
      <c r="AF14" s="125">
        <v>-23295.53</v>
      </c>
      <c r="AG14" s="243">
        <v>-17112</v>
      </c>
      <c r="AH14" s="243">
        <v>-11698.65</v>
      </c>
      <c r="AI14" s="243">
        <v>-40886.620000000003</v>
      </c>
      <c r="AJ14" s="243">
        <v>8845.41</v>
      </c>
      <c r="AK14" s="243">
        <v>8615.5300000000007</v>
      </c>
    </row>
    <row r="15" spans="1:42" ht="15" x14ac:dyDescent="0.25">
      <c r="A15" s="136" t="s">
        <v>39</v>
      </c>
      <c r="B15" s="125">
        <v>-15513</v>
      </c>
      <c r="C15" s="125">
        <v>-23537.05</v>
      </c>
      <c r="D15" s="125">
        <v>-21342.09</v>
      </c>
      <c r="E15" s="125">
        <v>-25918.73</v>
      </c>
      <c r="F15" s="125">
        <v>-8163.89</v>
      </c>
      <c r="G15" s="125">
        <v>-7645.99</v>
      </c>
      <c r="H15" s="125">
        <v>-41546.080000000002</v>
      </c>
      <c r="I15" s="125">
        <v>-20320.189999999999</v>
      </c>
      <c r="J15" s="125">
        <v>-22775.42</v>
      </c>
      <c r="K15" s="125">
        <v>-20008.53</v>
      </c>
      <c r="L15" s="125">
        <v>-16126.65</v>
      </c>
      <c r="M15" s="125">
        <v>-14551.17</v>
      </c>
      <c r="N15" s="125">
        <v>-9330.42</v>
      </c>
      <c r="O15" s="125">
        <v>-15434.25</v>
      </c>
      <c r="P15" s="125">
        <v>-9667.8799999999992</v>
      </c>
      <c r="Q15" s="125">
        <v>2135.5700000000002</v>
      </c>
      <c r="R15" s="125">
        <v>-15070.69</v>
      </c>
      <c r="S15" s="125">
        <v>-14155.53</v>
      </c>
      <c r="T15" s="125">
        <v>-24016.959999999999</v>
      </c>
      <c r="U15" s="125">
        <v>-14533.12</v>
      </c>
      <c r="V15" s="125">
        <v>-28044.78</v>
      </c>
      <c r="W15" s="125">
        <v>-6383.25</v>
      </c>
      <c r="X15" s="125">
        <v>-10085.459999999999</v>
      </c>
      <c r="Y15" s="125">
        <v>-1776.0761056900001</v>
      </c>
      <c r="Z15" s="125">
        <v>-12813.4</v>
      </c>
      <c r="AA15" s="243">
        <v>-17480.887399067698</v>
      </c>
      <c r="AB15" s="243">
        <v>-15937.135271110499</v>
      </c>
      <c r="AC15" s="243">
        <v>-14300.4435664218</v>
      </c>
      <c r="AD15" s="243">
        <v>419.52701778403002</v>
      </c>
      <c r="AE15" s="243">
        <v>-5862.3485949057904</v>
      </c>
      <c r="AF15" s="125">
        <v>-15513</v>
      </c>
      <c r="AG15" s="243">
        <v>-23537.05</v>
      </c>
      <c r="AH15" s="243">
        <v>-21342.09</v>
      </c>
      <c r="AI15" s="243">
        <v>-25918.73</v>
      </c>
      <c r="AJ15" s="243">
        <v>-8163.89</v>
      </c>
      <c r="AK15" s="243">
        <v>-7645.99</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topLeftCell="M1" workbookViewId="0">
      <selection activeCell="AJ29" sqref="AJ29"/>
    </sheetView>
  </sheetViews>
  <sheetFormatPr defaultColWidth="18.7109375" defaultRowHeight="12.75" customHeight="1" x14ac:dyDescent="0.25"/>
  <cols>
    <col min="1" max="36" width="9.140625" customWidth="1"/>
    <col min="37" max="42" width="16.7109375" customWidth="1"/>
  </cols>
  <sheetData>
    <row r="1" spans="1:42" ht="15" x14ac:dyDescent="0.25">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133" t="s">
        <v>207</v>
      </c>
      <c r="AG1" s="133" t="s">
        <v>208</v>
      </c>
      <c r="AH1" s="133" t="s">
        <v>209</v>
      </c>
      <c r="AI1" s="133" t="s">
        <v>210</v>
      </c>
      <c r="AJ1" s="133" t="s">
        <v>211</v>
      </c>
      <c r="AK1" s="133" t="s">
        <v>212</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40" t="s">
        <v>76</v>
      </c>
      <c r="C3" s="140" t="s">
        <v>77</v>
      </c>
      <c r="D3" s="140" t="s">
        <v>78</v>
      </c>
      <c r="E3" s="140" t="s">
        <v>79</v>
      </c>
      <c r="F3" s="140" t="s">
        <v>80</v>
      </c>
      <c r="G3" s="140" t="s">
        <v>81</v>
      </c>
      <c r="H3" s="140" t="s">
        <v>82</v>
      </c>
      <c r="I3" s="140" t="s">
        <v>83</v>
      </c>
      <c r="J3" s="140" t="s">
        <v>84</v>
      </c>
      <c r="K3" s="140" t="s">
        <v>85</v>
      </c>
      <c r="L3" s="140" t="s">
        <v>86</v>
      </c>
      <c r="M3" s="140" t="s">
        <v>87</v>
      </c>
      <c r="N3" s="140" t="s">
        <v>88</v>
      </c>
      <c r="O3" s="140" t="s">
        <v>89</v>
      </c>
      <c r="P3" s="140" t="s">
        <v>90</v>
      </c>
      <c r="Q3" s="140" t="s">
        <v>91</v>
      </c>
      <c r="R3" s="140" t="s">
        <v>92</v>
      </c>
      <c r="S3" s="140" t="s">
        <v>93</v>
      </c>
      <c r="T3" s="140" t="s">
        <v>94</v>
      </c>
      <c r="U3" s="140" t="s">
        <v>95</v>
      </c>
      <c r="V3" s="140" t="s">
        <v>126</v>
      </c>
      <c r="W3" s="140" t="s">
        <v>129</v>
      </c>
      <c r="X3" s="140" t="s">
        <v>130</v>
      </c>
      <c r="Y3" s="140" t="s">
        <v>131</v>
      </c>
      <c r="Z3" s="140" t="s">
        <v>132</v>
      </c>
      <c r="AA3" s="135" t="s">
        <v>91</v>
      </c>
      <c r="AB3" s="135" t="s">
        <v>92</v>
      </c>
      <c r="AC3" s="135" t="s">
        <v>93</v>
      </c>
      <c r="AD3" s="135" t="s">
        <v>94</v>
      </c>
      <c r="AE3" s="135" t="s">
        <v>95</v>
      </c>
      <c r="AF3" s="140" t="s">
        <v>133</v>
      </c>
      <c r="AG3" s="140"/>
      <c r="AH3" s="140"/>
      <c r="AI3" s="140"/>
      <c r="AJ3" s="140"/>
      <c r="AK3" s="140"/>
      <c r="AL3" s="140"/>
      <c r="AM3" s="140"/>
      <c r="AN3" s="140"/>
      <c r="AO3" s="140"/>
      <c r="AP3" s="140"/>
    </row>
    <row r="4" spans="1:42" ht="15" x14ac:dyDescent="0.25">
      <c r="A4" s="136" t="s">
        <v>28</v>
      </c>
      <c r="B4" s="125">
        <v>30506.99</v>
      </c>
      <c r="C4" s="125">
        <v>18114.5</v>
      </c>
      <c r="D4" s="125">
        <v>101177.4</v>
      </c>
      <c r="E4" s="125">
        <v>19383.91</v>
      </c>
      <c r="F4" s="125">
        <v>30747.759999999998</v>
      </c>
      <c r="G4" s="125">
        <v>9813.48</v>
      </c>
      <c r="H4" s="125">
        <v>-4536.49</v>
      </c>
      <c r="I4" s="125">
        <v>13925.07</v>
      </c>
      <c r="J4" s="125">
        <v>62106.73</v>
      </c>
      <c r="K4" s="125">
        <v>30139.11</v>
      </c>
      <c r="L4" s="125">
        <v>34121.43</v>
      </c>
      <c r="M4" s="125">
        <v>292</v>
      </c>
      <c r="N4" s="125">
        <v>8365.93</v>
      </c>
      <c r="O4" s="125">
        <v>7298.07</v>
      </c>
      <c r="P4" s="125">
        <v>137147.5</v>
      </c>
      <c r="Q4" s="125">
        <v>5108.5200000000004</v>
      </c>
      <c r="R4" s="125">
        <v>9673.7900000000009</v>
      </c>
      <c r="S4" s="125">
        <v>13996.01</v>
      </c>
      <c r="T4" s="125">
        <v>3715.69</v>
      </c>
      <c r="U4" s="125">
        <v>41649.769999999997</v>
      </c>
      <c r="V4" s="243">
        <v>7626.73</v>
      </c>
      <c r="W4" s="243">
        <v>11469.9</v>
      </c>
      <c r="X4" s="243">
        <v>17213.599999999999</v>
      </c>
      <c r="Y4" s="243">
        <v>12568.14</v>
      </c>
      <c r="Z4" s="243">
        <v>17381.46</v>
      </c>
      <c r="AA4" s="243">
        <v>26231.24</v>
      </c>
      <c r="AB4" s="243">
        <v>33204.199999999997</v>
      </c>
      <c r="AC4" s="243">
        <v>2969.6010000000001</v>
      </c>
      <c r="AD4" s="243">
        <v>19397.919999999998</v>
      </c>
      <c r="AE4" s="243">
        <v>1177.1969999999999</v>
      </c>
      <c r="AF4" s="243">
        <v>30506.99</v>
      </c>
      <c r="AG4" s="243">
        <v>18114.5</v>
      </c>
      <c r="AH4" s="243">
        <v>101177.4</v>
      </c>
      <c r="AI4" s="243">
        <v>19383.91</v>
      </c>
      <c r="AJ4" s="243">
        <v>30747.759999999998</v>
      </c>
      <c r="AK4" s="243">
        <v>9813.48</v>
      </c>
    </row>
    <row r="5" spans="1:42" ht="15" x14ac:dyDescent="0.25">
      <c r="A5" s="136" t="s">
        <v>29</v>
      </c>
      <c r="B5" s="125">
        <v>44287.48</v>
      </c>
      <c r="C5" s="125">
        <v>29243.69</v>
      </c>
      <c r="D5" s="125">
        <v>221903.6</v>
      </c>
      <c r="E5" s="125">
        <v>10264.540000000001</v>
      </c>
      <c r="F5" s="125">
        <v>85662.35</v>
      </c>
      <c r="G5" s="125">
        <v>11232.76</v>
      </c>
      <c r="H5" s="125">
        <v>13169.32</v>
      </c>
      <c r="I5" s="125">
        <v>35386.32</v>
      </c>
      <c r="J5" s="125">
        <v>17077.07</v>
      </c>
      <c r="K5" s="125">
        <v>13379.72</v>
      </c>
      <c r="L5" s="125">
        <v>16086.82</v>
      </c>
      <c r="M5" s="125">
        <v>-865.68</v>
      </c>
      <c r="N5" s="125">
        <v>23462.68</v>
      </c>
      <c r="O5" s="125">
        <v>14080.21</v>
      </c>
      <c r="P5" s="125">
        <v>174582.2</v>
      </c>
      <c r="Q5" s="125">
        <v>11069.55</v>
      </c>
      <c r="R5" s="125">
        <v>-5668.48</v>
      </c>
      <c r="S5" s="125">
        <v>3018.38</v>
      </c>
      <c r="T5" s="125">
        <v>14690.07</v>
      </c>
      <c r="U5" s="125">
        <v>8820.2999999999993</v>
      </c>
      <c r="V5" s="243">
        <v>14744.76</v>
      </c>
      <c r="W5" s="243">
        <v>10635.69</v>
      </c>
      <c r="X5" s="243">
        <v>3610.49</v>
      </c>
      <c r="Y5" s="243">
        <v>19494.75</v>
      </c>
      <c r="Z5" s="243">
        <v>9079.82</v>
      </c>
      <c r="AA5" s="243">
        <v>9423.0560000000005</v>
      </c>
      <c r="AB5" s="243">
        <v>14433.45</v>
      </c>
      <c r="AC5" s="243">
        <v>2580.4749999999999</v>
      </c>
      <c r="AD5" s="243">
        <v>12939.13</v>
      </c>
      <c r="AE5" s="243">
        <v>-3275.25</v>
      </c>
      <c r="AF5" s="243">
        <v>44287.48</v>
      </c>
      <c r="AG5" s="243">
        <v>29243.69</v>
      </c>
      <c r="AH5" s="243">
        <v>221903.6</v>
      </c>
      <c r="AI5" s="243">
        <v>10264.540000000001</v>
      </c>
      <c r="AJ5" s="243">
        <v>85662.35</v>
      </c>
      <c r="AK5" s="243">
        <v>11232.76</v>
      </c>
    </row>
    <row r="6" spans="1:42" ht="15" x14ac:dyDescent="0.25">
      <c r="A6" s="136" t="s">
        <v>30</v>
      </c>
      <c r="B6" s="125">
        <v>37971.17</v>
      </c>
      <c r="C6" s="125">
        <v>61314.559999999998</v>
      </c>
      <c r="D6" s="125">
        <v>316431.3</v>
      </c>
      <c r="E6" s="125">
        <v>30523.22</v>
      </c>
      <c r="F6" s="125">
        <v>99089.59</v>
      </c>
      <c r="G6" s="125">
        <v>267.49</v>
      </c>
      <c r="H6" s="125">
        <v>21557.4</v>
      </c>
      <c r="I6" s="125">
        <v>29812.53</v>
      </c>
      <c r="J6" s="125">
        <v>17333.98</v>
      </c>
      <c r="K6" s="125">
        <v>4549.9399999999996</v>
      </c>
      <c r="L6" s="125">
        <v>29456.400000000001</v>
      </c>
      <c r="M6" s="125">
        <v>7591.99</v>
      </c>
      <c r="N6" s="125">
        <v>585.73</v>
      </c>
      <c r="O6" s="125">
        <v>5926.48</v>
      </c>
      <c r="P6" s="125">
        <v>168724.3</v>
      </c>
      <c r="Q6" s="125">
        <v>24415.85</v>
      </c>
      <c r="R6" s="125">
        <v>16086.63</v>
      </c>
      <c r="S6" s="125">
        <v>3199.61</v>
      </c>
      <c r="T6" s="125">
        <v>10915.78</v>
      </c>
      <c r="U6" s="125">
        <v>55120.93</v>
      </c>
      <c r="V6" s="243">
        <v>5334.91</v>
      </c>
      <c r="W6" s="243">
        <v>8302.3799999999992</v>
      </c>
      <c r="X6" s="243">
        <v>7619.22</v>
      </c>
      <c r="Y6" s="243">
        <v>-3134.31</v>
      </c>
      <c r="Z6" s="243">
        <v>2825.63</v>
      </c>
      <c r="AA6" s="243">
        <v>17701.61</v>
      </c>
      <c r="AB6" s="243">
        <v>10766.69</v>
      </c>
      <c r="AC6" s="243">
        <v>-2652.7</v>
      </c>
      <c r="AD6" s="243">
        <v>-4713.84</v>
      </c>
      <c r="AE6" s="243">
        <v>14927.82</v>
      </c>
      <c r="AF6" s="243">
        <v>37971.17</v>
      </c>
      <c r="AG6" s="243">
        <v>61314.559999999998</v>
      </c>
      <c r="AH6" s="243">
        <v>316431.3</v>
      </c>
      <c r="AI6" s="243">
        <v>30523.22</v>
      </c>
      <c r="AJ6" s="243">
        <v>99089.59</v>
      </c>
      <c r="AK6" s="243">
        <v>267.49</v>
      </c>
    </row>
    <row r="7" spans="1:42" ht="15" x14ac:dyDescent="0.25">
      <c r="A7" s="136" t="s">
        <v>31</v>
      </c>
      <c r="B7" s="125">
        <v>68507.240000000005</v>
      </c>
      <c r="C7" s="125">
        <v>34071.519999999997</v>
      </c>
      <c r="D7" s="125">
        <v>40680.47</v>
      </c>
      <c r="E7" s="125">
        <v>13752.67</v>
      </c>
      <c r="F7" s="125">
        <v>16017.17</v>
      </c>
      <c r="G7" s="125">
        <v>14181.34</v>
      </c>
      <c r="H7" s="125">
        <v>10908.59</v>
      </c>
      <c r="I7" s="125">
        <v>31157.61</v>
      </c>
      <c r="J7" s="125">
        <v>9207.7900000000009</v>
      </c>
      <c r="K7" s="125">
        <v>5040.16</v>
      </c>
      <c r="L7" s="125">
        <v>53373.49</v>
      </c>
      <c r="M7" s="125">
        <v>10189.76</v>
      </c>
      <c r="N7" s="125">
        <v>22325.83</v>
      </c>
      <c r="O7" s="125">
        <v>12528.74</v>
      </c>
      <c r="P7" s="125">
        <v>16697.54</v>
      </c>
      <c r="Q7" s="125">
        <v>14457.51</v>
      </c>
      <c r="R7" s="125">
        <v>15693.35</v>
      </c>
      <c r="S7" s="125">
        <v>12190.09</v>
      </c>
      <c r="T7" s="125">
        <v>15191.18</v>
      </c>
      <c r="U7" s="125">
        <v>34110.879999999997</v>
      </c>
      <c r="V7" s="243">
        <v>18928.849999999999</v>
      </c>
      <c r="W7" s="243">
        <v>23699.87</v>
      </c>
      <c r="X7" s="243">
        <v>14320.2</v>
      </c>
      <c r="Y7" s="243">
        <v>23981.200000000001</v>
      </c>
      <c r="Z7" s="243">
        <v>12700.73</v>
      </c>
      <c r="AA7" s="243">
        <v>17837.46</v>
      </c>
      <c r="AB7" s="243">
        <v>12692.64</v>
      </c>
      <c r="AC7" s="243">
        <v>-8027.32</v>
      </c>
      <c r="AD7" s="243">
        <v>5617.3370000000004</v>
      </c>
      <c r="AE7" s="243">
        <v>29066.04</v>
      </c>
      <c r="AF7" s="243">
        <v>68507.240000000005</v>
      </c>
      <c r="AG7" s="243">
        <v>34071.519999999997</v>
      </c>
      <c r="AH7" s="243">
        <v>40680.47</v>
      </c>
      <c r="AI7" s="243">
        <v>13752.67</v>
      </c>
      <c r="AJ7" s="243">
        <v>16017.17</v>
      </c>
      <c r="AK7" s="243">
        <v>14181.34</v>
      </c>
    </row>
    <row r="8" spans="1:42" ht="15" x14ac:dyDescent="0.25">
      <c r="A8" s="136" t="s">
        <v>32</v>
      </c>
      <c r="B8" s="125">
        <v>35158.19</v>
      </c>
      <c r="C8" s="125">
        <v>30619.15</v>
      </c>
      <c r="D8" s="125">
        <v>51446</v>
      </c>
      <c r="E8" s="125">
        <v>147431.6</v>
      </c>
      <c r="F8" s="125">
        <v>31464.639999999999</v>
      </c>
      <c r="G8" s="125">
        <v>16225.47</v>
      </c>
      <c r="H8" s="125">
        <v>15987.51</v>
      </c>
      <c r="I8" s="125">
        <v>22762.44</v>
      </c>
      <c r="J8" s="125">
        <v>16884.13</v>
      </c>
      <c r="K8" s="125">
        <v>8037.2</v>
      </c>
      <c r="L8" s="125">
        <v>766.58</v>
      </c>
      <c r="M8" s="125">
        <v>15059.68</v>
      </c>
      <c r="N8" s="125">
        <v>18966.650000000001</v>
      </c>
      <c r="O8" s="125">
        <v>6813.53</v>
      </c>
      <c r="P8" s="125">
        <v>10480.25</v>
      </c>
      <c r="Q8" s="125">
        <v>-4434.79</v>
      </c>
      <c r="R8" s="125">
        <v>13546.04</v>
      </c>
      <c r="S8" s="125">
        <v>14374</v>
      </c>
      <c r="T8" s="125">
        <v>20312.28</v>
      </c>
      <c r="U8" s="125">
        <v>24094.12</v>
      </c>
      <c r="V8" s="243">
        <v>17292.5</v>
      </c>
      <c r="W8" s="243">
        <v>26044.85</v>
      </c>
      <c r="X8" s="243">
        <v>20559.32</v>
      </c>
      <c r="Y8" s="243">
        <v>-2923.39</v>
      </c>
      <c r="Z8" s="243">
        <v>20669.8</v>
      </c>
      <c r="AA8" s="243">
        <v>13049.94</v>
      </c>
      <c r="AB8" s="243">
        <v>22040.82</v>
      </c>
      <c r="AC8" s="243">
        <v>10492.08</v>
      </c>
      <c r="AD8" s="243">
        <v>8221.7049999999999</v>
      </c>
      <c r="AE8" s="243">
        <v>-6398.94</v>
      </c>
      <c r="AF8" s="243">
        <v>35158.19</v>
      </c>
      <c r="AG8" s="243">
        <v>30619.15</v>
      </c>
      <c r="AH8" s="243">
        <v>51446</v>
      </c>
      <c r="AI8" s="243">
        <v>147431.6</v>
      </c>
      <c r="AJ8" s="243">
        <v>31464.639999999999</v>
      </c>
      <c r="AK8" s="243">
        <v>16225.47</v>
      </c>
    </row>
    <row r="9" spans="1:42" ht="15" x14ac:dyDescent="0.25">
      <c r="A9" s="136" t="s">
        <v>33</v>
      </c>
      <c r="B9" s="125">
        <v>38329.68</v>
      </c>
      <c r="C9" s="125">
        <v>17907.759999999998</v>
      </c>
      <c r="D9" s="125">
        <v>23242.54</v>
      </c>
      <c r="E9" s="125">
        <v>149014.20000000001</v>
      </c>
      <c r="F9" s="125">
        <v>25634.61</v>
      </c>
      <c r="G9" s="125">
        <v>16579.849999999999</v>
      </c>
      <c r="H9" s="125">
        <v>17054.27</v>
      </c>
      <c r="I9" s="125">
        <v>19070.2</v>
      </c>
      <c r="J9" s="125">
        <v>13258.2</v>
      </c>
      <c r="K9" s="125">
        <v>52685.88</v>
      </c>
      <c r="L9" s="125">
        <v>31236.12</v>
      </c>
      <c r="M9" s="125">
        <v>9425.77</v>
      </c>
      <c r="N9" s="125">
        <v>11861.14</v>
      </c>
      <c r="O9" s="125">
        <v>3252.88</v>
      </c>
      <c r="P9" s="125">
        <v>10676.41</v>
      </c>
      <c r="Q9" s="125">
        <v>-12562.7</v>
      </c>
      <c r="R9" s="125">
        <v>10949.8</v>
      </c>
      <c r="S9" s="125">
        <v>4907.59</v>
      </c>
      <c r="T9" s="125">
        <v>20479.099999999999</v>
      </c>
      <c r="U9" s="125">
        <v>23339.1</v>
      </c>
      <c r="V9" s="243">
        <v>14779.64</v>
      </c>
      <c r="W9" s="243">
        <v>10374.75</v>
      </c>
      <c r="X9" s="243">
        <v>15253.58</v>
      </c>
      <c r="Y9" s="243">
        <v>10872.37</v>
      </c>
      <c r="Z9" s="243">
        <v>19396.21</v>
      </c>
      <c r="AA9" s="243">
        <v>18288.060000000001</v>
      </c>
      <c r="AB9" s="243">
        <v>172.7841</v>
      </c>
      <c r="AC9" s="243">
        <v>6130.7309999999998</v>
      </c>
      <c r="AD9" s="243">
        <v>10946.7</v>
      </c>
      <c r="AE9" s="243">
        <v>-4761.8999999999996</v>
      </c>
      <c r="AF9" s="243">
        <v>38329.68</v>
      </c>
      <c r="AG9" s="243">
        <v>17907.759999999998</v>
      </c>
      <c r="AH9" s="243">
        <v>23242.54</v>
      </c>
      <c r="AI9" s="243">
        <v>149014.20000000001</v>
      </c>
      <c r="AJ9" s="243">
        <v>25634.61</v>
      </c>
      <c r="AK9" s="243">
        <v>16579.849999999999</v>
      </c>
    </row>
    <row r="10" spans="1:42" ht="15" x14ac:dyDescent="0.25">
      <c r="A10" s="136" t="s">
        <v>34</v>
      </c>
      <c r="B10" s="125">
        <v>37980.93</v>
      </c>
      <c r="C10" s="125">
        <v>46885.18</v>
      </c>
      <c r="D10" s="125">
        <v>38639.19</v>
      </c>
      <c r="E10" s="125">
        <v>161975.20000000001</v>
      </c>
      <c r="F10" s="125">
        <v>38319.440000000002</v>
      </c>
      <c r="G10" s="125">
        <v>19699.41</v>
      </c>
      <c r="H10" s="125">
        <v>17990.150000000001</v>
      </c>
      <c r="I10" s="125">
        <v>13171.86</v>
      </c>
      <c r="J10" s="125">
        <v>40615.339999999997</v>
      </c>
      <c r="K10" s="125">
        <v>26544.73</v>
      </c>
      <c r="L10" s="125">
        <v>25423.360000000001</v>
      </c>
      <c r="M10" s="125">
        <v>13888.55</v>
      </c>
      <c r="N10" s="125">
        <v>15145.76</v>
      </c>
      <c r="O10" s="125">
        <v>6602.35</v>
      </c>
      <c r="P10" s="125">
        <v>10079.290000000001</v>
      </c>
      <c r="Q10" s="125">
        <v>4508.5600000000004</v>
      </c>
      <c r="R10" s="125">
        <v>26234.18</v>
      </c>
      <c r="S10" s="125">
        <v>12146.38</v>
      </c>
      <c r="T10" s="125">
        <v>17391</v>
      </c>
      <c r="U10" s="125">
        <v>17513.43</v>
      </c>
      <c r="V10" s="243">
        <v>34483.599999999999</v>
      </c>
      <c r="W10" s="243">
        <v>45963.62</v>
      </c>
      <c r="X10" s="243">
        <v>28082.82</v>
      </c>
      <c r="Y10" s="243">
        <v>19215.400000000001</v>
      </c>
      <c r="Z10" s="243">
        <v>17710.52</v>
      </c>
      <c r="AA10" s="243">
        <v>20118.54</v>
      </c>
      <c r="AB10" s="243">
        <v>18059.009999999998</v>
      </c>
      <c r="AC10" s="243">
        <v>20378.21</v>
      </c>
      <c r="AD10" s="243">
        <v>15538.16</v>
      </c>
      <c r="AE10" s="243">
        <v>2618.683</v>
      </c>
      <c r="AF10" s="243">
        <v>37980.93</v>
      </c>
      <c r="AG10" s="243">
        <v>46885.18</v>
      </c>
      <c r="AH10" s="243">
        <v>38639.19</v>
      </c>
      <c r="AI10" s="243">
        <v>161975.20000000001</v>
      </c>
      <c r="AJ10" s="243">
        <v>38319.440000000002</v>
      </c>
      <c r="AK10" s="243">
        <v>19699.41</v>
      </c>
    </row>
    <row r="11" spans="1:42" ht="15" x14ac:dyDescent="0.25">
      <c r="A11" s="136" t="s">
        <v>35</v>
      </c>
      <c r="B11" s="125">
        <v>45930.45</v>
      </c>
      <c r="C11" s="125">
        <v>51271.1</v>
      </c>
      <c r="D11" s="125">
        <v>50551.040000000001</v>
      </c>
      <c r="E11" s="125">
        <v>39051.919999999998</v>
      </c>
      <c r="F11" s="125">
        <v>28866.65</v>
      </c>
      <c r="G11" s="125">
        <v>22441.75</v>
      </c>
      <c r="H11" s="125">
        <v>26153.24</v>
      </c>
      <c r="I11" s="125">
        <v>32817.9</v>
      </c>
      <c r="J11" s="125">
        <v>21528.35</v>
      </c>
      <c r="K11" s="125">
        <v>35833.64</v>
      </c>
      <c r="L11" s="125">
        <v>31181.18</v>
      </c>
      <c r="M11" s="125">
        <v>15630.2</v>
      </c>
      <c r="N11" s="125">
        <v>23108.51</v>
      </c>
      <c r="O11" s="125">
        <v>11401.25</v>
      </c>
      <c r="P11" s="125">
        <v>31261.94</v>
      </c>
      <c r="Q11" s="125">
        <v>3680.2</v>
      </c>
      <c r="R11" s="125">
        <v>14693.91</v>
      </c>
      <c r="S11" s="125">
        <v>25271.13</v>
      </c>
      <c r="T11" s="125">
        <v>24694.54</v>
      </c>
      <c r="U11" s="125">
        <v>21273.71</v>
      </c>
      <c r="V11" s="243">
        <v>24753.78</v>
      </c>
      <c r="W11" s="243">
        <v>25619.62</v>
      </c>
      <c r="X11" s="243">
        <v>36973.279999999999</v>
      </c>
      <c r="Y11" s="243">
        <v>26050.84</v>
      </c>
      <c r="Z11" s="243">
        <v>15603.83</v>
      </c>
      <c r="AA11" s="243">
        <v>22495.83</v>
      </c>
      <c r="AB11" s="243">
        <v>11813.36</v>
      </c>
      <c r="AC11" s="243">
        <v>21487.63</v>
      </c>
      <c r="AD11" s="243">
        <v>15174.26</v>
      </c>
      <c r="AE11" s="243">
        <v>1552.3019999999999</v>
      </c>
      <c r="AF11" s="243">
        <v>45930.45</v>
      </c>
      <c r="AG11" s="243">
        <v>51271.1</v>
      </c>
      <c r="AH11" s="243">
        <v>50551.040000000001</v>
      </c>
      <c r="AI11" s="243">
        <v>39051.919999999998</v>
      </c>
      <c r="AJ11" s="243">
        <v>28866.65</v>
      </c>
      <c r="AK11" s="243">
        <v>22441.75</v>
      </c>
    </row>
    <row r="12" spans="1:42" ht="15" x14ac:dyDescent="0.25">
      <c r="A12" s="136" t="s">
        <v>36</v>
      </c>
      <c r="B12" s="125">
        <v>44919.65</v>
      </c>
      <c r="C12" s="125">
        <v>38738.22</v>
      </c>
      <c r="D12" s="125">
        <v>36226.120000000003</v>
      </c>
      <c r="E12" s="125">
        <v>28125.51</v>
      </c>
      <c r="F12" s="125">
        <v>31235.99</v>
      </c>
      <c r="G12" s="125">
        <v>22335.02</v>
      </c>
      <c r="H12" s="125">
        <v>48394.02</v>
      </c>
      <c r="I12" s="125">
        <v>28478.59</v>
      </c>
      <c r="J12" s="125">
        <v>11490.88</v>
      </c>
      <c r="K12" s="125">
        <v>18042.580000000002</v>
      </c>
      <c r="L12" s="125">
        <v>23867.8</v>
      </c>
      <c r="M12" s="125">
        <v>14973.72</v>
      </c>
      <c r="N12" s="125">
        <v>17042.88</v>
      </c>
      <c r="O12" s="125">
        <v>23401.45</v>
      </c>
      <c r="P12" s="125">
        <v>6105.83</v>
      </c>
      <c r="Q12" s="125">
        <v>5082.1000000000004</v>
      </c>
      <c r="R12" s="125">
        <v>18601.37</v>
      </c>
      <c r="S12" s="125">
        <v>14475.64</v>
      </c>
      <c r="T12" s="125">
        <v>21351.42</v>
      </c>
      <c r="U12" s="125">
        <v>17486.38</v>
      </c>
      <c r="V12" s="243">
        <v>30457.65</v>
      </c>
      <c r="W12" s="243">
        <v>31318.21</v>
      </c>
      <c r="X12" s="243">
        <v>23158.26</v>
      </c>
      <c r="Y12" s="243">
        <v>13249.14</v>
      </c>
      <c r="Z12" s="243">
        <v>19108.810000000001</v>
      </c>
      <c r="AA12" s="243">
        <v>13422.62</v>
      </c>
      <c r="AB12" s="243">
        <v>16063.88</v>
      </c>
      <c r="AC12" s="243">
        <v>9231.8680000000004</v>
      </c>
      <c r="AD12" s="243">
        <v>25419.05</v>
      </c>
      <c r="AE12" s="243">
        <v>3718.3029999999999</v>
      </c>
      <c r="AF12" s="243">
        <v>44919.65</v>
      </c>
      <c r="AG12" s="243">
        <v>38738.22</v>
      </c>
      <c r="AH12" s="243">
        <v>36226.120000000003</v>
      </c>
      <c r="AI12" s="243">
        <v>28125.51</v>
      </c>
      <c r="AJ12" s="243">
        <v>31235.99</v>
      </c>
      <c r="AK12" s="243">
        <v>22335.02</v>
      </c>
    </row>
    <row r="13" spans="1:42" ht="15" x14ac:dyDescent="0.25">
      <c r="A13" s="136" t="s">
        <v>37</v>
      </c>
      <c r="B13" s="125">
        <v>34431.25</v>
      </c>
      <c r="C13" s="125">
        <v>38233.79</v>
      </c>
      <c r="D13" s="125">
        <v>25995.05</v>
      </c>
      <c r="E13" s="125">
        <v>33972.29</v>
      </c>
      <c r="F13" s="125">
        <v>22088.53</v>
      </c>
      <c r="G13" s="125">
        <v>19114.16</v>
      </c>
      <c r="H13" s="125">
        <v>8281.7099999999991</v>
      </c>
      <c r="I13" s="125">
        <v>40550</v>
      </c>
      <c r="J13" s="125">
        <v>-13924.2</v>
      </c>
      <c r="K13" s="125">
        <v>25102.02</v>
      </c>
      <c r="L13" s="125">
        <v>12988.98</v>
      </c>
      <c r="M13" s="125">
        <v>27751.98</v>
      </c>
      <c r="N13" s="125">
        <v>9392.48</v>
      </c>
      <c r="O13" s="125">
        <v>43769.36</v>
      </c>
      <c r="P13" s="125">
        <v>22534.61</v>
      </c>
      <c r="Q13" s="125">
        <v>16070.05</v>
      </c>
      <c r="R13" s="125">
        <v>21862.35</v>
      </c>
      <c r="S13" s="125">
        <v>21155.54</v>
      </c>
      <c r="T13" s="125">
        <v>17678.61</v>
      </c>
      <c r="U13" s="125">
        <v>24983.85</v>
      </c>
      <c r="V13" s="243">
        <v>30878.04</v>
      </c>
      <c r="W13" s="243">
        <v>34297.699999999997</v>
      </c>
      <c r="X13" s="243">
        <v>18700.16</v>
      </c>
      <c r="Y13" s="243">
        <v>16062.13</v>
      </c>
      <c r="Z13" s="243">
        <v>34167.33</v>
      </c>
      <c r="AA13" s="243">
        <v>35623.9</v>
      </c>
      <c r="AB13" s="243">
        <v>8942.3109999999997</v>
      </c>
      <c r="AC13" s="243">
        <v>22663.040000000001</v>
      </c>
      <c r="AD13" s="243">
        <v>18124.34</v>
      </c>
      <c r="AE13" s="243">
        <v>20913.310000000001</v>
      </c>
      <c r="AF13" s="243">
        <v>34431.25</v>
      </c>
      <c r="AG13" s="243">
        <v>38233.79</v>
      </c>
      <c r="AH13" s="243">
        <v>25995.05</v>
      </c>
      <c r="AI13" s="243">
        <v>33972.29</v>
      </c>
      <c r="AJ13" s="243">
        <v>22088.53</v>
      </c>
      <c r="AK13" s="243">
        <v>19114.16</v>
      </c>
    </row>
    <row r="14" spans="1:42" ht="15" x14ac:dyDescent="0.25">
      <c r="A14" s="136" t="s">
        <v>38</v>
      </c>
      <c r="B14" s="125">
        <v>35786.089999999997</v>
      </c>
      <c r="C14" s="125">
        <v>28035.02</v>
      </c>
      <c r="D14" s="125">
        <v>16972.13</v>
      </c>
      <c r="E14" s="125">
        <v>32303.91</v>
      </c>
      <c r="F14" s="125">
        <v>27994.34</v>
      </c>
      <c r="G14" s="125">
        <v>18408.46</v>
      </c>
      <c r="H14" s="125">
        <v>27646.93</v>
      </c>
      <c r="I14" s="125">
        <v>13904.86</v>
      </c>
      <c r="J14" s="125">
        <v>20082.03</v>
      </c>
      <c r="K14" s="125">
        <v>-4235.0600000000004</v>
      </c>
      <c r="L14" s="125">
        <v>5523.78</v>
      </c>
      <c r="M14" s="125">
        <v>13936.26</v>
      </c>
      <c r="N14" s="125">
        <v>18488.5</v>
      </c>
      <c r="O14" s="125">
        <v>53005.61</v>
      </c>
      <c r="P14" s="125">
        <v>26384.32</v>
      </c>
      <c r="Q14" s="125">
        <v>7465.81</v>
      </c>
      <c r="R14" s="125">
        <v>17107.009999999998</v>
      </c>
      <c r="S14" s="125">
        <v>28955.52</v>
      </c>
      <c r="T14" s="125">
        <v>31728.42</v>
      </c>
      <c r="U14" s="125">
        <v>37927.5</v>
      </c>
      <c r="V14" s="243">
        <v>37545.54</v>
      </c>
      <c r="W14" s="243">
        <v>26962.35</v>
      </c>
      <c r="X14" s="243">
        <v>24636.06</v>
      </c>
      <c r="Y14" s="243">
        <v>9137.3109999999997</v>
      </c>
      <c r="Z14" s="243">
        <v>11013.59</v>
      </c>
      <c r="AA14" s="243">
        <v>20702.34</v>
      </c>
      <c r="AB14" s="243">
        <v>12134.66</v>
      </c>
      <c r="AC14" s="243">
        <v>16070.9</v>
      </c>
      <c r="AD14" s="243">
        <v>21472.25</v>
      </c>
      <c r="AE14" s="243">
        <v>19997.52</v>
      </c>
      <c r="AF14" s="243">
        <v>35786.089999999997</v>
      </c>
      <c r="AG14" s="243">
        <v>28035.02</v>
      </c>
      <c r="AH14" s="243">
        <v>16972.13</v>
      </c>
      <c r="AI14" s="243">
        <v>32303.91</v>
      </c>
      <c r="AJ14" s="243">
        <v>27994.34</v>
      </c>
      <c r="AK14" s="243">
        <v>18408.46</v>
      </c>
    </row>
    <row r="15" spans="1:42" ht="15" x14ac:dyDescent="0.25">
      <c r="A15" s="136" t="s">
        <v>39</v>
      </c>
      <c r="B15" s="125">
        <v>28205.02</v>
      </c>
      <c r="C15" s="125">
        <v>40244.050000000003</v>
      </c>
      <c r="D15" s="125">
        <v>27561.95</v>
      </c>
      <c r="E15" s="125">
        <v>42930.92</v>
      </c>
      <c r="F15" s="125">
        <v>16896.400000000001</v>
      </c>
      <c r="G15" s="125">
        <v>5264.88</v>
      </c>
      <c r="H15" s="125">
        <v>14913.3</v>
      </c>
      <c r="I15" s="125">
        <v>20716.919999999998</v>
      </c>
      <c r="J15" s="125">
        <v>34099.57</v>
      </c>
      <c r="K15" s="125">
        <v>30479.97</v>
      </c>
      <c r="L15" s="125">
        <v>17711.990000000002</v>
      </c>
      <c r="M15" s="125">
        <v>14284.24</v>
      </c>
      <c r="N15" s="125">
        <v>19058.68</v>
      </c>
      <c r="O15" s="125">
        <v>32092.639999999999</v>
      </c>
      <c r="P15" s="125">
        <v>31069.23</v>
      </c>
      <c r="Q15" s="125">
        <v>-1133.73</v>
      </c>
      <c r="R15" s="125">
        <v>19942.03</v>
      </c>
      <c r="S15" s="125">
        <v>24682.87</v>
      </c>
      <c r="T15" s="125">
        <v>26541.93</v>
      </c>
      <c r="U15" s="125">
        <v>32755.09</v>
      </c>
      <c r="V15" s="243">
        <v>27805.68</v>
      </c>
      <c r="W15" s="243">
        <v>21076.7</v>
      </c>
      <c r="X15" s="243">
        <v>7059.53</v>
      </c>
      <c r="Y15" s="243">
        <v>18495.59</v>
      </c>
      <c r="Z15" s="243">
        <v>21641.05</v>
      </c>
      <c r="AA15" s="243">
        <v>26011.5</v>
      </c>
      <c r="AB15" s="243">
        <v>17063.05</v>
      </c>
      <c r="AC15" s="243">
        <v>26540.560000000001</v>
      </c>
      <c r="AD15" s="243">
        <v>19891.18</v>
      </c>
      <c r="AE15" s="243">
        <v>8793.6929999999993</v>
      </c>
      <c r="AF15" s="243">
        <v>28205.02</v>
      </c>
      <c r="AG15" s="243">
        <v>40244.050000000003</v>
      </c>
      <c r="AH15" s="243">
        <v>27561.95</v>
      </c>
      <c r="AI15" s="243">
        <v>42930.92</v>
      </c>
      <c r="AJ15" s="243">
        <v>16896.400000000001</v>
      </c>
      <c r="AK15" s="243">
        <v>5264.88</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workbookViewId="0">
      <selection activeCell="P24" sqref="A24:P29"/>
    </sheetView>
  </sheetViews>
  <sheetFormatPr defaultColWidth="18.7109375" defaultRowHeight="12.75" customHeight="1" x14ac:dyDescent="0.25"/>
  <cols>
    <col min="1" max="36" width="9.140625" customWidth="1"/>
    <col min="37" max="42" width="16.7109375" customWidth="1"/>
  </cols>
  <sheetData>
    <row r="1" spans="1:42" ht="15" x14ac:dyDescent="0.25">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133" t="s">
        <v>207</v>
      </c>
      <c r="AG1" s="133" t="s">
        <v>208</v>
      </c>
      <c r="AH1" s="133" t="s">
        <v>209</v>
      </c>
      <c r="AI1" s="133" t="s">
        <v>210</v>
      </c>
      <c r="AJ1" s="133" t="s">
        <v>211</v>
      </c>
      <c r="AK1" s="133" t="s">
        <v>212</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126</v>
      </c>
      <c r="W3" s="135" t="s">
        <v>129</v>
      </c>
      <c r="X3" s="135" t="s">
        <v>130</v>
      </c>
      <c r="Y3" s="135" t="s">
        <v>131</v>
      </c>
      <c r="Z3" s="135" t="s">
        <v>132</v>
      </c>
      <c r="AA3" s="135" t="s">
        <v>91</v>
      </c>
      <c r="AB3" s="135" t="s">
        <v>92</v>
      </c>
      <c r="AC3" s="135" t="s">
        <v>93</v>
      </c>
      <c r="AD3" s="135" t="s">
        <v>94</v>
      </c>
      <c r="AE3" s="135" t="s">
        <v>95</v>
      </c>
      <c r="AF3" s="140" t="s">
        <v>126</v>
      </c>
      <c r="AG3" s="140" t="s">
        <v>129</v>
      </c>
      <c r="AH3" s="140" t="s">
        <v>130</v>
      </c>
      <c r="AI3" s="140" t="s">
        <v>131</v>
      </c>
      <c r="AJ3" s="140" t="s">
        <v>132</v>
      </c>
      <c r="AK3" s="140"/>
      <c r="AL3" s="140"/>
      <c r="AM3" s="140"/>
      <c r="AN3" s="140"/>
      <c r="AO3" s="140"/>
      <c r="AP3" s="140"/>
    </row>
    <row r="4" spans="1:42" ht="15" x14ac:dyDescent="0.25">
      <c r="A4" s="136" t="s">
        <v>28</v>
      </c>
      <c r="B4" s="305">
        <v>-1432</v>
      </c>
      <c r="C4" s="125">
        <v>-16688.599999999999</v>
      </c>
      <c r="D4" s="125">
        <v>33015.449999999997</v>
      </c>
      <c r="E4" s="125">
        <v>-30712.7</v>
      </c>
      <c r="F4" s="125">
        <v>-2297.0100000000002</v>
      </c>
      <c r="G4" s="125">
        <v>-5627.53</v>
      </c>
      <c r="H4" s="125">
        <v>-64680.9</v>
      </c>
      <c r="I4" s="125">
        <v>-113199</v>
      </c>
      <c r="J4" s="125">
        <v>36242.400000000001</v>
      </c>
      <c r="K4" s="125">
        <v>-10677.4</v>
      </c>
      <c r="L4" s="125">
        <v>8158.14</v>
      </c>
      <c r="M4" s="125">
        <v>1393.02</v>
      </c>
      <c r="N4" s="125">
        <v>10170</v>
      </c>
      <c r="O4" s="125">
        <v>3654.26</v>
      </c>
      <c r="P4" s="125">
        <v>8171.3</v>
      </c>
      <c r="Q4" s="125">
        <v>-29211.8</v>
      </c>
      <c r="R4" s="125">
        <v>-12486.2</v>
      </c>
      <c r="S4" s="125">
        <v>-4201.3100000000004</v>
      </c>
      <c r="T4" s="125">
        <v>-21987.200000000001</v>
      </c>
      <c r="U4" s="125">
        <v>21381.31</v>
      </c>
      <c r="V4" s="125">
        <v>-39100.5</v>
      </c>
      <c r="W4" s="125">
        <v>-31088.799999999999</v>
      </c>
      <c r="X4" s="125">
        <v>7306.74</v>
      </c>
      <c r="Y4" s="125">
        <v>-13319</v>
      </c>
      <c r="Z4" s="125">
        <v>-6398.39</v>
      </c>
      <c r="AA4" s="243">
        <v>-23134</v>
      </c>
      <c r="AB4" s="243">
        <v>-29637.9</v>
      </c>
      <c r="AC4" s="243">
        <v>-24356.3</v>
      </c>
      <c r="AD4" s="243">
        <v>-6126.01</v>
      </c>
      <c r="AE4" s="243">
        <v>-35965.1</v>
      </c>
      <c r="AF4" s="125">
        <v>-1432</v>
      </c>
      <c r="AG4" s="125">
        <v>-16688.599999999999</v>
      </c>
      <c r="AH4" s="125">
        <v>33015.449999999997</v>
      </c>
      <c r="AI4" s="125">
        <v>-30712.7</v>
      </c>
      <c r="AJ4" s="125">
        <v>-2297.0100000000002</v>
      </c>
      <c r="AK4" s="125">
        <v>-5627.53</v>
      </c>
    </row>
    <row r="5" spans="1:42" ht="15" x14ac:dyDescent="0.25">
      <c r="A5" s="136" t="s">
        <v>29</v>
      </c>
      <c r="B5" s="305">
        <v>-13894</v>
      </c>
      <c r="C5" s="125">
        <v>-22573.200000000001</v>
      </c>
      <c r="D5" s="125">
        <v>-17102.2</v>
      </c>
      <c r="E5" s="125">
        <v>-38901.800000000003</v>
      </c>
      <c r="F5" s="125">
        <v>-63575.199999999997</v>
      </c>
      <c r="G5" s="125">
        <v>-26557</v>
      </c>
      <c r="H5" s="125">
        <v>-43094.6</v>
      </c>
      <c r="I5" s="125">
        <v>-46804.4</v>
      </c>
      <c r="J5" s="125">
        <v>-20875.3</v>
      </c>
      <c r="K5" s="125">
        <v>-24365.8</v>
      </c>
      <c r="L5" s="125">
        <v>1185.57</v>
      </c>
      <c r="M5" s="125">
        <v>-25843.200000000001</v>
      </c>
      <c r="N5" s="125">
        <v>-4476.26</v>
      </c>
      <c r="O5" s="125">
        <v>-2368.2199999999998</v>
      </c>
      <c r="P5" s="125">
        <v>5907.98</v>
      </c>
      <c r="Q5" s="125">
        <v>-17978.400000000001</v>
      </c>
      <c r="R5" s="125">
        <v>-35601.699999999997</v>
      </c>
      <c r="S5" s="125">
        <v>-45103.8</v>
      </c>
      <c r="T5" s="125">
        <v>-5117.83</v>
      </c>
      <c r="U5" s="125">
        <v>-37283</v>
      </c>
      <c r="V5" s="125">
        <v>-15646.4</v>
      </c>
      <c r="W5" s="125">
        <v>-40071.800000000003</v>
      </c>
      <c r="X5" s="125">
        <v>-32633</v>
      </c>
      <c r="Y5" s="125">
        <v>-26703.3</v>
      </c>
      <c r="Z5" s="125">
        <v>-28727.5</v>
      </c>
      <c r="AA5" s="243">
        <v>-41463.300000000003</v>
      </c>
      <c r="AB5" s="243">
        <v>-12364.8</v>
      </c>
      <c r="AC5" s="243">
        <v>-17944.7</v>
      </c>
      <c r="AD5" s="243">
        <v>-30381.8</v>
      </c>
      <c r="AE5" s="243">
        <v>-39880.1</v>
      </c>
      <c r="AF5" s="125">
        <v>-13894</v>
      </c>
      <c r="AG5" s="125">
        <v>-22573.200000000001</v>
      </c>
      <c r="AH5" s="125">
        <v>-17102.2</v>
      </c>
      <c r="AI5" s="125">
        <v>-38901.800000000003</v>
      </c>
      <c r="AJ5" s="125">
        <v>-63575.199999999997</v>
      </c>
      <c r="AK5" s="125">
        <v>-26557</v>
      </c>
    </row>
    <row r="6" spans="1:42" ht="15" x14ac:dyDescent="0.25">
      <c r="A6" s="136" t="s">
        <v>30</v>
      </c>
      <c r="B6" s="305">
        <v>-34947</v>
      </c>
      <c r="C6" s="125">
        <v>-9445.14</v>
      </c>
      <c r="D6" s="125">
        <v>-51122.9</v>
      </c>
      <c r="E6" s="125">
        <v>-40193.5</v>
      </c>
      <c r="F6" s="125">
        <v>-34902</v>
      </c>
      <c r="G6" s="125">
        <v>-96095.9</v>
      </c>
      <c r="H6" s="125">
        <v>-38881.300000000003</v>
      </c>
      <c r="I6" s="125">
        <v>-9183.25</v>
      </c>
      <c r="J6" s="125">
        <v>-13153.3</v>
      </c>
      <c r="K6" s="125">
        <v>-27913.9</v>
      </c>
      <c r="L6" s="125">
        <v>-37945.300000000003</v>
      </c>
      <c r="M6" s="125">
        <v>-37232.5</v>
      </c>
      <c r="N6" s="125">
        <v>-84151.1</v>
      </c>
      <c r="O6" s="125">
        <v>-52822.8</v>
      </c>
      <c r="P6" s="125">
        <v>-62375.4</v>
      </c>
      <c r="Q6" s="125">
        <v>-22702.799999999999</v>
      </c>
      <c r="R6" s="125">
        <v>-24410.799999999999</v>
      </c>
      <c r="S6" s="125">
        <v>-35779.199999999997</v>
      </c>
      <c r="T6" s="125">
        <v>-52189.599999999999</v>
      </c>
      <c r="U6" s="125">
        <v>-44594.1</v>
      </c>
      <c r="V6" s="125">
        <v>-46276.9</v>
      </c>
      <c r="W6" s="125">
        <v>-41178.5</v>
      </c>
      <c r="X6" s="125">
        <v>-54098.8</v>
      </c>
      <c r="Y6" s="125">
        <v>-94386.7</v>
      </c>
      <c r="Z6" s="125">
        <v>-68116</v>
      </c>
      <c r="AA6" s="243">
        <v>-21329.7</v>
      </c>
      <c r="AB6" s="243">
        <v>-45133.599999999999</v>
      </c>
      <c r="AC6" s="243">
        <v>-41104</v>
      </c>
      <c r="AD6" s="243">
        <v>-52287.5</v>
      </c>
      <c r="AE6" s="243">
        <v>-39996.5</v>
      </c>
      <c r="AF6" s="125">
        <v>-34947</v>
      </c>
      <c r="AG6" s="125">
        <v>-9445.14</v>
      </c>
      <c r="AH6" s="125">
        <v>-51122.9</v>
      </c>
      <c r="AI6" s="125">
        <v>-40193.5</v>
      </c>
      <c r="AJ6" s="125">
        <v>-34902</v>
      </c>
      <c r="AK6" s="125">
        <v>-96095.9</v>
      </c>
    </row>
    <row r="7" spans="1:42" ht="15" x14ac:dyDescent="0.25">
      <c r="A7" s="136" t="s">
        <v>31</v>
      </c>
      <c r="B7" s="305">
        <v>-59116</v>
      </c>
      <c r="C7" s="125">
        <v>-58070.1</v>
      </c>
      <c r="D7" s="125">
        <v>-46224.3</v>
      </c>
      <c r="E7" s="125">
        <v>-45231.1</v>
      </c>
      <c r="F7" s="125">
        <v>-21337.200000000001</v>
      </c>
      <c r="G7" s="125">
        <v>-46392</v>
      </c>
      <c r="H7" s="125">
        <v>-46931.7</v>
      </c>
      <c r="I7" s="125">
        <v>-10393.9</v>
      </c>
      <c r="J7" s="125">
        <v>-22183.3</v>
      </c>
      <c r="K7" s="125">
        <v>-50360.9</v>
      </c>
      <c r="L7" s="125">
        <v>-34244.300000000003</v>
      </c>
      <c r="M7" s="125">
        <v>-28298.6</v>
      </c>
      <c r="N7" s="125">
        <v>-23057</v>
      </c>
      <c r="O7" s="125">
        <v>-23652.6</v>
      </c>
      <c r="P7" s="125">
        <v>-18731.3</v>
      </c>
      <c r="Q7" s="125">
        <v>-34493</v>
      </c>
      <c r="R7" s="125">
        <v>-34719.1</v>
      </c>
      <c r="S7" s="125">
        <v>-39354.300000000003</v>
      </c>
      <c r="T7" s="125">
        <v>-36816.5</v>
      </c>
      <c r="U7" s="125">
        <v>-31096.5</v>
      </c>
      <c r="V7" s="125">
        <v>-26820.7</v>
      </c>
      <c r="W7" s="125">
        <v>-39596.6</v>
      </c>
      <c r="X7" s="125">
        <v>-38490.6</v>
      </c>
      <c r="Y7" s="125">
        <v>-7432.97</v>
      </c>
      <c r="Z7" s="125">
        <v>-6864.45</v>
      </c>
      <c r="AA7" s="243">
        <v>-16915.599999999999</v>
      </c>
      <c r="AB7" s="243">
        <v>-37536.199999999997</v>
      </c>
      <c r="AC7" s="243">
        <v>-51675.3</v>
      </c>
      <c r="AD7" s="243">
        <v>-49056.5</v>
      </c>
      <c r="AE7" s="243">
        <v>3832.3470000000002</v>
      </c>
      <c r="AF7" s="125">
        <v>-59116</v>
      </c>
      <c r="AG7" s="125">
        <v>-58070.1</v>
      </c>
      <c r="AH7" s="125">
        <v>-46224.3</v>
      </c>
      <c r="AI7" s="125">
        <v>-45231.1</v>
      </c>
      <c r="AJ7" s="125">
        <v>-21337.200000000001</v>
      </c>
      <c r="AK7" s="125">
        <v>-46392</v>
      </c>
    </row>
    <row r="8" spans="1:42" ht="15" x14ac:dyDescent="0.25">
      <c r="A8" s="136" t="s">
        <v>32</v>
      </c>
      <c r="B8" s="305">
        <v>-19012</v>
      </c>
      <c r="C8" s="125">
        <v>-19098.7</v>
      </c>
      <c r="D8" s="125">
        <v>-31252.7</v>
      </c>
      <c r="E8" s="125">
        <v>-147962</v>
      </c>
      <c r="F8" s="125">
        <v>-29909.5</v>
      </c>
      <c r="G8" s="125">
        <v>-28129.3</v>
      </c>
      <c r="H8" s="125">
        <v>-49914.6</v>
      </c>
      <c r="I8" s="125">
        <v>-34603.4</v>
      </c>
      <c r="J8" s="125">
        <v>-27749.1</v>
      </c>
      <c r="K8" s="125">
        <v>-15643.4</v>
      </c>
      <c r="L8" s="125">
        <v>-26480.9</v>
      </c>
      <c r="M8" s="125">
        <v>-13461.5</v>
      </c>
      <c r="N8" s="125">
        <v>-3122.16</v>
      </c>
      <c r="O8" s="125">
        <v>-37490</v>
      </c>
      <c r="P8" s="125">
        <v>-28581.9</v>
      </c>
      <c r="Q8" s="125">
        <v>-34988.1</v>
      </c>
      <c r="R8" s="125">
        <v>-27610.6</v>
      </c>
      <c r="S8" s="125">
        <v>-13771.7</v>
      </c>
      <c r="T8" s="125">
        <v>-19453.5</v>
      </c>
      <c r="U8" s="125">
        <v>-43834.1</v>
      </c>
      <c r="V8" s="125">
        <v>-36949</v>
      </c>
      <c r="W8" s="125">
        <v>-18708.599999999999</v>
      </c>
      <c r="X8" s="125">
        <v>-25398.7</v>
      </c>
      <c r="Y8" s="125">
        <v>-18684.2</v>
      </c>
      <c r="Z8" s="125">
        <v>-10974.2</v>
      </c>
      <c r="AA8" s="243">
        <v>-34367.4</v>
      </c>
      <c r="AB8" s="243">
        <v>-27658.3</v>
      </c>
      <c r="AC8" s="243">
        <v>-22264.1</v>
      </c>
      <c r="AD8" s="243">
        <v>-16699.599999999999</v>
      </c>
      <c r="AE8" s="243">
        <v>-67282.2</v>
      </c>
      <c r="AF8" s="125">
        <v>-19012</v>
      </c>
      <c r="AG8" s="125">
        <v>-19098.7</v>
      </c>
      <c r="AH8" s="125">
        <v>-31252.7</v>
      </c>
      <c r="AI8" s="125">
        <v>-147962</v>
      </c>
      <c r="AJ8" s="125">
        <v>-29909.5</v>
      </c>
      <c r="AK8" s="125">
        <v>-28129.3</v>
      </c>
    </row>
    <row r="9" spans="1:42" ht="15" x14ac:dyDescent="0.25">
      <c r="A9" s="136" t="s">
        <v>33</v>
      </c>
      <c r="B9" s="305">
        <v>-57844</v>
      </c>
      <c r="C9" s="125">
        <v>-49321.3</v>
      </c>
      <c r="D9" s="125">
        <v>-51929.8</v>
      </c>
      <c r="E9" s="125">
        <v>-183623</v>
      </c>
      <c r="F9" s="125">
        <v>-63558.3</v>
      </c>
      <c r="G9" s="125">
        <v>-43443.3</v>
      </c>
      <c r="H9" s="125">
        <v>-78712.100000000006</v>
      </c>
      <c r="I9" s="125">
        <v>-44428.3</v>
      </c>
      <c r="J9" s="125">
        <v>-46623.4</v>
      </c>
      <c r="K9" s="125">
        <v>-26480</v>
      </c>
      <c r="L9" s="125">
        <v>-49249.1</v>
      </c>
      <c r="M9" s="125">
        <v>-37820.300000000003</v>
      </c>
      <c r="N9" s="125">
        <v>-37123.800000000003</v>
      </c>
      <c r="O9" s="125">
        <v>-46805.7</v>
      </c>
      <c r="P9" s="125">
        <v>-42271.4</v>
      </c>
      <c r="Q9" s="125">
        <v>-36915.5</v>
      </c>
      <c r="R9" s="125">
        <v>-53137.8</v>
      </c>
      <c r="S9" s="125">
        <v>-64948.2</v>
      </c>
      <c r="T9" s="125">
        <v>-25780.6</v>
      </c>
      <c r="U9" s="125">
        <v>-34943.199999999997</v>
      </c>
      <c r="V9" s="125">
        <v>-51296.1</v>
      </c>
      <c r="W9" s="125">
        <v>-57331.8</v>
      </c>
      <c r="X9" s="125">
        <v>-54558.2</v>
      </c>
      <c r="Y9" s="125">
        <v>-68587</v>
      </c>
      <c r="Z9" s="125">
        <v>-37685.1</v>
      </c>
      <c r="AA9" s="243">
        <v>-32256.5</v>
      </c>
      <c r="AB9" s="243">
        <v>-52228.7</v>
      </c>
      <c r="AC9" s="243">
        <v>-55433.4</v>
      </c>
      <c r="AD9" s="243">
        <v>-50623.8</v>
      </c>
      <c r="AE9" s="243">
        <v>-49755</v>
      </c>
      <c r="AF9" s="125">
        <v>-57844</v>
      </c>
      <c r="AG9" s="125">
        <v>-49321.3</v>
      </c>
      <c r="AH9" s="125">
        <v>-51929.8</v>
      </c>
      <c r="AI9" s="125">
        <v>-183623</v>
      </c>
      <c r="AJ9" s="125">
        <v>-63558.3</v>
      </c>
      <c r="AK9" s="125">
        <v>-43443.3</v>
      </c>
    </row>
    <row r="10" spans="1:42" ht="15" x14ac:dyDescent="0.25">
      <c r="A10" s="136" t="s">
        <v>34</v>
      </c>
      <c r="B10" s="305">
        <v>-48300</v>
      </c>
      <c r="C10" s="125">
        <v>-25503.7</v>
      </c>
      <c r="D10" s="125">
        <v>-48567.1</v>
      </c>
      <c r="E10" s="125">
        <v>-182992</v>
      </c>
      <c r="F10" s="125">
        <v>-65306</v>
      </c>
      <c r="G10" s="125">
        <v>-37942</v>
      </c>
      <c r="H10" s="125">
        <v>-73786.8</v>
      </c>
      <c r="I10" s="125">
        <v>-40766.5</v>
      </c>
      <c r="J10" s="125">
        <v>-6457.08</v>
      </c>
      <c r="K10" s="125">
        <v>-40478.199999999997</v>
      </c>
      <c r="L10" s="125">
        <v>-35347.1</v>
      </c>
      <c r="M10" s="125">
        <v>-30984.2</v>
      </c>
      <c r="N10" s="125">
        <v>-12644.4</v>
      </c>
      <c r="O10" s="125">
        <v>-15251.7</v>
      </c>
      <c r="P10" s="125">
        <v>-52766.1</v>
      </c>
      <c r="Q10" s="125">
        <v>-45935.9</v>
      </c>
      <c r="R10" s="125">
        <v>-47300.4</v>
      </c>
      <c r="S10" s="125">
        <v>-39221.4</v>
      </c>
      <c r="T10" s="125">
        <v>-35222.800000000003</v>
      </c>
      <c r="U10" s="125">
        <v>-42721.5</v>
      </c>
      <c r="V10" s="125">
        <v>-48900.1</v>
      </c>
      <c r="W10" s="125">
        <v>-17894.7</v>
      </c>
      <c r="X10" s="125">
        <v>-23696.2</v>
      </c>
      <c r="Y10" s="125">
        <v>-7182.9</v>
      </c>
      <c r="Z10" s="125">
        <v>-15904.4</v>
      </c>
      <c r="AA10" s="243">
        <v>-28589.599999999999</v>
      </c>
      <c r="AB10" s="243">
        <v>-43727.5</v>
      </c>
      <c r="AC10" s="243">
        <v>-35582.300000000003</v>
      </c>
      <c r="AD10" s="243">
        <v>-30575.5</v>
      </c>
      <c r="AE10" s="243">
        <v>-37180.800000000003</v>
      </c>
      <c r="AF10" s="125">
        <v>-48300</v>
      </c>
      <c r="AG10" s="125">
        <v>-25503.7</v>
      </c>
      <c r="AH10" s="125">
        <v>-48567.1</v>
      </c>
      <c r="AI10" s="125">
        <v>-182992</v>
      </c>
      <c r="AJ10" s="125">
        <v>-65306</v>
      </c>
      <c r="AK10" s="125">
        <v>-37942</v>
      </c>
    </row>
    <row r="11" spans="1:42" ht="15" x14ac:dyDescent="0.25">
      <c r="A11" s="136" t="s">
        <v>35</v>
      </c>
      <c r="B11" s="305">
        <v>-23998</v>
      </c>
      <c r="C11" s="125">
        <v>5843.62</v>
      </c>
      <c r="D11" s="125">
        <v>-37121.300000000003</v>
      </c>
      <c r="E11" s="125">
        <v>-39379.9</v>
      </c>
      <c r="F11" s="125">
        <v>-27815</v>
      </c>
      <c r="G11" s="125">
        <v>-14051.7</v>
      </c>
      <c r="H11" s="125">
        <v>-65381.3</v>
      </c>
      <c r="I11" s="125">
        <v>-36565.699999999997</v>
      </c>
      <c r="J11" s="125">
        <v>-19854.400000000001</v>
      </c>
      <c r="K11" s="125">
        <v>-3753.05</v>
      </c>
      <c r="L11" s="125">
        <v>-2877.59</v>
      </c>
      <c r="M11" s="125">
        <v>-12666.4</v>
      </c>
      <c r="N11" s="125">
        <v>-13960.2</v>
      </c>
      <c r="O11" s="125">
        <v>-39998.400000000001</v>
      </c>
      <c r="P11" s="125">
        <v>7285.06</v>
      </c>
      <c r="Q11" s="125">
        <v>-24344.400000000001</v>
      </c>
      <c r="R11" s="125">
        <v>-33449.4</v>
      </c>
      <c r="S11" s="125">
        <v>-19831.900000000001</v>
      </c>
      <c r="T11" s="125">
        <v>-46257.599999999999</v>
      </c>
      <c r="U11" s="125">
        <v>-32945.300000000003</v>
      </c>
      <c r="V11" s="125">
        <v>-39458.300000000003</v>
      </c>
      <c r="W11" s="125">
        <v>-23445.8</v>
      </c>
      <c r="X11" s="125">
        <v>-14442.5</v>
      </c>
      <c r="Y11" s="125">
        <v>-5314.76</v>
      </c>
      <c r="Z11" s="125">
        <v>-20151</v>
      </c>
      <c r="AA11" s="243">
        <v>-29148.3</v>
      </c>
      <c r="AB11" s="243">
        <v>-33437.9</v>
      </c>
      <c r="AC11" s="243">
        <v>-29450.6</v>
      </c>
      <c r="AD11" s="243">
        <v>-25803.599999999999</v>
      </c>
      <c r="AE11" s="243">
        <v>-58466.9</v>
      </c>
      <c r="AF11" s="125">
        <v>-23998</v>
      </c>
      <c r="AG11" s="125">
        <v>5843.62</v>
      </c>
      <c r="AH11" s="125">
        <v>-37121.300000000003</v>
      </c>
      <c r="AI11" s="125">
        <v>-39379.9</v>
      </c>
      <c r="AJ11" s="125">
        <v>-27815</v>
      </c>
      <c r="AK11" s="125">
        <v>-14051.7</v>
      </c>
    </row>
    <row r="12" spans="1:42" ht="15" x14ac:dyDescent="0.25">
      <c r="A12" s="136" t="s">
        <v>36</v>
      </c>
      <c r="B12" s="305">
        <v>-15521</v>
      </c>
      <c r="C12" s="125">
        <v>-12745.7</v>
      </c>
      <c r="D12" s="125">
        <v>-31333.599999999999</v>
      </c>
      <c r="E12" s="125">
        <v>-19856.3</v>
      </c>
      <c r="F12" s="125">
        <v>-41415.9</v>
      </c>
      <c r="G12" s="125">
        <v>-22555.200000000001</v>
      </c>
      <c r="H12" s="125">
        <v>853.53</v>
      </c>
      <c r="I12" s="125">
        <v>-61966.3</v>
      </c>
      <c r="J12" s="125">
        <v>-54049</v>
      </c>
      <c r="K12" s="125">
        <v>-27712.1</v>
      </c>
      <c r="L12" s="125">
        <v>-18022.099999999999</v>
      </c>
      <c r="M12" s="125">
        <v>-8844.7199999999993</v>
      </c>
      <c r="N12" s="125">
        <v>-17966.400000000001</v>
      </c>
      <c r="O12" s="125">
        <v>-5135.82</v>
      </c>
      <c r="P12" s="125">
        <v>-10973.9</v>
      </c>
      <c r="Q12" s="125">
        <v>-32469.8</v>
      </c>
      <c r="R12" s="125">
        <v>-35090</v>
      </c>
      <c r="S12" s="125">
        <v>-20788.2</v>
      </c>
      <c r="T12" s="125">
        <v>-50804.1</v>
      </c>
      <c r="U12" s="125">
        <v>-26487.200000000001</v>
      </c>
      <c r="V12" s="125">
        <v>-30253.9</v>
      </c>
      <c r="W12" s="125">
        <v>-43057.8</v>
      </c>
      <c r="X12" s="125">
        <v>-36350.1</v>
      </c>
      <c r="Y12" s="125">
        <v>-18872.8</v>
      </c>
      <c r="Z12" s="125">
        <v>-16681.599999999999</v>
      </c>
      <c r="AA12" s="243">
        <v>-22602.6</v>
      </c>
      <c r="AB12" s="243">
        <v>-13866.3</v>
      </c>
      <c r="AC12" s="243">
        <v>-20750</v>
      </c>
      <c r="AD12" s="243">
        <v>-8918.3799999999992</v>
      </c>
      <c r="AE12" s="243">
        <v>-33353.9</v>
      </c>
      <c r="AF12" s="125">
        <v>-15521</v>
      </c>
      <c r="AG12" s="125">
        <v>-12745.7</v>
      </c>
      <c r="AH12" s="125">
        <v>-31333.599999999999</v>
      </c>
      <c r="AI12" s="125">
        <v>-19856.3</v>
      </c>
      <c r="AJ12" s="125">
        <v>-41415.9</v>
      </c>
      <c r="AK12" s="125">
        <v>-22555.200000000001</v>
      </c>
    </row>
    <row r="13" spans="1:42" ht="15" x14ac:dyDescent="0.25">
      <c r="A13" s="136" t="s">
        <v>37</v>
      </c>
      <c r="B13" s="305">
        <v>3170</v>
      </c>
      <c r="C13" s="125">
        <v>-15058</v>
      </c>
      <c r="D13" s="125">
        <v>-8187.28</v>
      </c>
      <c r="E13" s="125">
        <v>-13261.7</v>
      </c>
      <c r="F13" s="125">
        <v>8343.83</v>
      </c>
      <c r="G13" s="125">
        <v>1628.34</v>
      </c>
      <c r="H13" s="125">
        <v>-1525.61</v>
      </c>
      <c r="I13" s="125">
        <v>558.19000000000005</v>
      </c>
      <c r="J13" s="125">
        <v>-406.66</v>
      </c>
      <c r="K13" s="125">
        <v>-3374.36</v>
      </c>
      <c r="L13" s="125">
        <v>10400.99</v>
      </c>
      <c r="M13" s="125">
        <v>3125.1</v>
      </c>
      <c r="N13" s="125">
        <v>165.54</v>
      </c>
      <c r="O13" s="125">
        <v>26085.08</v>
      </c>
      <c r="P13" s="125">
        <v>-4439.8100000000004</v>
      </c>
      <c r="Q13" s="125">
        <v>7400.05</v>
      </c>
      <c r="R13" s="125">
        <v>-11666.1</v>
      </c>
      <c r="S13" s="125">
        <v>-2740.84</v>
      </c>
      <c r="T13" s="125">
        <v>-4433.3</v>
      </c>
      <c r="U13" s="125">
        <v>-10084.799999999999</v>
      </c>
      <c r="V13" s="125">
        <v>-27032.6</v>
      </c>
      <c r="W13" s="125">
        <v>-5755.41</v>
      </c>
      <c r="X13" s="125">
        <v>-10251.5</v>
      </c>
      <c r="Y13" s="125">
        <v>-12699.9</v>
      </c>
      <c r="Z13" s="125">
        <v>-3167.77</v>
      </c>
      <c r="AA13" s="243">
        <v>-24612</v>
      </c>
      <c r="AB13" s="243">
        <v>-28077.1</v>
      </c>
      <c r="AC13" s="243">
        <v>-12157.6</v>
      </c>
      <c r="AD13" s="243">
        <v>1722.325</v>
      </c>
      <c r="AE13" s="243">
        <v>-9781.89</v>
      </c>
      <c r="AF13" s="125">
        <v>3170</v>
      </c>
      <c r="AG13" s="125">
        <v>-15058</v>
      </c>
      <c r="AH13" s="125">
        <v>-8187.28</v>
      </c>
      <c r="AI13" s="125">
        <v>-13261.7</v>
      </c>
      <c r="AJ13" s="125">
        <v>8343.83</v>
      </c>
      <c r="AK13" s="125">
        <v>1628.34</v>
      </c>
    </row>
    <row r="14" spans="1:42" ht="15" x14ac:dyDescent="0.25">
      <c r="A14" s="136" t="s">
        <v>38</v>
      </c>
      <c r="B14" s="305">
        <v>8676</v>
      </c>
      <c r="C14" s="125">
        <v>-7548.6</v>
      </c>
      <c r="D14" s="125">
        <v>1332.39</v>
      </c>
      <c r="E14" s="125">
        <v>8961.7099999999991</v>
      </c>
      <c r="F14" s="125">
        <v>4502.3100000000004</v>
      </c>
      <c r="G14" s="125">
        <v>13975.13</v>
      </c>
      <c r="H14" s="125">
        <v>6875.69</v>
      </c>
      <c r="I14" s="125">
        <v>-37753.9</v>
      </c>
      <c r="J14" s="125">
        <v>12579.6</v>
      </c>
      <c r="K14" s="125">
        <v>4952.8100000000004</v>
      </c>
      <c r="L14" s="125">
        <v>14292</v>
      </c>
      <c r="M14" s="125">
        <v>10398.25</v>
      </c>
      <c r="N14" s="125">
        <v>14772.66</v>
      </c>
      <c r="O14" s="125">
        <v>2897.51</v>
      </c>
      <c r="P14" s="125">
        <v>-5159.55</v>
      </c>
      <c r="Q14" s="125">
        <v>8359.5300000000007</v>
      </c>
      <c r="R14" s="125">
        <v>243.59</v>
      </c>
      <c r="S14" s="125">
        <v>-2193.8000000000002</v>
      </c>
      <c r="T14" s="125">
        <v>-8124.3</v>
      </c>
      <c r="U14" s="125">
        <v>-20039.599999999999</v>
      </c>
      <c r="V14" s="125">
        <v>-7135.05</v>
      </c>
      <c r="W14" s="125">
        <v>-4974.93</v>
      </c>
      <c r="X14" s="125">
        <v>-2774.77</v>
      </c>
      <c r="Y14" s="125">
        <v>-5464.25</v>
      </c>
      <c r="Z14" s="125">
        <v>12753.4</v>
      </c>
      <c r="AA14" s="243">
        <v>1235.0260000000001</v>
      </c>
      <c r="AB14" s="243">
        <v>6938.9319999999998</v>
      </c>
      <c r="AC14" s="243">
        <v>-9739.19</v>
      </c>
      <c r="AD14" s="243">
        <v>26704.77</v>
      </c>
      <c r="AE14" s="243">
        <v>4100.4740000000002</v>
      </c>
      <c r="AF14" s="125">
        <v>8676</v>
      </c>
      <c r="AG14" s="125">
        <v>-7548.6</v>
      </c>
      <c r="AH14" s="125">
        <v>1332.39</v>
      </c>
      <c r="AI14" s="125">
        <v>8961.7099999999991</v>
      </c>
      <c r="AJ14" s="125">
        <v>4502.3100000000004</v>
      </c>
      <c r="AK14" s="125">
        <v>13975.13</v>
      </c>
    </row>
    <row r="15" spans="1:42" ht="15" x14ac:dyDescent="0.25">
      <c r="A15" s="136" t="s">
        <v>39</v>
      </c>
      <c r="B15" s="305">
        <v>18335</v>
      </c>
      <c r="C15" s="125">
        <v>4658.28</v>
      </c>
      <c r="D15" s="125">
        <v>11408.97</v>
      </c>
      <c r="E15" s="125">
        <v>18883.740000000002</v>
      </c>
      <c r="F15" s="125">
        <v>6480.62</v>
      </c>
      <c r="G15" s="125">
        <v>-1688.67</v>
      </c>
      <c r="H15" s="125">
        <v>-26622.3</v>
      </c>
      <c r="I15" s="125">
        <v>-69312.100000000006</v>
      </c>
      <c r="J15" s="125">
        <v>30470.54</v>
      </c>
      <c r="K15" s="125">
        <v>12734.04</v>
      </c>
      <c r="L15" s="125">
        <v>16880.07</v>
      </c>
      <c r="M15" s="125">
        <v>5859.79</v>
      </c>
      <c r="N15" s="125">
        <v>7444.47</v>
      </c>
      <c r="O15" s="125">
        <v>33224.269999999997</v>
      </c>
      <c r="P15" s="125">
        <v>12479.98</v>
      </c>
      <c r="Q15" s="125">
        <v>17551.400000000001</v>
      </c>
      <c r="R15" s="125">
        <v>6270.61</v>
      </c>
      <c r="S15" s="125">
        <v>38814.58</v>
      </c>
      <c r="T15" s="125">
        <v>9569.31</v>
      </c>
      <c r="U15" s="125">
        <v>34180.550000000003</v>
      </c>
      <c r="V15" s="125">
        <v>4381.12</v>
      </c>
      <c r="W15" s="125">
        <v>12845.77</v>
      </c>
      <c r="X15" s="125">
        <v>-9616.99</v>
      </c>
      <c r="Y15" s="125">
        <v>8367.2790000000005</v>
      </c>
      <c r="Z15" s="125">
        <v>21699.85</v>
      </c>
      <c r="AA15" s="243">
        <v>30923.1</v>
      </c>
      <c r="AB15" s="243">
        <v>2643.48</v>
      </c>
      <c r="AC15" s="243">
        <v>7848.9669999999996</v>
      </c>
      <c r="AD15" s="243">
        <v>2937.6329999999998</v>
      </c>
      <c r="AE15" s="243">
        <v>20856.740000000002</v>
      </c>
      <c r="AF15" s="125">
        <v>18335</v>
      </c>
      <c r="AG15" s="125">
        <v>4658.28</v>
      </c>
      <c r="AH15" s="125">
        <v>11408.97</v>
      </c>
      <c r="AI15" s="125">
        <v>18883.740000000002</v>
      </c>
      <c r="AJ15" s="125">
        <v>6480.62</v>
      </c>
      <c r="AK15" s="125">
        <v>-1688.67</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topLeftCell="O1" workbookViewId="0">
      <selection activeCell="AF4" sqref="AF4:AL15"/>
    </sheetView>
  </sheetViews>
  <sheetFormatPr defaultColWidth="18.7109375" defaultRowHeight="12.75" customHeight="1" x14ac:dyDescent="0.25"/>
  <cols>
    <col min="1" max="31" width="9.140625" customWidth="1"/>
    <col min="32" max="32" width="17.28515625" bestFit="1" customWidth="1"/>
    <col min="33" max="36" width="9.140625" customWidth="1"/>
    <col min="37" max="42" width="16.7109375" customWidth="1"/>
    <col min="43" max="55" width="9.140625" customWidth="1"/>
  </cols>
  <sheetData>
    <row r="1" spans="1:55" ht="15" x14ac:dyDescent="0.25">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133" t="s">
        <v>207</v>
      </c>
      <c r="AG1" s="133" t="s">
        <v>208</v>
      </c>
      <c r="AH1" s="133" t="s">
        <v>209</v>
      </c>
      <c r="AI1" s="133" t="s">
        <v>210</v>
      </c>
      <c r="AJ1" s="133" t="s">
        <v>211</v>
      </c>
      <c r="AK1" s="133" t="s">
        <v>212</v>
      </c>
      <c r="AL1" s="133"/>
      <c r="AM1" s="133"/>
      <c r="AN1" s="133"/>
      <c r="AO1" s="133"/>
      <c r="AP1" s="133"/>
      <c r="AQ1" s="122">
        <v>43</v>
      </c>
      <c r="AR1" s="122">
        <v>44</v>
      </c>
      <c r="AS1" s="122">
        <v>45</v>
      </c>
      <c r="AT1" s="122">
        <v>46</v>
      </c>
      <c r="AU1" s="122">
        <v>47</v>
      </c>
      <c r="AV1" s="122">
        <v>48</v>
      </c>
      <c r="AW1" s="122">
        <v>49</v>
      </c>
      <c r="AX1" s="122">
        <v>50</v>
      </c>
      <c r="AY1" s="122">
        <v>51</v>
      </c>
      <c r="AZ1" s="122">
        <v>52</v>
      </c>
      <c r="BA1" s="122">
        <v>53</v>
      </c>
      <c r="BB1" s="122">
        <v>54</v>
      </c>
      <c r="BC1" s="122">
        <v>55</v>
      </c>
    </row>
    <row r="2" spans="1:55"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55" ht="15" x14ac:dyDescent="0.25">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c r="AF3" s="140"/>
      <c r="AG3" s="140"/>
      <c r="AH3" s="140"/>
      <c r="AI3" s="140"/>
      <c r="AJ3" s="140"/>
      <c r="AK3" s="140"/>
      <c r="AL3" s="140"/>
      <c r="AM3" s="140"/>
      <c r="AN3" s="140"/>
      <c r="AO3" s="140"/>
      <c r="AP3" s="140"/>
    </row>
    <row r="4" spans="1:55" ht="15" x14ac:dyDescent="0.25">
      <c r="A4" s="136" t="s">
        <v>28</v>
      </c>
      <c r="B4" s="125">
        <v>7465.28</v>
      </c>
      <c r="C4" s="125">
        <v>6991.35</v>
      </c>
      <c r="D4" s="125">
        <v>-30036.6</v>
      </c>
      <c r="E4" s="125">
        <v>348.05</v>
      </c>
      <c r="F4" s="125">
        <v>8107.34</v>
      </c>
      <c r="G4" s="125">
        <v>-4016.8</v>
      </c>
      <c r="H4" s="125">
        <v>-425.29</v>
      </c>
      <c r="I4" s="125">
        <v>-9224.7099999999991</v>
      </c>
      <c r="J4" s="125">
        <v>16908.45</v>
      </c>
      <c r="K4" s="125">
        <v>1481.93</v>
      </c>
      <c r="L4" s="125">
        <v>-11156.2</v>
      </c>
      <c r="M4" s="125">
        <v>-10212.700000000001</v>
      </c>
      <c r="N4" s="125">
        <v>-20743.2</v>
      </c>
      <c r="O4" s="125">
        <v>-9275.2000000000007</v>
      </c>
      <c r="P4" s="125">
        <v>-13998.4</v>
      </c>
      <c r="Q4" s="125">
        <v>-478.46</v>
      </c>
      <c r="R4" s="125">
        <v>-2403.2600000000002</v>
      </c>
      <c r="S4" s="125">
        <v>3412.1</v>
      </c>
      <c r="T4" s="125">
        <v>-10264.6</v>
      </c>
      <c r="U4" s="125">
        <v>17932.82</v>
      </c>
      <c r="V4" s="125">
        <v>-2554.36</v>
      </c>
      <c r="W4" s="125">
        <v>-2743.38</v>
      </c>
      <c r="X4" s="125">
        <v>-21323.4</v>
      </c>
      <c r="Y4" s="125">
        <v>2622.7190000000001</v>
      </c>
      <c r="Z4" s="125">
        <v>3463.42</v>
      </c>
      <c r="AA4" s="243">
        <v>7884.2790000000005</v>
      </c>
      <c r="AB4" s="243">
        <v>16610.54</v>
      </c>
      <c r="AC4" s="243">
        <v>8816.9590000000007</v>
      </c>
      <c r="AD4" s="243">
        <v>17907.23</v>
      </c>
      <c r="AE4" s="243">
        <v>12460.12</v>
      </c>
      <c r="AF4" s="125">
        <v>7465.28</v>
      </c>
      <c r="AG4" s="243">
        <v>6991.35</v>
      </c>
      <c r="AH4" s="243">
        <v>-30036.6</v>
      </c>
      <c r="AI4" s="243">
        <v>348.05</v>
      </c>
      <c r="AJ4" s="243">
        <v>8107.34</v>
      </c>
      <c r="AK4" s="243">
        <v>-4016.8</v>
      </c>
      <c r="AL4">
        <v>-425.29</v>
      </c>
    </row>
    <row r="5" spans="1:55" ht="15" x14ac:dyDescent="0.25">
      <c r="A5" s="136" t="s">
        <v>29</v>
      </c>
      <c r="B5" s="125">
        <v>9954.32</v>
      </c>
      <c r="C5" s="125">
        <v>4105.93</v>
      </c>
      <c r="D5" s="125">
        <v>-45490.7</v>
      </c>
      <c r="E5" s="125">
        <v>-8938.99</v>
      </c>
      <c r="F5" s="125">
        <v>14934.86</v>
      </c>
      <c r="G5" s="125">
        <v>-2716.93</v>
      </c>
      <c r="H5" s="125">
        <v>1120.6400000000001</v>
      </c>
      <c r="I5" s="125">
        <v>-12965.3</v>
      </c>
      <c r="J5" s="125">
        <v>918.31</v>
      </c>
      <c r="K5" s="125">
        <v>1913.51</v>
      </c>
      <c r="L5" s="125">
        <v>-9204.06</v>
      </c>
      <c r="M5" s="125">
        <v>-8660.27</v>
      </c>
      <c r="N5" s="125">
        <v>-7713.41</v>
      </c>
      <c r="O5" s="125">
        <v>-7845.17</v>
      </c>
      <c r="P5" s="125">
        <v>-18252.2</v>
      </c>
      <c r="Q5" s="125">
        <v>-3117.17</v>
      </c>
      <c r="R5" s="125">
        <v>-7328.08</v>
      </c>
      <c r="S5" s="125">
        <v>1020.14</v>
      </c>
      <c r="T5" s="125">
        <v>-14303.2</v>
      </c>
      <c r="U5" s="125">
        <v>-13955</v>
      </c>
      <c r="V5" s="125">
        <v>-11963.2</v>
      </c>
      <c r="W5" s="125">
        <v>-5200.6099999999997</v>
      </c>
      <c r="X5" s="125">
        <v>-1840.41</v>
      </c>
      <c r="Y5" s="125">
        <v>4187.9589999999998</v>
      </c>
      <c r="Z5" s="125">
        <v>8034.17</v>
      </c>
      <c r="AA5" s="243">
        <v>-3228.32</v>
      </c>
      <c r="AB5" s="243">
        <v>-5334.56</v>
      </c>
      <c r="AC5" s="243">
        <v>-3980.35</v>
      </c>
      <c r="AD5" s="243">
        <v>3725.0309999999999</v>
      </c>
      <c r="AE5" s="243">
        <v>11382.89</v>
      </c>
      <c r="AF5" s="125">
        <v>9954.32</v>
      </c>
      <c r="AG5" s="243">
        <v>4105.93</v>
      </c>
      <c r="AH5" s="243">
        <v>-45490.7</v>
      </c>
      <c r="AI5" s="243">
        <v>-8938.99</v>
      </c>
      <c r="AJ5" s="243">
        <v>14934.86</v>
      </c>
      <c r="AK5" s="243">
        <v>-2716.93</v>
      </c>
      <c r="AL5">
        <v>1120.6400000000001</v>
      </c>
    </row>
    <row r="6" spans="1:55" ht="15" x14ac:dyDescent="0.25">
      <c r="A6" s="136" t="s">
        <v>30</v>
      </c>
      <c r="B6" s="125">
        <v>2515.11</v>
      </c>
      <c r="C6" s="125">
        <v>-1481.94</v>
      </c>
      <c r="D6" s="125">
        <v>-85616.9</v>
      </c>
      <c r="E6" s="125">
        <v>-18977</v>
      </c>
      <c r="F6" s="125">
        <v>-3074.8</v>
      </c>
      <c r="G6" s="125">
        <v>33225.72</v>
      </c>
      <c r="H6" s="125">
        <v>11037.51</v>
      </c>
      <c r="I6" s="125">
        <v>4673.37</v>
      </c>
      <c r="J6" s="125">
        <v>40.89</v>
      </c>
      <c r="K6" s="125">
        <v>8196.98</v>
      </c>
      <c r="L6" s="125">
        <v>5576.93</v>
      </c>
      <c r="M6" s="125">
        <v>-5019.95</v>
      </c>
      <c r="N6" s="125">
        <v>-3680.32</v>
      </c>
      <c r="O6" s="125">
        <v>-25690.3</v>
      </c>
      <c r="P6" s="125">
        <v>16045.67</v>
      </c>
      <c r="Q6" s="125">
        <v>-10304.299999999999</v>
      </c>
      <c r="R6" s="125">
        <v>-11892.2</v>
      </c>
      <c r="S6" s="125">
        <v>317.95999999999998</v>
      </c>
      <c r="T6" s="125">
        <v>-9743.26</v>
      </c>
      <c r="U6" s="125">
        <v>-12145.2</v>
      </c>
      <c r="V6" s="125">
        <v>-6374.1</v>
      </c>
      <c r="W6" s="125">
        <v>-11247</v>
      </c>
      <c r="X6" s="125">
        <v>-5824.41</v>
      </c>
      <c r="Y6" s="125">
        <v>-14067.5</v>
      </c>
      <c r="Z6" s="125">
        <v>-1273.3499999999999</v>
      </c>
      <c r="AA6" s="243">
        <v>-1898.74</v>
      </c>
      <c r="AB6" s="243">
        <v>-12058.1</v>
      </c>
      <c r="AC6" s="243">
        <v>-1399.41</v>
      </c>
      <c r="AD6" s="243">
        <v>3061.9520000000002</v>
      </c>
      <c r="AE6" s="243">
        <v>555.62360000000001</v>
      </c>
      <c r="AF6" s="125">
        <v>2515.11</v>
      </c>
      <c r="AG6" s="243">
        <v>-1481.94</v>
      </c>
      <c r="AH6" s="243">
        <v>-85616.9</v>
      </c>
      <c r="AI6" s="243">
        <v>-18977</v>
      </c>
      <c r="AJ6" s="243">
        <v>-3074.8</v>
      </c>
      <c r="AK6" s="243">
        <v>33225.72</v>
      </c>
      <c r="AL6">
        <v>11037.51</v>
      </c>
    </row>
    <row r="7" spans="1:55" ht="15" x14ac:dyDescent="0.25">
      <c r="A7" s="136" t="s">
        <v>31</v>
      </c>
      <c r="B7" s="125">
        <v>5763.56</v>
      </c>
      <c r="C7" s="125">
        <v>12843.52</v>
      </c>
      <c r="D7" s="125">
        <v>-51062.3</v>
      </c>
      <c r="E7" s="125">
        <v>-15113.5</v>
      </c>
      <c r="F7" s="125">
        <v>-4243.1000000000004</v>
      </c>
      <c r="G7" s="125">
        <v>-7575.99</v>
      </c>
      <c r="H7" s="125">
        <v>15395.82</v>
      </c>
      <c r="I7" s="125">
        <v>39174.21</v>
      </c>
      <c r="J7" s="125">
        <v>-417.39</v>
      </c>
      <c r="K7" s="125">
        <v>-3938.27</v>
      </c>
      <c r="L7" s="125">
        <v>930.56</v>
      </c>
      <c r="M7" s="125">
        <v>-11872.9</v>
      </c>
      <c r="N7" s="125">
        <v>-13384.3</v>
      </c>
      <c r="O7" s="125">
        <v>-6909.33</v>
      </c>
      <c r="P7" s="125">
        <v>4298.3100000000004</v>
      </c>
      <c r="Q7" s="125">
        <v>-1604.87</v>
      </c>
      <c r="R7" s="125">
        <v>-3388.12</v>
      </c>
      <c r="S7" s="125">
        <v>-8262.3700000000008</v>
      </c>
      <c r="T7" s="125">
        <v>-14076.4</v>
      </c>
      <c r="U7" s="125">
        <v>-15644.4</v>
      </c>
      <c r="V7" s="125">
        <v>-20393.400000000001</v>
      </c>
      <c r="W7" s="125">
        <v>-12259.1</v>
      </c>
      <c r="X7" s="125">
        <v>-6039.87</v>
      </c>
      <c r="Y7" s="125">
        <v>14186.46</v>
      </c>
      <c r="Z7" s="125">
        <v>-9305.64</v>
      </c>
      <c r="AA7" s="243">
        <v>-4804.97</v>
      </c>
      <c r="AB7" s="243">
        <v>-4723.82</v>
      </c>
      <c r="AC7" s="243">
        <v>-4956.59</v>
      </c>
      <c r="AD7" s="243">
        <v>-3629.34</v>
      </c>
      <c r="AE7" s="243">
        <v>-36724.300000000003</v>
      </c>
      <c r="AF7" s="125">
        <v>5763.56</v>
      </c>
      <c r="AG7" s="243">
        <v>12843.52</v>
      </c>
      <c r="AH7" s="243">
        <v>-51062.3</v>
      </c>
      <c r="AI7" s="243">
        <v>-15113.5</v>
      </c>
      <c r="AJ7" s="243">
        <v>-4243.1000000000004</v>
      </c>
      <c r="AK7" s="243">
        <v>-7575.99</v>
      </c>
      <c r="AL7">
        <v>15395.82</v>
      </c>
    </row>
    <row r="8" spans="1:55" ht="15" x14ac:dyDescent="0.25">
      <c r="A8" s="136" t="s">
        <v>32</v>
      </c>
      <c r="B8" s="125">
        <v>7599.21</v>
      </c>
      <c r="C8" s="125">
        <v>4703.4399999999996</v>
      </c>
      <c r="D8" s="125">
        <v>-61748.9</v>
      </c>
      <c r="E8" s="125">
        <v>-4795.5200000000004</v>
      </c>
      <c r="F8" s="125">
        <v>-13974.4</v>
      </c>
      <c r="G8" s="125">
        <v>-8209.36</v>
      </c>
      <c r="H8" s="125">
        <v>11730.09</v>
      </c>
      <c r="I8" s="125">
        <v>21999.1</v>
      </c>
      <c r="J8" s="125">
        <v>110.92</v>
      </c>
      <c r="K8" s="125">
        <v>-14867.8</v>
      </c>
      <c r="L8" s="125">
        <v>-7180.95</v>
      </c>
      <c r="M8" s="125">
        <v>-5669.74</v>
      </c>
      <c r="N8" s="125">
        <v>-33700.400000000001</v>
      </c>
      <c r="O8" s="125">
        <v>-4722.08</v>
      </c>
      <c r="P8" s="125">
        <v>-17381.8</v>
      </c>
      <c r="Q8" s="125">
        <v>-33279.300000000003</v>
      </c>
      <c r="R8" s="125">
        <v>-5420.72</v>
      </c>
      <c r="S8" s="125">
        <v>-5246.43</v>
      </c>
      <c r="T8" s="125">
        <v>3149.3</v>
      </c>
      <c r="U8" s="125">
        <v>-9556.93</v>
      </c>
      <c r="V8" s="125">
        <v>4538.1899999999996</v>
      </c>
      <c r="W8" s="125">
        <v>2745.45</v>
      </c>
      <c r="X8" s="125">
        <v>4565.1899999999996</v>
      </c>
      <c r="Y8" s="125">
        <v>109.5455</v>
      </c>
      <c r="Z8" s="125">
        <v>7363.75</v>
      </c>
      <c r="AA8" s="243">
        <v>8667.3130000000001</v>
      </c>
      <c r="AB8" s="243">
        <v>9637.9</v>
      </c>
      <c r="AC8" s="243">
        <v>-595.01400000000001</v>
      </c>
      <c r="AD8" s="243">
        <v>-7128.69</v>
      </c>
      <c r="AE8" s="243">
        <v>13089.13</v>
      </c>
      <c r="AF8" s="125">
        <v>7599.21</v>
      </c>
      <c r="AG8" s="243">
        <v>4703.4399999999996</v>
      </c>
      <c r="AH8" s="243">
        <v>-61748.9</v>
      </c>
      <c r="AI8" s="243">
        <v>-4795.5200000000004</v>
      </c>
      <c r="AJ8" s="243">
        <v>-13974.4</v>
      </c>
      <c r="AK8" s="243">
        <v>-8209.36</v>
      </c>
      <c r="AL8">
        <v>11730.09</v>
      </c>
    </row>
    <row r="9" spans="1:55" ht="15" x14ac:dyDescent="0.25">
      <c r="A9" s="136" t="s">
        <v>33</v>
      </c>
      <c r="B9" s="125">
        <v>4597.62</v>
      </c>
      <c r="C9" s="125">
        <v>13497.54</v>
      </c>
      <c r="D9" s="125">
        <v>-26186.7</v>
      </c>
      <c r="E9" s="125">
        <v>-3349.13</v>
      </c>
      <c r="F9" s="125">
        <v>4084.03</v>
      </c>
      <c r="G9" s="125">
        <v>-11675.9</v>
      </c>
      <c r="H9" s="125">
        <v>-41.16</v>
      </c>
      <c r="I9" s="125">
        <v>5609.03</v>
      </c>
      <c r="J9" s="125">
        <v>-3697.54</v>
      </c>
      <c r="K9" s="125">
        <v>-11833.9</v>
      </c>
      <c r="L9" s="125">
        <v>-9228.61</v>
      </c>
      <c r="M9" s="125">
        <v>-8517.6200000000008</v>
      </c>
      <c r="N9" s="125">
        <v>-26906.1</v>
      </c>
      <c r="O9" s="125">
        <v>-30080.9</v>
      </c>
      <c r="P9" s="125">
        <v>1856.2</v>
      </c>
      <c r="Q9" s="125">
        <v>-14717.1</v>
      </c>
      <c r="R9" s="125">
        <v>-14012.5</v>
      </c>
      <c r="S9" s="125">
        <v>-1519.96</v>
      </c>
      <c r="T9" s="125">
        <v>-16566.5</v>
      </c>
      <c r="U9" s="125">
        <v>-17778.900000000001</v>
      </c>
      <c r="V9" s="125">
        <v>-8334.8700000000008</v>
      </c>
      <c r="W9" s="125">
        <v>-5418.53</v>
      </c>
      <c r="X9" s="125">
        <v>-7200.7</v>
      </c>
      <c r="Y9" s="125">
        <v>-738.51199999999994</v>
      </c>
      <c r="Z9" s="125">
        <v>2277.7600000000002</v>
      </c>
      <c r="AA9" s="243">
        <v>-1248.82</v>
      </c>
      <c r="AB9" s="243">
        <v>-2254.84</v>
      </c>
      <c r="AC9" s="243">
        <v>-7865.72</v>
      </c>
      <c r="AD9" s="243">
        <v>-7518.57</v>
      </c>
      <c r="AE9" s="243">
        <v>-7543.44</v>
      </c>
      <c r="AF9" s="125">
        <v>4597.62</v>
      </c>
      <c r="AG9" s="243">
        <v>13497.54</v>
      </c>
      <c r="AH9" s="243">
        <v>-26186.7</v>
      </c>
      <c r="AI9" s="243">
        <v>-3349.13</v>
      </c>
      <c r="AJ9" s="243">
        <v>4084.03</v>
      </c>
      <c r="AK9" s="243">
        <v>-11675.9</v>
      </c>
      <c r="AL9">
        <v>-41.16</v>
      </c>
    </row>
    <row r="10" spans="1:55" ht="15" x14ac:dyDescent="0.25">
      <c r="A10" s="136" t="s">
        <v>34</v>
      </c>
      <c r="B10" s="125">
        <v>1850.19</v>
      </c>
      <c r="C10" s="125">
        <v>3095.52</v>
      </c>
      <c r="D10" s="125">
        <v>-10608.3</v>
      </c>
      <c r="E10" s="125">
        <v>-7644.45</v>
      </c>
      <c r="F10" s="125">
        <v>8127.27</v>
      </c>
      <c r="G10" s="125">
        <v>-11493.4</v>
      </c>
      <c r="H10" s="125">
        <v>10728.01</v>
      </c>
      <c r="I10" s="125">
        <v>8720.02</v>
      </c>
      <c r="J10" s="125">
        <v>-1266.6099999999999</v>
      </c>
      <c r="K10" s="125">
        <v>-11347.2</v>
      </c>
      <c r="L10" s="125">
        <v>-18336.2</v>
      </c>
      <c r="M10" s="125">
        <v>-2943.12</v>
      </c>
      <c r="N10" s="125">
        <v>-31489.599999999999</v>
      </c>
      <c r="O10" s="125">
        <v>-20471.400000000001</v>
      </c>
      <c r="P10" s="125">
        <v>-11896.4</v>
      </c>
      <c r="Q10" s="125">
        <v>-5895.81</v>
      </c>
      <c r="R10" s="125">
        <v>-9418.83</v>
      </c>
      <c r="S10" s="125">
        <v>-9650.0499999999993</v>
      </c>
      <c r="T10" s="125">
        <v>-13497.4</v>
      </c>
      <c r="U10" s="125">
        <v>-20782.099999999999</v>
      </c>
      <c r="V10" s="125">
        <v>-5393.57</v>
      </c>
      <c r="W10" s="125">
        <v>-16034.4</v>
      </c>
      <c r="X10" s="125">
        <v>-7250.56</v>
      </c>
      <c r="Y10" s="125">
        <v>-12224.8</v>
      </c>
      <c r="Z10" s="125">
        <v>-2503.35</v>
      </c>
      <c r="AA10" s="243">
        <v>-440.50200000000001</v>
      </c>
      <c r="AB10" s="243">
        <v>11247.18</v>
      </c>
      <c r="AC10" s="243">
        <v>-1838.72</v>
      </c>
      <c r="AD10" s="243">
        <v>-11079.4</v>
      </c>
      <c r="AE10" s="243">
        <v>-4751.59</v>
      </c>
      <c r="AF10" s="125">
        <v>1850.19</v>
      </c>
      <c r="AG10" s="243">
        <v>3095.52</v>
      </c>
      <c r="AH10" s="243">
        <v>-10608.3</v>
      </c>
      <c r="AI10" s="243">
        <v>-7644.45</v>
      </c>
      <c r="AJ10" s="243">
        <v>8127.27</v>
      </c>
      <c r="AK10" s="243">
        <v>-11493.4</v>
      </c>
      <c r="AL10">
        <v>10728.01</v>
      </c>
    </row>
    <row r="11" spans="1:55" ht="15" x14ac:dyDescent="0.25">
      <c r="A11" s="136" t="s">
        <v>35</v>
      </c>
      <c r="B11" s="125">
        <v>4326</v>
      </c>
      <c r="C11" s="125">
        <v>3786.98</v>
      </c>
      <c r="D11" s="125">
        <v>-3949.75</v>
      </c>
      <c r="E11" s="125">
        <v>-945.98</v>
      </c>
      <c r="F11" s="125">
        <v>2196.81</v>
      </c>
      <c r="G11" s="125">
        <v>-4326.41</v>
      </c>
      <c r="H11" s="125">
        <v>-10675.2</v>
      </c>
      <c r="I11" s="125">
        <v>1804.2</v>
      </c>
      <c r="J11" s="125">
        <v>4278.8</v>
      </c>
      <c r="K11" s="125">
        <v>-12226</v>
      </c>
      <c r="L11" s="125">
        <v>-3813.03</v>
      </c>
      <c r="M11" s="125">
        <v>-784.69</v>
      </c>
      <c r="N11" s="125">
        <v>-7604.21</v>
      </c>
      <c r="O11" s="125">
        <v>-5412.07</v>
      </c>
      <c r="P11" s="125">
        <v>-13859.8</v>
      </c>
      <c r="Q11" s="125">
        <v>-14737</v>
      </c>
      <c r="R11" s="125">
        <v>-6256.96</v>
      </c>
      <c r="S11" s="125">
        <v>-22553.8</v>
      </c>
      <c r="T11" s="125">
        <v>-2449.39</v>
      </c>
      <c r="U11" s="125">
        <v>-15135.5</v>
      </c>
      <c r="V11" s="125">
        <v>2976.84</v>
      </c>
      <c r="W11" s="125">
        <v>5917.78</v>
      </c>
      <c r="X11" s="125">
        <v>3330.5</v>
      </c>
      <c r="Y11" s="125">
        <v>10576.97</v>
      </c>
      <c r="Z11" s="125">
        <v>-7422.23</v>
      </c>
      <c r="AA11" s="243">
        <v>-2723.62</v>
      </c>
      <c r="AB11" s="243">
        <v>11276.7</v>
      </c>
      <c r="AC11" s="243">
        <v>-2655.95</v>
      </c>
      <c r="AD11" s="243">
        <v>3167.9929999999999</v>
      </c>
      <c r="AE11" s="243">
        <v>-8084.46</v>
      </c>
      <c r="AF11" s="125">
        <v>4326</v>
      </c>
      <c r="AG11" s="243">
        <v>3786.98</v>
      </c>
      <c r="AH11" s="243">
        <v>-3949.75</v>
      </c>
      <c r="AI11" s="243">
        <v>-945.98</v>
      </c>
      <c r="AJ11" s="243">
        <v>2196.81</v>
      </c>
      <c r="AK11" s="243">
        <v>-4326.41</v>
      </c>
      <c r="AL11">
        <v>-10675.2</v>
      </c>
    </row>
    <row r="12" spans="1:55" ht="15" x14ac:dyDescent="0.25">
      <c r="A12" s="136" t="s">
        <v>36</v>
      </c>
      <c r="B12" s="125">
        <v>2484.0100000000002</v>
      </c>
      <c r="C12" s="125">
        <v>5241.04</v>
      </c>
      <c r="D12" s="125">
        <v>-12903.6</v>
      </c>
      <c r="E12" s="125">
        <v>8577.6</v>
      </c>
      <c r="F12" s="125">
        <v>15860.71</v>
      </c>
      <c r="G12" s="125">
        <v>4218.4399999999996</v>
      </c>
      <c r="H12" s="125">
        <v>2150.4499999999998</v>
      </c>
      <c r="I12" s="125">
        <v>-6896.3</v>
      </c>
      <c r="J12" s="125">
        <v>-12975.1</v>
      </c>
      <c r="K12" s="125">
        <v>-7119.02</v>
      </c>
      <c r="L12" s="125">
        <v>-2287.79</v>
      </c>
      <c r="M12" s="125">
        <v>-15519.2</v>
      </c>
      <c r="N12" s="125">
        <v>-21178.5</v>
      </c>
      <c r="O12" s="125">
        <v>-6073.92</v>
      </c>
      <c r="P12" s="125">
        <v>-3695.93</v>
      </c>
      <c r="Q12" s="125">
        <v>229.59</v>
      </c>
      <c r="R12" s="125">
        <v>-2046.92</v>
      </c>
      <c r="S12" s="125">
        <v>-1550.17</v>
      </c>
      <c r="T12" s="125">
        <v>8773.31</v>
      </c>
      <c r="U12" s="125">
        <v>-8495.7199999999993</v>
      </c>
      <c r="V12" s="125">
        <v>10460.27</v>
      </c>
      <c r="W12" s="125">
        <v>-5761.76</v>
      </c>
      <c r="X12" s="125">
        <v>-2950.71</v>
      </c>
      <c r="Y12" s="125">
        <v>5573.2640000000001</v>
      </c>
      <c r="Z12" s="125">
        <v>6704.91</v>
      </c>
      <c r="AA12" s="243">
        <v>-379.03</v>
      </c>
      <c r="AB12" s="243">
        <v>1002.6180000000001</v>
      </c>
      <c r="AC12" s="243">
        <v>4079.7420000000002</v>
      </c>
      <c r="AD12" s="243">
        <v>-5327.72</v>
      </c>
      <c r="AE12" s="243">
        <v>-6241.15</v>
      </c>
      <c r="AF12" s="125">
        <v>2484.0100000000002</v>
      </c>
      <c r="AG12" s="243">
        <v>5241.04</v>
      </c>
      <c r="AH12" s="243">
        <v>-12903.6</v>
      </c>
      <c r="AI12" s="243">
        <v>8577.6</v>
      </c>
      <c r="AJ12" s="243">
        <v>15860.71</v>
      </c>
      <c r="AK12" s="243">
        <v>4218.4399999999996</v>
      </c>
      <c r="AL12">
        <v>2150.4499999999998</v>
      </c>
    </row>
    <row r="13" spans="1:55" ht="15" x14ac:dyDescent="0.25">
      <c r="A13" s="136" t="s">
        <v>37</v>
      </c>
      <c r="B13" s="125">
        <v>4572.6499999999996</v>
      </c>
      <c r="C13" s="125">
        <v>16068.22</v>
      </c>
      <c r="D13" s="125">
        <v>-167.36</v>
      </c>
      <c r="E13" s="125">
        <v>3934.3</v>
      </c>
      <c r="F13" s="125">
        <v>-8195.4599999999991</v>
      </c>
      <c r="G13" s="125">
        <v>1153.03</v>
      </c>
      <c r="H13" s="125">
        <v>4854.6899999999996</v>
      </c>
      <c r="I13" s="125">
        <v>-2772.19</v>
      </c>
      <c r="J13" s="125">
        <v>10111.030000000001</v>
      </c>
      <c r="K13" s="125">
        <v>-7879.8</v>
      </c>
      <c r="L13" s="125">
        <v>4260.83</v>
      </c>
      <c r="M13" s="125">
        <v>-9029.64</v>
      </c>
      <c r="N13" s="125">
        <v>-19219.099999999999</v>
      </c>
      <c r="O13" s="125">
        <v>-22152.3</v>
      </c>
      <c r="P13" s="125">
        <v>1008.61</v>
      </c>
      <c r="Q13" s="125">
        <v>-7546.97</v>
      </c>
      <c r="R13" s="125">
        <v>3053.89</v>
      </c>
      <c r="S13" s="125">
        <v>-553.09</v>
      </c>
      <c r="T13" s="125">
        <v>-10613</v>
      </c>
      <c r="U13" s="125">
        <v>-11085.9</v>
      </c>
      <c r="V13" s="125">
        <v>5779.02</v>
      </c>
      <c r="W13" s="125">
        <v>-2579.91</v>
      </c>
      <c r="X13" s="125">
        <v>11360.07</v>
      </c>
      <c r="Y13" s="125">
        <v>13284.39</v>
      </c>
      <c r="Z13" s="125">
        <v>-1076.23</v>
      </c>
      <c r="AA13" s="243">
        <v>6739.2950000000001</v>
      </c>
      <c r="AB13" s="243">
        <v>9327.6970000000001</v>
      </c>
      <c r="AC13" s="243">
        <v>9853.2309999999998</v>
      </c>
      <c r="AD13" s="243">
        <v>2386.7620000000002</v>
      </c>
      <c r="AE13" s="243">
        <v>-14003.3</v>
      </c>
      <c r="AF13" s="125">
        <v>4572.6499999999996</v>
      </c>
      <c r="AG13" s="243">
        <v>16068.22</v>
      </c>
      <c r="AH13" s="243">
        <v>-167.36</v>
      </c>
      <c r="AI13" s="243">
        <v>3934.3</v>
      </c>
      <c r="AJ13" s="243">
        <v>-8195.4599999999991</v>
      </c>
      <c r="AK13" s="243">
        <v>1153.03</v>
      </c>
      <c r="AL13">
        <v>4854.6899999999996</v>
      </c>
    </row>
    <row r="14" spans="1:55" ht="15" x14ac:dyDescent="0.25">
      <c r="A14" s="136" t="s">
        <v>38</v>
      </c>
      <c r="B14" s="125">
        <v>6782.55</v>
      </c>
      <c r="C14" s="125">
        <v>12221.1</v>
      </c>
      <c r="D14" s="125">
        <v>-13337.6</v>
      </c>
      <c r="E14" s="125">
        <v>4802.96</v>
      </c>
      <c r="F14" s="125">
        <v>7513.95</v>
      </c>
      <c r="G14" s="125">
        <v>2734.68</v>
      </c>
      <c r="H14" s="125">
        <v>6601.3</v>
      </c>
      <c r="I14" s="125">
        <v>976.84</v>
      </c>
      <c r="J14" s="125">
        <v>8362.93</v>
      </c>
      <c r="K14" s="125">
        <v>1910.85</v>
      </c>
      <c r="L14" s="125">
        <v>-3240.73</v>
      </c>
      <c r="M14" s="125">
        <v>2934.87</v>
      </c>
      <c r="N14" s="125">
        <v>-7637.29</v>
      </c>
      <c r="O14" s="125">
        <v>3432.78</v>
      </c>
      <c r="P14" s="125">
        <v>5068.2</v>
      </c>
      <c r="Q14" s="125">
        <v>-2447.12</v>
      </c>
      <c r="R14" s="125">
        <v>9431.1</v>
      </c>
      <c r="S14" s="125">
        <v>-7289.01</v>
      </c>
      <c r="T14" s="125">
        <v>-3638.85</v>
      </c>
      <c r="U14" s="125">
        <v>894.04</v>
      </c>
      <c r="V14" s="125">
        <v>10068.27</v>
      </c>
      <c r="W14" s="125">
        <v>6318.23</v>
      </c>
      <c r="X14" s="125">
        <v>14429.11</v>
      </c>
      <c r="Y14" s="125">
        <v>13142.82</v>
      </c>
      <c r="Z14" s="125">
        <v>306.05</v>
      </c>
      <c r="AA14" s="243">
        <v>3287.92</v>
      </c>
      <c r="AB14" s="243">
        <v>9671.6720000000005</v>
      </c>
      <c r="AC14" s="243">
        <v>20124.560000000001</v>
      </c>
      <c r="AD14" s="243">
        <v>-11070.6</v>
      </c>
      <c r="AE14" s="243">
        <v>-13890.9</v>
      </c>
      <c r="AF14" s="125">
        <v>6782.55</v>
      </c>
      <c r="AG14" s="243">
        <v>12221.1</v>
      </c>
      <c r="AH14" s="243">
        <v>-13337.6</v>
      </c>
      <c r="AI14" s="243">
        <v>4802.96</v>
      </c>
      <c r="AJ14" s="243">
        <v>7513.95</v>
      </c>
      <c r="AK14" s="243">
        <v>2734.68</v>
      </c>
      <c r="AL14">
        <v>6601.3</v>
      </c>
    </row>
    <row r="15" spans="1:55" ht="15" x14ac:dyDescent="0.25">
      <c r="A15" s="136" t="s">
        <v>39</v>
      </c>
      <c r="B15" s="125">
        <v>8370.01</v>
      </c>
      <c r="C15" s="125">
        <v>26240.44</v>
      </c>
      <c r="D15" s="125">
        <v>9706.2999999999993</v>
      </c>
      <c r="E15" s="125">
        <v>15847.82</v>
      </c>
      <c r="F15" s="125">
        <v>94941.03</v>
      </c>
      <c r="G15" s="125">
        <v>-1667.99</v>
      </c>
      <c r="H15" s="125">
        <v>27110.38</v>
      </c>
      <c r="I15" s="125">
        <v>15473.31</v>
      </c>
      <c r="J15" s="125">
        <v>23397.19</v>
      </c>
      <c r="K15" s="125">
        <v>-21467.200000000001</v>
      </c>
      <c r="L15" s="125">
        <v>-1969.12</v>
      </c>
      <c r="M15" s="125">
        <v>6169</v>
      </c>
      <c r="N15" s="125">
        <v>-8734.1</v>
      </c>
      <c r="O15" s="125">
        <v>2189.02</v>
      </c>
      <c r="P15" s="125">
        <v>6219.93</v>
      </c>
      <c r="Q15" s="125">
        <v>-1919.39</v>
      </c>
      <c r="R15" s="125">
        <v>-400.74</v>
      </c>
      <c r="S15" s="125">
        <v>-10759.3</v>
      </c>
      <c r="T15" s="125">
        <v>-7330.65</v>
      </c>
      <c r="U15" s="125">
        <v>7578.2</v>
      </c>
      <c r="V15" s="125">
        <v>10297.67</v>
      </c>
      <c r="W15" s="125">
        <v>-5869.97</v>
      </c>
      <c r="X15" s="125">
        <v>24633.08</v>
      </c>
      <c r="Y15" s="125">
        <v>23363.19</v>
      </c>
      <c r="Z15" s="125">
        <v>-1247.1300000000001</v>
      </c>
      <c r="AA15" s="243">
        <v>-6373.7</v>
      </c>
      <c r="AB15" s="243">
        <v>5913.7359999999999</v>
      </c>
      <c r="AC15" s="243">
        <v>15609.41</v>
      </c>
      <c r="AD15" s="243">
        <v>24042.54</v>
      </c>
      <c r="AE15" s="243">
        <v>-3404.33</v>
      </c>
      <c r="AF15" s="125">
        <v>8370.01</v>
      </c>
      <c r="AG15" s="243">
        <v>26240.44</v>
      </c>
      <c r="AH15" s="243">
        <v>9706.2999999999993</v>
      </c>
      <c r="AI15" s="243">
        <v>15847.82</v>
      </c>
      <c r="AJ15" s="243">
        <v>94941.03</v>
      </c>
      <c r="AK15" s="243">
        <v>-1667.99</v>
      </c>
      <c r="AL15">
        <v>27110.38</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workbookViewId="0"/>
  </sheetViews>
  <sheetFormatPr defaultColWidth="18.7109375" defaultRowHeight="12.75" customHeight="1" x14ac:dyDescent="0.25"/>
  <cols>
    <col min="1" max="31" width="9.140625" customWidth="1"/>
  </cols>
  <sheetData>
    <row r="1" spans="1:31" ht="15" x14ac:dyDescent="0.25">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row>
    <row r="2" spans="1:31" ht="15" x14ac:dyDescent="0.25">
      <c r="A2" s="132"/>
      <c r="B2" s="133">
        <v>1981</v>
      </c>
      <c r="C2" s="133">
        <v>1982</v>
      </c>
      <c r="D2" s="133">
        <v>1983</v>
      </c>
      <c r="E2" s="133">
        <v>1984</v>
      </c>
      <c r="F2" s="133">
        <v>1985</v>
      </c>
      <c r="G2" s="133">
        <v>1986</v>
      </c>
      <c r="H2" s="133">
        <v>1987</v>
      </c>
      <c r="I2" s="133">
        <v>1988</v>
      </c>
      <c r="J2" s="133">
        <v>1989</v>
      </c>
      <c r="K2" s="133">
        <v>1990</v>
      </c>
      <c r="L2" s="133">
        <v>1991</v>
      </c>
      <c r="M2" s="133">
        <v>1992</v>
      </c>
      <c r="N2" s="133">
        <v>1993</v>
      </c>
      <c r="O2" s="133">
        <v>1994</v>
      </c>
      <c r="P2" s="133">
        <v>1995</v>
      </c>
      <c r="Q2" s="133">
        <v>1996</v>
      </c>
      <c r="R2" s="133">
        <v>1997</v>
      </c>
      <c r="S2" s="133">
        <v>1998</v>
      </c>
      <c r="T2" s="133">
        <v>1999</v>
      </c>
      <c r="U2" s="133">
        <v>2000</v>
      </c>
      <c r="V2" s="133">
        <v>2001</v>
      </c>
      <c r="W2" s="133">
        <v>2002</v>
      </c>
      <c r="X2" s="133">
        <v>2003</v>
      </c>
      <c r="Y2" s="133">
        <v>2004</v>
      </c>
      <c r="Z2" s="133">
        <v>2005</v>
      </c>
      <c r="AA2" s="133">
        <v>2006</v>
      </c>
      <c r="AB2" s="133">
        <v>2007</v>
      </c>
      <c r="AC2" s="133">
        <v>2008</v>
      </c>
      <c r="AD2" s="133">
        <v>2009</v>
      </c>
      <c r="AE2" s="133">
        <v>2010</v>
      </c>
    </row>
    <row r="3" spans="1:31" ht="15" x14ac:dyDescent="0.25">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row>
    <row r="4" spans="1:31" ht="15" x14ac:dyDescent="0.25">
      <c r="A4" s="136" t="s">
        <v>28</v>
      </c>
      <c r="B4" s="125"/>
      <c r="C4" s="125"/>
      <c r="D4" s="125"/>
      <c r="E4" s="125"/>
      <c r="F4" s="125"/>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row>
    <row r="5" spans="1:31" ht="15" x14ac:dyDescent="0.25">
      <c r="A5" s="136" t="s">
        <v>29</v>
      </c>
      <c r="B5" s="125"/>
      <c r="C5" s="125"/>
      <c r="D5" s="125"/>
      <c r="E5" s="125"/>
      <c r="F5" s="125"/>
      <c r="G5" s="125"/>
      <c r="H5" s="125"/>
      <c r="I5" s="125"/>
      <c r="J5" s="125"/>
      <c r="K5" s="125"/>
      <c r="L5" s="125"/>
      <c r="M5" s="125"/>
      <c r="N5" s="125"/>
      <c r="O5" s="125"/>
      <c r="P5" s="125"/>
      <c r="Q5" s="125"/>
      <c r="R5" s="125"/>
      <c r="S5" s="125"/>
      <c r="T5" s="125"/>
      <c r="U5" s="125"/>
      <c r="V5" s="125"/>
      <c r="W5" s="125"/>
      <c r="X5" s="125"/>
      <c r="Y5" s="125"/>
      <c r="Z5" s="125"/>
      <c r="AA5" s="125"/>
      <c r="AB5" s="125"/>
      <c r="AC5" s="125"/>
      <c r="AD5" s="125"/>
      <c r="AE5" s="125"/>
    </row>
    <row r="6" spans="1:31" ht="15" x14ac:dyDescent="0.25">
      <c r="A6" s="136" t="s">
        <v>30</v>
      </c>
      <c r="B6" s="125"/>
      <c r="C6" s="125"/>
      <c r="D6" s="125"/>
      <c r="E6" s="12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row>
    <row r="7" spans="1:31" ht="15" x14ac:dyDescent="0.25">
      <c r="A7" s="136" t="s">
        <v>31</v>
      </c>
      <c r="B7" s="125"/>
      <c r="C7" s="125"/>
      <c r="D7" s="125"/>
      <c r="E7" s="12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row>
    <row r="8" spans="1:31" ht="15" x14ac:dyDescent="0.25">
      <c r="A8" s="136" t="s">
        <v>32</v>
      </c>
      <c r="B8" s="125"/>
      <c r="C8" s="125"/>
      <c r="D8" s="125"/>
      <c r="E8" s="12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row>
    <row r="9" spans="1:31" ht="15" x14ac:dyDescent="0.25">
      <c r="A9" s="136" t="s">
        <v>33</v>
      </c>
      <c r="B9" s="125"/>
      <c r="C9" s="125"/>
      <c r="D9" s="125"/>
      <c r="E9" s="1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row>
    <row r="10" spans="1:31" ht="15" x14ac:dyDescent="0.25">
      <c r="A10" s="136" t="s">
        <v>34</v>
      </c>
      <c r="B10" s="125"/>
      <c r="C10" s="125"/>
      <c r="D10" s="125"/>
      <c r="E10" s="125"/>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row>
    <row r="11" spans="1:31" ht="15" x14ac:dyDescent="0.25">
      <c r="A11" s="136" t="s">
        <v>35</v>
      </c>
      <c r="B11" s="125"/>
      <c r="C11" s="125"/>
      <c r="D11" s="125"/>
      <c r="E11" s="125"/>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row>
    <row r="12" spans="1:31" ht="15" x14ac:dyDescent="0.25">
      <c r="A12" s="136" t="s">
        <v>36</v>
      </c>
      <c r="B12" s="125"/>
      <c r="C12" s="125"/>
      <c r="D12" s="125"/>
      <c r="E12" s="125"/>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row>
    <row r="13" spans="1:31" ht="15" x14ac:dyDescent="0.25">
      <c r="A13" s="136" t="s">
        <v>37</v>
      </c>
      <c r="B13" s="125"/>
      <c r="C13" s="125"/>
      <c r="D13" s="125"/>
      <c r="E13" s="125"/>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row>
    <row r="14" spans="1:31" ht="15" x14ac:dyDescent="0.25">
      <c r="A14" s="136" t="s">
        <v>38</v>
      </c>
      <c r="B14" s="125"/>
      <c r="C14" s="125"/>
      <c r="D14" s="125"/>
      <c r="E14" s="125"/>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row>
    <row r="15" spans="1:31" ht="15" x14ac:dyDescent="0.25">
      <c r="A15" s="136" t="s">
        <v>39</v>
      </c>
      <c r="B15" s="125"/>
      <c r="C15" s="125"/>
      <c r="D15" s="125"/>
      <c r="E15" s="125"/>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heetViews>
  <sheetFormatPr defaultRowHeight="15" x14ac:dyDescent="0.25"/>
  <cols>
    <col min="3" max="5" width="10.7109375" customWidth="1"/>
  </cols>
  <sheetData>
    <row r="5" spans="3:5" ht="15" customHeight="1" x14ac:dyDescent="0.25">
      <c r="C5">
        <f>IF(GainsImpToNIB!B4="","",GainsImpToNIB!B4/1000)</f>
        <v>5.13E-4</v>
      </c>
      <c r="D5">
        <f>IF(GainsImpToNIB!C4="","",GainsImpToNIB!C4/1000)</f>
        <v>5.13E-4</v>
      </c>
      <c r="E5">
        <f>IF(GainsImpToNIB!D4="","",GainsImpToNIB!D4/1000)</f>
        <v>5.13E-4</v>
      </c>
    </row>
    <row r="6" spans="3:5" ht="15" customHeight="1" x14ac:dyDescent="0.25">
      <c r="C6">
        <f>IF(GainsImpToNIB!B5="","",GainsImpToNIB!B5/1000)</f>
        <v>-2.3479999999999998E-3</v>
      </c>
      <c r="D6">
        <f>IF(GainsImpToNIB!C5="","",GainsImpToNIB!C5/1000)</f>
        <v>-2.3479999999999998E-3</v>
      </c>
      <c r="E6">
        <f>IF(GainsImpToNIB!D5="","",GainsImpToNIB!D5/1000)</f>
        <v>-2.3479999999999998E-3</v>
      </c>
    </row>
    <row r="7" spans="3:5" ht="15" customHeight="1" x14ac:dyDescent="0.25">
      <c r="C7">
        <f>IF(GainsImpToNIB!B6="","",GainsImpToNIB!B6/1000)</f>
        <v>-1.0968E-2</v>
      </c>
      <c r="D7">
        <f>IF(GainsImpToNIB!C6="","",GainsImpToNIB!C6/1000)</f>
        <v>-1.0968E-2</v>
      </c>
      <c r="E7">
        <f>IF(GainsImpToNIB!D6="","",GainsImpToNIB!D6/1000)</f>
        <v>-1.0968E-2</v>
      </c>
    </row>
    <row r="8" spans="3:5" ht="15" customHeight="1" x14ac:dyDescent="0.25">
      <c r="C8">
        <f>IF(GainsImpToNIB!B7="","",GainsImpToNIB!B7/1000)</f>
        <v>4.7340000000000004E-3</v>
      </c>
      <c r="D8">
        <f>IF(GainsImpToNIB!C7="","",GainsImpToNIB!C7/1000)</f>
        <v>4.7340000000000004E-3</v>
      </c>
      <c r="E8">
        <f>IF(GainsImpToNIB!D7="","",GainsImpToNIB!D7/1000)</f>
        <v>4.7340000000000004E-3</v>
      </c>
    </row>
    <row r="9" spans="3:5" ht="15" customHeight="1" x14ac:dyDescent="0.25">
      <c r="C9">
        <f>IF(GainsImpToNIB!B8="","",GainsImpToNIB!B8/1000)</f>
        <v>-5.2859999999999999E-3</v>
      </c>
      <c r="D9">
        <f>IF(GainsImpToNIB!C8="","",GainsImpToNIB!C8/1000)</f>
        <v>-5.2859999999999999E-3</v>
      </c>
      <c r="E9">
        <f>IF(GainsImpToNIB!D8="","",GainsImpToNIB!D8/1000)</f>
        <v>-5.2859999999999999E-3</v>
      </c>
    </row>
    <row r="10" spans="3:5" ht="15" customHeight="1" x14ac:dyDescent="0.25">
      <c r="C10">
        <f>IF(GainsImpToNIB!B9="","",GainsImpToNIB!B9/1000)</f>
        <v>-1.3730000000000001E-3</v>
      </c>
      <c r="D10">
        <f>IF(GainsImpToNIB!C9="","",GainsImpToNIB!C9/1000)</f>
        <v>-1.3730000000000001E-3</v>
      </c>
      <c r="E10">
        <f>IF(GainsImpToNIB!D9="","",GainsImpToNIB!D9/1000)</f>
        <v>-1.3730000000000001E-3</v>
      </c>
    </row>
    <row r="11" spans="3:5" ht="15" customHeight="1" x14ac:dyDescent="0.25">
      <c r="C11">
        <f>IF(GainsImpToNIB!B10="","",GainsImpToNIB!B10/1000)</f>
        <v>1.9600000000000002E-4</v>
      </c>
      <c r="D11">
        <f>IF(GainsImpToNIB!C10="","",GainsImpToNIB!C10/1000)</f>
        <v>1.9600000000000002E-4</v>
      </c>
      <c r="E11">
        <f>IF(GainsImpToNIB!D10="","",GainsImpToNIB!D10/1000)</f>
        <v>1.9600000000000002E-4</v>
      </c>
    </row>
    <row r="12" spans="3:5" ht="15" customHeight="1" x14ac:dyDescent="0.25">
      <c r="C12">
        <f>IF(GainsImpToNIB!B11="","",GainsImpToNIB!B11/1000)</f>
        <v>-1.3730000000000001E-3</v>
      </c>
      <c r="D12">
        <f>IF(GainsImpToNIB!C11="","",GainsImpToNIB!C11/1000)</f>
        <v>-1.3730000000000001E-3</v>
      </c>
      <c r="E12">
        <f>IF(GainsImpToNIB!D11="","",GainsImpToNIB!D11/1000)</f>
        <v>-1.3730000000000001E-3</v>
      </c>
    </row>
    <row r="13" spans="3:5" ht="15" customHeight="1" x14ac:dyDescent="0.25">
      <c r="C13">
        <f>IF(GainsImpToNIB!B12="","",GainsImpToNIB!B12/1000)</f>
        <v>2.8610000000000003E-3</v>
      </c>
      <c r="D13">
        <f>IF(GainsImpToNIB!C12="","",GainsImpToNIB!C12/1000)</f>
        <v>2.8610000000000003E-3</v>
      </c>
      <c r="E13">
        <f>IF(GainsImpToNIB!D12="","",GainsImpToNIB!D12/1000)</f>
        <v>2.8610000000000003E-3</v>
      </c>
    </row>
    <row r="14" spans="3:5" ht="15" customHeight="1" x14ac:dyDescent="0.25">
      <c r="C14">
        <f>IF(GainsImpToNIB!B13="","",GainsImpToNIB!B13/1000)</f>
        <v>1.6249999999999999E-3</v>
      </c>
      <c r="D14">
        <f>IF(GainsImpToNIB!C13="","",GainsImpToNIB!C13/1000)</f>
        <v>1.6249999999999999E-3</v>
      </c>
      <c r="E14">
        <f>IF(GainsImpToNIB!D13="","",GainsImpToNIB!D13/1000)</f>
        <v>1.6249999999999999E-3</v>
      </c>
    </row>
    <row r="15" spans="3:5" ht="15" customHeight="1" x14ac:dyDescent="0.25">
      <c r="C15">
        <f>IF(GainsImpToNIB!B14="","",GainsImpToNIB!B14/1000)</f>
        <v>7.1580000000000003E-3</v>
      </c>
      <c r="D15">
        <f>IF(GainsImpToNIB!C14="","",GainsImpToNIB!C14/1000)</f>
        <v>7.1580000000000003E-3</v>
      </c>
      <c r="E15">
        <f>IF(GainsImpToNIB!D14="","",GainsImpToNIB!D14/1000)</f>
        <v>7.1580000000000003E-3</v>
      </c>
    </row>
    <row r="16" spans="3:5" ht="15" customHeight="1" x14ac:dyDescent="0.25">
      <c r="C16">
        <f>IF(GainsImpToNIB!B15="","",GainsImpToNIB!B15/1000)</f>
        <v>1.2736000000000001E-2</v>
      </c>
      <c r="D16">
        <f>IF(GainsImpToNIB!C15="","",GainsImpToNIB!C15/1000)</f>
        <v>1.2736000000000001E-2</v>
      </c>
      <c r="E16">
        <f>IF(GainsImpToNIB!D15="","",GainsImpToNIB!D15/1000)</f>
        <v>1.2736000000000001E-2</v>
      </c>
    </row>
    <row r="17" spans="3:5" ht="15" customHeight="1" x14ac:dyDescent="0.25">
      <c r="C17">
        <f>IF(GainsImpToNIB!B16="","",GainsImpToNIB!B16/1000)</f>
        <v>5.13E-4</v>
      </c>
      <c r="D17">
        <f>IF(GainsImpToNIB!C16="","",GainsImpToNIB!C16/1000)</f>
        <v>5.13E-4</v>
      </c>
      <c r="E17">
        <f>IF(GainsImpToNIB!D16="","",GainsImpToNIB!D16/1000)</f>
        <v>5.13E-4</v>
      </c>
    </row>
    <row r="18" spans="3:5" ht="15" customHeight="1" x14ac:dyDescent="0.25">
      <c r="C18">
        <f>IF(GainsImpToNIB!B17="","",GainsImpToNIB!B17/1000)</f>
        <v>-2.3479999999999998E-3</v>
      </c>
      <c r="D18">
        <f>IF(GainsImpToNIB!C17="","",GainsImpToNIB!C17/1000)</f>
        <v>-2.3479999999999998E-3</v>
      </c>
      <c r="E18">
        <f>IF(GainsImpToNIB!D17="","",GainsImpToNIB!D17/1000)</f>
        <v>-2.3479999999999998E-3</v>
      </c>
    </row>
    <row r="19" spans="3:5" ht="15" customHeight="1" x14ac:dyDescent="0.25">
      <c r="C19">
        <f>IF(GainsImpToNIB!B18="","",GainsImpToNIB!B18/1000)</f>
        <v>-1.0968E-2</v>
      </c>
      <c r="D19">
        <f>IF(GainsImpToNIB!C18="","",GainsImpToNIB!C18/1000)</f>
        <v>-1.0968E-2</v>
      </c>
      <c r="E19">
        <f>IF(GainsImpToNIB!D18="","",GainsImpToNIB!D18/1000)</f>
        <v>-1.0968E-2</v>
      </c>
    </row>
    <row r="20" spans="3:5" ht="15" customHeight="1" x14ac:dyDescent="0.25">
      <c r="C20">
        <f>IF(GainsImpToNIB!B19="","",GainsImpToNIB!B19/1000)</f>
        <v>4.7340000000000004E-3</v>
      </c>
      <c r="D20">
        <f>IF(GainsImpToNIB!C19="","",GainsImpToNIB!C19/1000)</f>
        <v>4.7340000000000004E-3</v>
      </c>
      <c r="E20">
        <f>IF(GainsImpToNIB!D19="","",GainsImpToNIB!D19/1000)</f>
        <v>4.7340000000000004E-3</v>
      </c>
    </row>
    <row r="21" spans="3:5" ht="15" customHeight="1" x14ac:dyDescent="0.25">
      <c r="C21">
        <f>IF(GainsImpToNIB!B20="","",GainsImpToNIB!B20/1000)</f>
        <v>-5.2859999999999999E-3</v>
      </c>
      <c r="D21">
        <f>IF(GainsImpToNIB!C20="","",GainsImpToNIB!C20/1000)</f>
        <v>-5.2859999999999999E-3</v>
      </c>
      <c r="E21">
        <f>IF(GainsImpToNIB!D20="","",GainsImpToNIB!D20/1000)</f>
        <v>-5.2859999999999999E-3</v>
      </c>
    </row>
    <row r="22" spans="3:5" ht="15" customHeight="1" x14ac:dyDescent="0.25">
      <c r="C22">
        <f>IF(GainsImpToNIB!B21="","",GainsImpToNIB!B21/1000)</f>
        <v>-1.3730000000000001E-3</v>
      </c>
      <c r="D22">
        <f>IF(GainsImpToNIB!C21="","",GainsImpToNIB!C21/1000)</f>
        <v>-1.3730000000000001E-3</v>
      </c>
      <c r="E22">
        <f>IF(GainsImpToNIB!D21="","",GainsImpToNIB!D21/1000)</f>
        <v>-1.3730000000000001E-3</v>
      </c>
    </row>
    <row r="23" spans="3:5" ht="15" customHeight="1" x14ac:dyDescent="0.25">
      <c r="C23">
        <f>IF(GainsImpToNIB!B22="","",GainsImpToNIB!B22/1000)</f>
        <v>1.9600000000000002E-4</v>
      </c>
      <c r="D23">
        <f>IF(GainsImpToNIB!C22="","",GainsImpToNIB!C22/1000)</f>
        <v>1.9600000000000002E-4</v>
      </c>
      <c r="E23">
        <f>IF(GainsImpToNIB!D22="","",GainsImpToNIB!D22/1000)</f>
        <v>1.9600000000000002E-4</v>
      </c>
    </row>
    <row r="24" spans="3:5" ht="15" customHeight="1" x14ac:dyDescent="0.25">
      <c r="C24">
        <f>IF(GainsImpToNIB!B23="","",GainsImpToNIB!B23/1000)</f>
        <v>-1.3730000000000001E-3</v>
      </c>
      <c r="D24">
        <f>IF(GainsImpToNIB!C23="","",GainsImpToNIB!C23/1000)</f>
        <v>-1.3730000000000001E-3</v>
      </c>
      <c r="E24">
        <f>IF(GainsImpToNIB!D23="","",GainsImpToNIB!D23/1000)</f>
        <v>-1.3730000000000001E-3</v>
      </c>
    </row>
    <row r="25" spans="3:5" ht="15" customHeight="1" x14ac:dyDescent="0.25">
      <c r="C25">
        <f>IF(GainsImpToNIB!B24="","",GainsImpToNIB!B24/1000)</f>
        <v>2.8610000000000003E-3</v>
      </c>
      <c r="D25">
        <f>IF(GainsImpToNIB!C24="","",GainsImpToNIB!C24/1000)</f>
        <v>2.8610000000000003E-3</v>
      </c>
      <c r="E25">
        <f>IF(GainsImpToNIB!D24="","",GainsImpToNIB!D24/1000)</f>
        <v>2.8610000000000003E-3</v>
      </c>
    </row>
    <row r="26" spans="3:5" ht="15" customHeight="1" x14ac:dyDescent="0.25">
      <c r="C26">
        <f>IF(GainsImpToNIB!B25="","",GainsImpToNIB!B25/1000)</f>
        <v>1.6249999999999999E-3</v>
      </c>
      <c r="D26">
        <f>IF(GainsImpToNIB!C25="","",GainsImpToNIB!C25/1000)</f>
        <v>1.6249999999999999E-3</v>
      </c>
      <c r="E26">
        <f>IF(GainsImpToNIB!D25="","",GainsImpToNIB!D25/1000)</f>
        <v>1.6249999999999999E-3</v>
      </c>
    </row>
    <row r="27" spans="3:5" ht="15" customHeight="1" x14ac:dyDescent="0.25">
      <c r="C27">
        <f>IF(GainsImpToNIB!B26="","",GainsImpToNIB!B26/1000)</f>
        <v>7.1580000000000003E-3</v>
      </c>
      <c r="D27">
        <f>IF(GainsImpToNIB!C26="","",GainsImpToNIB!C26/1000)</f>
        <v>7.1580000000000003E-3</v>
      </c>
      <c r="E27">
        <f>IF(GainsImpToNIB!D26="","",GainsImpToNIB!D26/1000)</f>
        <v>7.1580000000000003E-3</v>
      </c>
    </row>
    <row r="28" spans="3:5" ht="15" customHeight="1" x14ac:dyDescent="0.25">
      <c r="C28">
        <f>IF(GainsImpToNIB!B27="","",GainsImpToNIB!B27/1000)</f>
        <v>1.2736000000000001E-2</v>
      </c>
      <c r="D28">
        <f>IF(GainsImpToNIB!C27="","",GainsImpToNIB!C27/1000)</f>
        <v>1.2736000000000001E-2</v>
      </c>
      <c r="E28">
        <f>IF(GainsImpToNIB!D27="","",GainsImpToNIB!D27/1000)</f>
        <v>1.2736000000000001E-2</v>
      </c>
    </row>
    <row r="29" spans="3:5" ht="15" customHeight="1" x14ac:dyDescent="0.25">
      <c r="C29">
        <f>IF(GainsImpToNIB!B28="","",GainsImpToNIB!B28/1000)</f>
        <v>5.13E-4</v>
      </c>
      <c r="D29">
        <f>IF(GainsImpToNIB!C28="","",GainsImpToNIB!C28/1000)</f>
        <v>5.13E-4</v>
      </c>
      <c r="E29">
        <f>IF(GainsImpToNIB!D28="","",GainsImpToNIB!D28/1000)</f>
        <v>5.13E-4</v>
      </c>
    </row>
    <row r="30" spans="3:5" ht="15" customHeight="1" x14ac:dyDescent="0.25">
      <c r="C30">
        <f>IF(GainsImpToNIB!B29="","",GainsImpToNIB!B29/1000)</f>
        <v>-2.3479999999999998E-3</v>
      </c>
      <c r="D30">
        <f>IF(GainsImpToNIB!C29="","",GainsImpToNIB!C29/1000)</f>
        <v>-2.3479999999999998E-3</v>
      </c>
      <c r="E30">
        <f>IF(GainsImpToNIB!D29="","",GainsImpToNIB!D29/1000)</f>
        <v>-2.3479999999999998E-3</v>
      </c>
    </row>
    <row r="31" spans="3:5" ht="15" customHeight="1" x14ac:dyDescent="0.25">
      <c r="C31">
        <f>IF(GainsImpToNIB!B30="","",GainsImpToNIB!B30/1000)</f>
        <v>-1.0968E-2</v>
      </c>
      <c r="D31">
        <f>IF(GainsImpToNIB!C30="","",GainsImpToNIB!C30/1000)</f>
        <v>-1.0968E-2</v>
      </c>
      <c r="E31">
        <f>IF(GainsImpToNIB!D30="","",GainsImpToNIB!D30/1000)</f>
        <v>-1.0968E-2</v>
      </c>
    </row>
    <row r="32" spans="3:5" ht="15" customHeight="1" x14ac:dyDescent="0.25">
      <c r="C32">
        <f>IF(GainsImpToNIB!B31="","",GainsImpToNIB!B31/1000)</f>
        <v>4.7340000000000004E-3</v>
      </c>
      <c r="D32">
        <f>IF(GainsImpToNIB!C31="","",GainsImpToNIB!C31/1000)</f>
        <v>4.7340000000000004E-3</v>
      </c>
      <c r="E32">
        <f>IF(GainsImpToNIB!D31="","",GainsImpToNIB!D31/1000)</f>
        <v>4.7340000000000004E-3</v>
      </c>
    </row>
    <row r="33" spans="3:5" ht="15" customHeight="1" x14ac:dyDescent="0.25">
      <c r="C33">
        <f>IF(GainsImpToNIB!B32="","",GainsImpToNIB!B32/1000)</f>
        <v>-5.2859999999999999E-3</v>
      </c>
      <c r="D33">
        <f>IF(GainsImpToNIB!C32="","",GainsImpToNIB!C32/1000)</f>
        <v>-5.2859999999999999E-3</v>
      </c>
      <c r="E33">
        <f>IF(GainsImpToNIB!D32="","",GainsImpToNIB!D32/1000)</f>
        <v>-5.2859999999999999E-3</v>
      </c>
    </row>
    <row r="34" spans="3:5" ht="15" customHeight="1" x14ac:dyDescent="0.25">
      <c r="C34">
        <f>IF(GainsImpToNIB!B33="","",GainsImpToNIB!B33/1000)</f>
        <v>-1.3730000000000001E-3</v>
      </c>
      <c r="D34">
        <f>IF(GainsImpToNIB!C33="","",GainsImpToNIB!C33/1000)</f>
        <v>-1.3730000000000001E-3</v>
      </c>
      <c r="E34">
        <f>IF(GainsImpToNIB!D33="","",GainsImpToNIB!D33/1000)</f>
        <v>-1.3730000000000001E-3</v>
      </c>
    </row>
    <row r="35" spans="3:5" ht="15" customHeight="1" x14ac:dyDescent="0.25">
      <c r="C35">
        <f>IF(GainsImpToNIB!B34="","",GainsImpToNIB!B34/1000)</f>
        <v>1.9600000000000002E-4</v>
      </c>
      <c r="D35">
        <f>IF(GainsImpToNIB!C34="","",GainsImpToNIB!C34/1000)</f>
        <v>1.9600000000000002E-4</v>
      </c>
      <c r="E35">
        <f>IF(GainsImpToNIB!D34="","",GainsImpToNIB!D34/1000)</f>
        <v>1.9600000000000002E-4</v>
      </c>
    </row>
    <row r="36" spans="3:5" ht="15" customHeight="1" x14ac:dyDescent="0.25">
      <c r="C36">
        <f>IF(GainsImpToNIB!B35="","",GainsImpToNIB!B35/1000)</f>
        <v>-1.3730000000000001E-3</v>
      </c>
      <c r="D36">
        <f>IF(GainsImpToNIB!C35="","",GainsImpToNIB!C35/1000)</f>
        <v>-1.3730000000000001E-3</v>
      </c>
      <c r="E36">
        <f>IF(GainsImpToNIB!D35="","",GainsImpToNIB!D35/1000)</f>
        <v>-1.3730000000000001E-3</v>
      </c>
    </row>
    <row r="37" spans="3:5" ht="15" customHeight="1" x14ac:dyDescent="0.25">
      <c r="C37">
        <f>IF(GainsImpToNIB!B36="","",GainsImpToNIB!B36/1000)</f>
        <v>2.8610000000000003E-3</v>
      </c>
      <c r="D37">
        <f>IF(GainsImpToNIB!C36="","",GainsImpToNIB!C36/1000)</f>
        <v>2.8610000000000003E-3</v>
      </c>
      <c r="E37">
        <f>IF(GainsImpToNIB!D36="","",GainsImpToNIB!D36/1000)</f>
        <v>2.8610000000000003E-3</v>
      </c>
    </row>
    <row r="38" spans="3:5" ht="15" customHeight="1" x14ac:dyDescent="0.25">
      <c r="C38">
        <f>IF(GainsImpToNIB!B37="","",GainsImpToNIB!B37/1000)</f>
        <v>1.6249999999999999E-3</v>
      </c>
      <c r="D38">
        <f>IF(GainsImpToNIB!C37="","",GainsImpToNIB!C37/1000)</f>
        <v>1.6249999999999999E-3</v>
      </c>
      <c r="E38">
        <f>IF(GainsImpToNIB!D37="","",GainsImpToNIB!D37/1000)</f>
        <v>1.6249999999999999E-3</v>
      </c>
    </row>
    <row r="39" spans="3:5" ht="15" customHeight="1" x14ac:dyDescent="0.25">
      <c r="C39">
        <f>IF(GainsImpToNIB!B38="","",GainsImpToNIB!B38/1000)</f>
        <v>7.1580000000000003E-3</v>
      </c>
      <c r="D39">
        <f>IF(GainsImpToNIB!C38="","",GainsImpToNIB!C38/1000)</f>
        <v>7.1580000000000003E-3</v>
      </c>
      <c r="E39">
        <f>IF(GainsImpToNIB!D38="","",GainsImpToNIB!D38/1000)</f>
        <v>7.1580000000000003E-3</v>
      </c>
    </row>
    <row r="40" spans="3:5" ht="15" customHeight="1" x14ac:dyDescent="0.25">
      <c r="C40">
        <f>IF(GainsImpToNIB!B39="","",GainsImpToNIB!B39/1000)</f>
        <v>1.2736000000000001E-2</v>
      </c>
      <c r="D40">
        <f>IF(GainsImpToNIB!C39="","",GainsImpToNIB!C39/1000)</f>
        <v>1.2736000000000001E-2</v>
      </c>
      <c r="E40">
        <f>IF(GainsImpToNIB!D39="","",GainsImpToNIB!D39/1000)</f>
        <v>1.2736000000000001E-2</v>
      </c>
    </row>
    <row r="41" spans="3:5" ht="15" customHeight="1" x14ac:dyDescent="0.25">
      <c r="C41">
        <f>IF(GainsImpToNIB!B40="","",GainsImpToNIB!B40/1000)</f>
        <v>5.13E-4</v>
      </c>
      <c r="D41">
        <f>IF(GainsImpToNIB!C40="","",GainsImpToNIB!C40/1000)</f>
        <v>5.13E-4</v>
      </c>
      <c r="E41">
        <f>IF(GainsImpToNIB!D40="","",GainsImpToNIB!D40/1000)</f>
        <v>5.13E-4</v>
      </c>
    </row>
    <row r="42" spans="3:5" ht="15" customHeight="1" x14ac:dyDescent="0.25">
      <c r="C42">
        <f>IF(GainsImpToNIB!B41="","",GainsImpToNIB!B41/1000)</f>
        <v>-2.3479999999999998E-3</v>
      </c>
      <c r="D42">
        <f>IF(GainsImpToNIB!C41="","",GainsImpToNIB!C41/1000)</f>
        <v>-2.3479999999999998E-3</v>
      </c>
      <c r="E42">
        <f>IF(GainsImpToNIB!D41="","",GainsImpToNIB!D41/1000)</f>
        <v>-2.3479999999999998E-3</v>
      </c>
    </row>
    <row r="43" spans="3:5" ht="15" customHeight="1" x14ac:dyDescent="0.25">
      <c r="C43">
        <f>IF(GainsImpToNIB!B42="","",GainsImpToNIB!B42/1000)</f>
        <v>-1.0968E-2</v>
      </c>
      <c r="D43">
        <f>IF(GainsImpToNIB!C42="","",GainsImpToNIB!C42/1000)</f>
        <v>-1.0968E-2</v>
      </c>
      <c r="E43">
        <f>IF(GainsImpToNIB!D42="","",GainsImpToNIB!D42/1000)</f>
        <v>-1.0968E-2</v>
      </c>
    </row>
    <row r="44" spans="3:5" x14ac:dyDescent="0.25">
      <c r="C44">
        <f>IF(GainsImpToNIB!B43="","",GainsImpToNIB!B43/1000)</f>
        <v>4.7340000000000004E-3</v>
      </c>
      <c r="D44">
        <f>IF(GainsImpToNIB!C43="","",GainsImpToNIB!C43/1000)</f>
        <v>4.7340000000000004E-3</v>
      </c>
      <c r="E44">
        <f>IF(GainsImpToNIB!D43="","",GainsImpToNIB!D43/1000)</f>
        <v>4.7340000000000004E-3</v>
      </c>
    </row>
    <row r="45" spans="3:5" x14ac:dyDescent="0.25">
      <c r="C45">
        <f>IF(GainsImpToNIB!B44="","",GainsImpToNIB!B44/1000)</f>
        <v>-5.2859999999999999E-3</v>
      </c>
      <c r="D45">
        <f>IF(GainsImpToNIB!C44="","",GainsImpToNIB!C44/1000)</f>
        <v>-5.2859999999999999E-3</v>
      </c>
      <c r="E45">
        <f>IF(GainsImpToNIB!D44="","",GainsImpToNIB!D44/1000)</f>
        <v>-5.2859999999999999E-3</v>
      </c>
    </row>
    <row r="46" spans="3:5" x14ac:dyDescent="0.25">
      <c r="C46">
        <f>IF(GainsImpToNIB!B45="","",GainsImpToNIB!B45/1000)</f>
        <v>-1.3730000000000001E-3</v>
      </c>
      <c r="D46">
        <f>IF(GainsImpToNIB!C45="","",GainsImpToNIB!C45/1000)</f>
        <v>-1.3730000000000001E-3</v>
      </c>
      <c r="E46">
        <f>IF(GainsImpToNIB!D45="","",GainsImpToNIB!D45/1000)</f>
        <v>-1.3730000000000001E-3</v>
      </c>
    </row>
    <row r="47" spans="3:5" x14ac:dyDescent="0.25">
      <c r="C47">
        <f>IF(GainsImpToNIB!B46="","",GainsImpToNIB!B46/1000)</f>
        <v>1.9600000000000002E-4</v>
      </c>
      <c r="D47">
        <f>IF(GainsImpToNIB!C46="","",GainsImpToNIB!C46/1000)</f>
        <v>1.9600000000000002E-4</v>
      </c>
      <c r="E47">
        <f>IF(GainsImpToNIB!D46="","",GainsImpToNIB!D46/1000)</f>
        <v>1.9600000000000002E-4</v>
      </c>
    </row>
    <row r="48" spans="3:5" x14ac:dyDescent="0.25">
      <c r="C48">
        <f>IF(GainsImpToNIB!B47="","",GainsImpToNIB!B47/1000)</f>
        <v>-1.3730000000000001E-3</v>
      </c>
      <c r="D48">
        <f>IF(GainsImpToNIB!C47="","",GainsImpToNIB!C47/1000)</f>
        <v>-1.3730000000000001E-3</v>
      </c>
      <c r="E48">
        <f>IF(GainsImpToNIB!D47="","",GainsImpToNIB!D47/1000)</f>
        <v>-1.3730000000000001E-3</v>
      </c>
    </row>
    <row r="49" spans="3:5" x14ac:dyDescent="0.25">
      <c r="C49">
        <f>IF(GainsImpToNIB!B48="","",GainsImpToNIB!B48/1000)</f>
        <v>2.8610000000000003E-3</v>
      </c>
      <c r="D49">
        <f>IF(GainsImpToNIB!C48="","",GainsImpToNIB!C48/1000)</f>
        <v>2.8610000000000003E-3</v>
      </c>
      <c r="E49">
        <f>IF(GainsImpToNIB!D48="","",GainsImpToNIB!D48/1000)</f>
        <v>2.8610000000000003E-3</v>
      </c>
    </row>
    <row r="50" spans="3:5" x14ac:dyDescent="0.25">
      <c r="C50">
        <f>IF(GainsImpToNIB!B49="","",GainsImpToNIB!B49/1000)</f>
        <v>1.6249999999999999E-3</v>
      </c>
      <c r="D50">
        <f>IF(GainsImpToNIB!C49="","",GainsImpToNIB!C49/1000)</f>
        <v>1.6249999999999999E-3</v>
      </c>
      <c r="E50">
        <f>IF(GainsImpToNIB!D49="","",GainsImpToNIB!D49/1000)</f>
        <v>1.6249999999999999E-3</v>
      </c>
    </row>
    <row r="51" spans="3:5" x14ac:dyDescent="0.25">
      <c r="C51">
        <f>IF(GainsImpToNIB!B50="","",GainsImpToNIB!B50/1000)</f>
        <v>7.1580000000000003E-3</v>
      </c>
      <c r="D51">
        <f>IF(GainsImpToNIB!C50="","",GainsImpToNIB!C50/1000)</f>
        <v>7.1580000000000003E-3</v>
      </c>
      <c r="E51">
        <f>IF(GainsImpToNIB!D50="","",GainsImpToNIB!D50/1000)</f>
        <v>7.1580000000000003E-3</v>
      </c>
    </row>
    <row r="52" spans="3:5" x14ac:dyDescent="0.25">
      <c r="C52">
        <f>IF(GainsImpToNIB!B51="","",GainsImpToNIB!B51/1000)</f>
        <v>1.2736000000000001E-2</v>
      </c>
      <c r="D52">
        <f>IF(GainsImpToNIB!C51="","",GainsImpToNIB!C51/1000)</f>
        <v>1.2736000000000001E-2</v>
      </c>
      <c r="E52">
        <f>IF(GainsImpToNIB!D51="","",GainsImpToNIB!D51/1000)</f>
        <v>1.2736000000000001E-2</v>
      </c>
    </row>
    <row r="53" spans="3:5" x14ac:dyDescent="0.25">
      <c r="C53">
        <f>IF(GainsImpToNIB!B52="","",GainsImpToNIB!B52/1000)</f>
        <v>5.13E-4</v>
      </c>
      <c r="D53">
        <f>IF(GainsImpToNIB!C52="","",GainsImpToNIB!C52/1000)</f>
        <v>5.13E-4</v>
      </c>
      <c r="E53">
        <f>IF(GainsImpToNIB!D52="","",GainsImpToNIB!D52/1000)</f>
        <v>5.13E-4</v>
      </c>
    </row>
    <row r="54" spans="3:5" x14ac:dyDescent="0.25">
      <c r="C54">
        <f>IF(GainsImpToNIB!B53="","",GainsImpToNIB!B53/1000)</f>
        <v>-2.3479999999999998E-3</v>
      </c>
      <c r="D54">
        <f>IF(GainsImpToNIB!C53="","",GainsImpToNIB!C53/1000)</f>
        <v>-2.3479999999999998E-3</v>
      </c>
      <c r="E54">
        <f>IF(GainsImpToNIB!D53="","",GainsImpToNIB!D53/1000)</f>
        <v>-2.3479999999999998E-3</v>
      </c>
    </row>
    <row r="55" spans="3:5" x14ac:dyDescent="0.25">
      <c r="C55">
        <f>IF(GainsImpToNIB!B54="","",GainsImpToNIB!B54/1000)</f>
        <v>-1.0968E-2</v>
      </c>
      <c r="D55">
        <f>IF(GainsImpToNIB!C54="","",GainsImpToNIB!C54/1000)</f>
        <v>-1.0968E-2</v>
      </c>
      <c r="E55">
        <f>IF(GainsImpToNIB!D54="","",GainsImpToNIB!D54/1000)</f>
        <v>-1.0968E-2</v>
      </c>
    </row>
    <row r="56" spans="3:5" x14ac:dyDescent="0.25">
      <c r="C56">
        <f>IF(GainsImpToNIB!B55="","",GainsImpToNIB!B55/1000)</f>
        <v>4.7340000000000004E-3</v>
      </c>
      <c r="D56">
        <f>IF(GainsImpToNIB!C55="","",GainsImpToNIB!C55/1000)</f>
        <v>4.7340000000000004E-3</v>
      </c>
      <c r="E56">
        <f>IF(GainsImpToNIB!D55="","",GainsImpToNIB!D55/1000)</f>
        <v>4.7340000000000004E-3</v>
      </c>
    </row>
    <row r="57" spans="3:5" x14ac:dyDescent="0.25">
      <c r="C57">
        <f>IF(GainsImpToNIB!B56="","",GainsImpToNIB!B56/1000)</f>
        <v>-5.2859999999999999E-3</v>
      </c>
      <c r="D57">
        <f>IF(GainsImpToNIB!C56="","",GainsImpToNIB!C56/1000)</f>
        <v>-5.2859999999999999E-3</v>
      </c>
      <c r="E57">
        <f>IF(GainsImpToNIB!D56="","",GainsImpToNIB!D56/1000)</f>
        <v>-5.2859999999999999E-3</v>
      </c>
    </row>
    <row r="58" spans="3:5" x14ac:dyDescent="0.25">
      <c r="C58">
        <f>IF(GainsImpToNIB!B57="","",GainsImpToNIB!B57/1000)</f>
        <v>-1.3730000000000001E-3</v>
      </c>
      <c r="D58">
        <f>IF(GainsImpToNIB!C57="","",GainsImpToNIB!C57/1000)</f>
        <v>-1.3730000000000001E-3</v>
      </c>
      <c r="E58">
        <f>IF(GainsImpToNIB!D57="","",GainsImpToNIB!D57/1000)</f>
        <v>-1.3730000000000001E-3</v>
      </c>
    </row>
    <row r="59" spans="3:5" x14ac:dyDescent="0.25">
      <c r="C59">
        <f>IF(GainsImpToNIB!B58="","",GainsImpToNIB!B58/1000)</f>
        <v>1.9600000000000002E-4</v>
      </c>
      <c r="D59">
        <f>IF(GainsImpToNIB!C58="","",GainsImpToNIB!C58/1000)</f>
        <v>1.9600000000000002E-4</v>
      </c>
      <c r="E59">
        <f>IF(GainsImpToNIB!D58="","",GainsImpToNIB!D58/1000)</f>
        <v>1.9600000000000002E-4</v>
      </c>
    </row>
    <row r="60" spans="3:5" x14ac:dyDescent="0.25">
      <c r="C60">
        <f>IF(GainsImpToNIB!B59="","",GainsImpToNIB!B59/1000)</f>
        <v>-1.3730000000000001E-3</v>
      </c>
      <c r="D60">
        <f>IF(GainsImpToNIB!C59="","",GainsImpToNIB!C59/1000)</f>
        <v>-1.3730000000000001E-3</v>
      </c>
      <c r="E60">
        <f>IF(GainsImpToNIB!D59="","",GainsImpToNIB!D59/1000)</f>
        <v>-1.3730000000000001E-3</v>
      </c>
    </row>
    <row r="61" spans="3:5" x14ac:dyDescent="0.25">
      <c r="C61">
        <f>IF(GainsImpToNIB!B60="","",GainsImpToNIB!B60/1000)</f>
        <v>2.8610000000000003E-3</v>
      </c>
      <c r="D61">
        <f>IF(GainsImpToNIB!C60="","",GainsImpToNIB!C60/1000)</f>
        <v>2.8610000000000003E-3</v>
      </c>
      <c r="E61">
        <f>IF(GainsImpToNIB!D60="","",GainsImpToNIB!D60/1000)</f>
        <v>2.8610000000000003E-3</v>
      </c>
    </row>
    <row r="62" spans="3:5" x14ac:dyDescent="0.25">
      <c r="C62">
        <f>IF(GainsImpToNIB!B61="","",GainsImpToNIB!B61/1000)</f>
        <v>1.6249999999999999E-3</v>
      </c>
      <c r="D62">
        <f>IF(GainsImpToNIB!C61="","",GainsImpToNIB!C61/1000)</f>
        <v>1.6249999999999999E-3</v>
      </c>
      <c r="E62">
        <f>IF(GainsImpToNIB!D61="","",GainsImpToNIB!D61/1000)</f>
        <v>1.6249999999999999E-3</v>
      </c>
    </row>
    <row r="63" spans="3:5" x14ac:dyDescent="0.25">
      <c r="C63">
        <f>IF(GainsImpToNIB!B62="","",GainsImpToNIB!B62/1000)</f>
        <v>7.1580000000000003E-3</v>
      </c>
      <c r="D63">
        <f>IF(GainsImpToNIB!C62="","",GainsImpToNIB!C62/1000)</f>
        <v>7.1580000000000003E-3</v>
      </c>
      <c r="E63">
        <f>IF(GainsImpToNIB!D62="","",GainsImpToNIB!D62/1000)</f>
        <v>7.1580000000000003E-3</v>
      </c>
    </row>
    <row r="64" spans="3:5" x14ac:dyDescent="0.25">
      <c r="C64">
        <f>IF(GainsImpToNIB!B63="","",GainsImpToNIB!B63/1000)</f>
        <v>1.2736000000000001E-2</v>
      </c>
      <c r="D64">
        <f>IF(GainsImpToNIB!C63="","",GainsImpToNIB!C63/1000)</f>
        <v>1.2736000000000001E-2</v>
      </c>
      <c r="E64">
        <f>IF(GainsImpToNIB!D63="","",GainsImpToNIB!D63/1000)</f>
        <v>1.2736000000000001E-2</v>
      </c>
    </row>
    <row r="65" spans="3:5" x14ac:dyDescent="0.25">
      <c r="C65">
        <f>IF(GainsImpToNIB!B64="","",GainsImpToNIB!B64/1000)</f>
        <v>5.13E-4</v>
      </c>
      <c r="D65">
        <f>IF(GainsImpToNIB!C64="","",GainsImpToNIB!C64/1000)</f>
        <v>5.13E-4</v>
      </c>
      <c r="E65">
        <f>IF(GainsImpToNIB!D64="","",GainsImpToNIB!D64/1000)</f>
        <v>5.13E-4</v>
      </c>
    </row>
    <row r="66" spans="3:5" x14ac:dyDescent="0.25">
      <c r="C66">
        <f>IF(GainsImpToNIB!B65="","",GainsImpToNIB!B65/1000)</f>
        <v>-2.3479999999999998E-3</v>
      </c>
      <c r="D66">
        <f>IF(GainsImpToNIB!C65="","",GainsImpToNIB!C65/1000)</f>
        <v>-2.3479999999999998E-3</v>
      </c>
      <c r="E66">
        <f>IF(GainsImpToNIB!D65="","",GainsImpToNIB!D65/1000)</f>
        <v>-2.3479999999999998E-3</v>
      </c>
    </row>
    <row r="67" spans="3:5" x14ac:dyDescent="0.25">
      <c r="C67">
        <f>IF(GainsImpToNIB!B66="","",GainsImpToNIB!B66/1000)</f>
        <v>-1.0968E-2</v>
      </c>
      <c r="D67">
        <f>IF(GainsImpToNIB!C66="","",GainsImpToNIB!C66/1000)</f>
        <v>-1.0968E-2</v>
      </c>
      <c r="E67">
        <f>IF(GainsImpToNIB!D66="","",GainsImpToNIB!D66/1000)</f>
        <v>-1.0968E-2</v>
      </c>
    </row>
    <row r="68" spans="3:5" x14ac:dyDescent="0.25">
      <c r="C68">
        <f>IF(GainsImpToNIB!B67="","",GainsImpToNIB!B67/1000)</f>
        <v>4.7340000000000004E-3</v>
      </c>
      <c r="D68">
        <f>IF(GainsImpToNIB!C67="","",GainsImpToNIB!C67/1000)</f>
        <v>4.7340000000000004E-3</v>
      </c>
      <c r="E68">
        <f>IF(GainsImpToNIB!D67="","",GainsImpToNIB!D67/1000)</f>
        <v>4.7340000000000004E-3</v>
      </c>
    </row>
    <row r="69" spans="3:5" x14ac:dyDescent="0.25">
      <c r="C69">
        <f>IF(GainsImpToNIB!B68="","",GainsImpToNIB!B68/1000)</f>
        <v>-5.2859999999999999E-3</v>
      </c>
      <c r="D69">
        <f>IF(GainsImpToNIB!C68="","",GainsImpToNIB!C68/1000)</f>
        <v>-5.2859999999999999E-3</v>
      </c>
      <c r="E69">
        <f>IF(GainsImpToNIB!D68="","",GainsImpToNIB!D68/1000)</f>
        <v>-5.2859999999999999E-3</v>
      </c>
    </row>
    <row r="70" spans="3:5" x14ac:dyDescent="0.25">
      <c r="C70">
        <f>IF(GainsImpToNIB!B69="","",GainsImpToNIB!B69/1000)</f>
        <v>-1.3730000000000001E-3</v>
      </c>
      <c r="D70">
        <f>IF(GainsImpToNIB!C69="","",GainsImpToNIB!C69/1000)</f>
        <v>-1.3730000000000001E-3</v>
      </c>
      <c r="E70">
        <f>IF(GainsImpToNIB!D69="","",GainsImpToNIB!D69/1000)</f>
        <v>-1.3730000000000001E-3</v>
      </c>
    </row>
    <row r="71" spans="3:5" x14ac:dyDescent="0.25">
      <c r="C71">
        <f>IF(GainsImpToNIB!B70="","",GainsImpToNIB!B70/1000)</f>
        <v>1.9600000000000002E-4</v>
      </c>
      <c r="D71">
        <f>IF(GainsImpToNIB!C70="","",GainsImpToNIB!C70/1000)</f>
        <v>1.9600000000000002E-4</v>
      </c>
      <c r="E71">
        <f>IF(GainsImpToNIB!D70="","",GainsImpToNIB!D70/1000)</f>
        <v>1.9600000000000002E-4</v>
      </c>
    </row>
    <row r="72" spans="3:5" x14ac:dyDescent="0.25">
      <c r="C72">
        <f>IF(GainsImpToNIB!B71="","",GainsImpToNIB!B71/1000)</f>
        <v>-1.3730000000000001E-3</v>
      </c>
      <c r="D72">
        <f>IF(GainsImpToNIB!C71="","",GainsImpToNIB!C71/1000)</f>
        <v>-1.3730000000000001E-3</v>
      </c>
      <c r="E72">
        <f>IF(GainsImpToNIB!D71="","",GainsImpToNIB!D71/1000)</f>
        <v>-1.3730000000000001E-3</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1764</vt:i4>
      </vt:variant>
    </vt:vector>
  </HeadingPairs>
  <TitlesOfParts>
    <vt:vector size="1799"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AboveLeesFerryLocal_2022</vt:lpstr>
      <vt:lpstr>AboveLeesFerryLocal_2023</vt:lpstr>
      <vt:lpstr>AboveLeesFerryLocal_2024</vt:lpstr>
      <vt:lpstr>AboveLeesFerryLocal_2025</vt:lpstr>
      <vt:lpstr>AboveLeesFerryLocal_2026</vt:lpstr>
      <vt:lpstr>AboveLeesFerryLocal_Month</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AboveMeadLocal_2022</vt:lpstr>
      <vt:lpstr>AboveMeadLocal_2023</vt:lpstr>
      <vt:lpstr>AboveMeadLocal_2024</vt:lpstr>
      <vt:lpstr>AboveMeadLocal_2025</vt:lpstr>
      <vt:lpstr>AboveMeadLocal_2026</vt:lpstr>
      <vt:lpstr>AnimasMax</vt:lpstr>
      <vt:lpstr>AnimasMin</vt:lpstr>
      <vt:lpstr>AnimasMost</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TempForecast!BMDC2.espmvol.5yr.adj.espmvol</vt:lpstr>
      <vt:lpstr>TempForecast!BMDC2.espmvol.5yr.adj.espmvol_1</vt:lpstr>
      <vt:lpstr>TempForecast!BMDC2.espmvol.5yr.adj.espmvol_10</vt:lpstr>
      <vt:lpstr>TempForecast!BMDC2.espmvol.5yr.adj.espmvol_11</vt:lpstr>
      <vt:lpstr>TempForecast!BMDC2.espmvol.5yr.adj.espmvol_12</vt:lpstr>
      <vt:lpstr>TempForecast!BMDC2.espmvol.5yr.adj.espmvol_13</vt:lpstr>
      <vt:lpstr>TempForecast!BMDC2.espmvol.5yr.adj.espmvol_14</vt:lpstr>
      <vt:lpstr>TempForecast!BMDC2.espmvol.5yr.adj.espmvol_15</vt:lpstr>
      <vt:lpstr>TempForecast!BMDC2.espmvol.5yr.adj.espmvol_16</vt:lpstr>
      <vt:lpstr>TempForecast!BMDC2.espmvol.5yr.adj.espmvol_17</vt:lpstr>
      <vt:lpstr>TempForecast!BMDC2.espmvol.5yr.adj.espmvol_18</vt:lpstr>
      <vt:lpstr>TempForecast!BMDC2.espmvol.5yr.adj.espmvol_19</vt:lpstr>
      <vt:lpstr>TempForecast!BMDC2.espmvol.5yr.adj.espmvol_2</vt:lpstr>
      <vt:lpstr>TempForecast!BMDC2.espmvol.5yr.adj.espmvol_20</vt:lpstr>
      <vt:lpstr>TempForecast!BMDC2.espmvol.5yr.adj.espmvol_21</vt:lpstr>
      <vt:lpstr>TempForecast!BMDC2.espmvol.5yr.adj.espmvol_22</vt:lpstr>
      <vt:lpstr>TempForecast!BMDC2.espmvol.5yr.adj.espmvol_23</vt:lpstr>
      <vt:lpstr>TempForecast!BMDC2.espmvol.5yr.adj.espmvol_24</vt:lpstr>
      <vt:lpstr>TempForecast!BMDC2.espmvol.5yr.adj.espmvol_25</vt:lpstr>
      <vt:lpstr>TempForecast!BMDC2.espmvol.5yr.adj.espmvol_26</vt:lpstr>
      <vt:lpstr>TempForecast!BMDC2.espmvol.5yr.adj.espmvol_27</vt:lpstr>
      <vt:lpstr>TempForecast!BMDC2.espmvol.5yr.adj.espmvol_29</vt:lpstr>
      <vt:lpstr>TempForecast!BMDC2.espmvol.5yr.adj.espmvol_3</vt:lpstr>
      <vt:lpstr>TempForecast!BMDC2.espmvol.5yr.adj.espmvol_30</vt:lpstr>
      <vt:lpstr>TempForecast!BMDC2.espmvol.5yr.adj.espmvol_31</vt:lpstr>
      <vt:lpstr>TempForecast!BMDC2.espmvol.5yr.adj.espmvol_32</vt:lpstr>
      <vt:lpstr>TempForecast!BMDC2.espmvol.5yr.adj.espmvol_33</vt:lpstr>
      <vt:lpstr>TempForecast!BMDC2.espmvol.5yr.adj.espmvol_34</vt:lpstr>
      <vt:lpstr>TempForecast!BMDC2.espmvol.5yr.adj.espmvol_35</vt:lpstr>
      <vt:lpstr>TempForecast!BMDC2.espmvol.5yr.adj.espmvol_36</vt:lpstr>
      <vt:lpstr>TempForecast!BMDC2.espmvol.5yr.adj.espmvol_37</vt:lpstr>
      <vt:lpstr>TempForecast!BMDC2.espmvol.5yr.adj.espmvol_38</vt:lpstr>
      <vt:lpstr>TempForecast!BMDC2.espmvol.5yr.adj.espmvol_39</vt:lpstr>
      <vt:lpstr>TempForecast!BMDC2.espmvol.5yr.adj.espmvol_4</vt:lpstr>
      <vt:lpstr>TempForecast!BMDC2.espmvol.5yr.adj.espmvol_40</vt:lpstr>
      <vt:lpstr>TempForecast!BMDC2.espmvol.5yr.adj.espmvol_41</vt:lpstr>
      <vt:lpstr>TempForecast!BMDC2.espmvol.5yr.adj.espmvol_42</vt:lpstr>
      <vt:lpstr>TempForecast!BMDC2.espmvol.5yr.adj.espmvol_43</vt:lpstr>
      <vt:lpstr>TempForecast!BMDC2.espmvol.5yr.adj.espmvol_44</vt:lpstr>
      <vt:lpstr>TempForecast!BMDC2.espmvol.5yr.adj.espmvol_45</vt:lpstr>
      <vt:lpstr>TempForecast!BMDC2.espmvol.5yr.adj.espmvol_46</vt:lpstr>
      <vt:lpstr>TempForecast!BMDC2.espmvol.5yr.adj.espmvol_47</vt:lpstr>
      <vt:lpstr>TempForecast!BMDC2.espmvol.5yr.adj.espmvol_48</vt:lpstr>
      <vt:lpstr>TempForecast!BMDC2.espmvol.5yr.adj.espmvol_49</vt:lpstr>
      <vt:lpstr>TempForecast!BMDC2.espmvol.5yr.adj.espmvol_5</vt:lpstr>
      <vt:lpstr>TempForecast!BMDC2.espmvol.5yr.adj.espmvol_50</vt:lpstr>
      <vt:lpstr>TempForecast!BMDC2.espmvol.5yr.adj.espmvol_51</vt:lpstr>
      <vt:lpstr>TempForecast!BMDC2.espmvol.5yr.adj.espmvol_52</vt:lpstr>
      <vt:lpstr>TempForecast!BMDC2.espmvol.5yr.adj.espmvol_53</vt:lpstr>
      <vt:lpstr>TempForecast!BMDC2.espmvol.5yr.adj.espmvol_54</vt:lpstr>
      <vt:lpstr>TempForecast!BMDC2.espmvol.5yr.adj.espmvol_55</vt:lpstr>
      <vt:lpstr>TempForecast!BMDC2.espmvol.5yr.adj.espmvol_56</vt:lpstr>
      <vt:lpstr>TempForecast!BMDC2.espmvol.5yr.adj.espmvol_6</vt:lpstr>
      <vt:lpstr>TempForecast!BMDC2.espmvol.5yr.adj.espmvol_7</vt:lpstr>
      <vt:lpstr>TempForecast!BMDC2.espmvol.5yr.adj.espmvol_8</vt:lpstr>
      <vt:lpstr>TempForecast!BMDC2.espmvol.5yr.adj.espmvol_9</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TempForecast!CLSC2.espmvol.5yr.adj.espmvol</vt:lpstr>
      <vt:lpstr>TempForecast!CLSC2.espmvol.5yr.adj.espmvol_1</vt:lpstr>
      <vt:lpstr>TempForecast!CLSC2.espmvol.5yr.adj.espmvol_10</vt:lpstr>
      <vt:lpstr>TempForecast!CLSC2.espmvol.5yr.adj.espmvol_11</vt:lpstr>
      <vt:lpstr>TempForecast!CLSC2.espmvol.5yr.adj.espmvol_12</vt:lpstr>
      <vt:lpstr>TempForecast!CLSC2.espmvol.5yr.adj.espmvol_13</vt:lpstr>
      <vt:lpstr>TempForecast!CLSC2.espmvol.5yr.adj.espmvol_14</vt:lpstr>
      <vt:lpstr>TempForecast!CLSC2.espmvol.5yr.adj.espmvol_15</vt:lpstr>
      <vt:lpstr>TempForecast!CLSC2.espmvol.5yr.adj.espmvol_16</vt:lpstr>
      <vt:lpstr>TempForecast!CLSC2.espmvol.5yr.adj.espmvol_17</vt:lpstr>
      <vt:lpstr>TempForecast!CLSC2.espmvol.5yr.adj.espmvol_18</vt:lpstr>
      <vt:lpstr>TempForecast!CLSC2.espmvol.5yr.adj.espmvol_19</vt:lpstr>
      <vt:lpstr>TempForecast!CLSC2.espmvol.5yr.adj.espmvol_2</vt:lpstr>
      <vt:lpstr>TempForecast!CLSC2.espmvol.5yr.adj.espmvol_20</vt:lpstr>
      <vt:lpstr>TempForecast!CLSC2.espmvol.5yr.adj.espmvol_21</vt:lpstr>
      <vt:lpstr>TempForecast!CLSC2.espmvol.5yr.adj.espmvol_22</vt:lpstr>
      <vt:lpstr>TempForecast!CLSC2.espmvol.5yr.adj.espmvol_23</vt:lpstr>
      <vt:lpstr>TempForecast!CLSC2.espmvol.5yr.adj.espmvol_24</vt:lpstr>
      <vt:lpstr>TempForecast!CLSC2.espmvol.5yr.adj.espmvol_25</vt:lpstr>
      <vt:lpstr>TempForecast!CLSC2.espmvol.5yr.adj.espmvol_26</vt:lpstr>
      <vt:lpstr>TempForecast!CLSC2.espmvol.5yr.adj.espmvol_27</vt:lpstr>
      <vt:lpstr>TempForecast!CLSC2.espmvol.5yr.adj.espmvol_28</vt:lpstr>
      <vt:lpstr>TempForecast!CLSC2.espmvol.5yr.adj.espmvol_29</vt:lpstr>
      <vt:lpstr>TempForecast!CLSC2.espmvol.5yr.adj.espmvol_3</vt:lpstr>
      <vt:lpstr>TempForecast!CLSC2.espmvol.5yr.adj.espmvol_30</vt:lpstr>
      <vt:lpstr>TempForecast!CLSC2.espmvol.5yr.adj.espmvol_31</vt:lpstr>
      <vt:lpstr>TempForecast!CLSC2.espmvol.5yr.adj.espmvol_32</vt:lpstr>
      <vt:lpstr>TempForecast!CLSC2.espmvol.5yr.adj.espmvol_33</vt:lpstr>
      <vt:lpstr>TempForecast!CLSC2.espmvol.5yr.adj.espmvol_34</vt:lpstr>
      <vt:lpstr>TempForecast!CLSC2.espmvol.5yr.adj.espmvol_35</vt:lpstr>
      <vt:lpstr>TempForecast!CLSC2.espmvol.5yr.adj.espmvol_36</vt:lpstr>
      <vt:lpstr>TempForecast!CLSC2.espmvol.5yr.adj.espmvol_37</vt:lpstr>
      <vt:lpstr>TempForecast!CLSC2.espmvol.5yr.adj.espmvol_38</vt:lpstr>
      <vt:lpstr>TempForecast!CLSC2.espmvol.5yr.adj.espmvol_39</vt:lpstr>
      <vt:lpstr>TempForecast!CLSC2.espmvol.5yr.adj.espmvol_4</vt:lpstr>
      <vt:lpstr>TempForecast!CLSC2.espmvol.5yr.adj.espmvol_40</vt:lpstr>
      <vt:lpstr>TempForecast!CLSC2.espmvol.5yr.adj.espmvol_41</vt:lpstr>
      <vt:lpstr>TempForecast!CLSC2.espmvol.5yr.adj.espmvol_42</vt:lpstr>
      <vt:lpstr>TempForecast!CLSC2.espmvol.5yr.adj.espmvol_43</vt:lpstr>
      <vt:lpstr>TempForecast!CLSC2.espmvol.5yr.adj.espmvol_44</vt:lpstr>
      <vt:lpstr>TempForecast!CLSC2.espmvol.5yr.adj.espmvol_45</vt:lpstr>
      <vt:lpstr>TempForecast!CLSC2.espmvol.5yr.adj.espmvol_46</vt:lpstr>
      <vt:lpstr>TempForecast!CLSC2.espmvol.5yr.adj.espmvol_47</vt:lpstr>
      <vt:lpstr>TempForecast!CLSC2.espmvol.5yr.adj.espmvol_48</vt:lpstr>
      <vt:lpstr>TempForecast!CLSC2.espmvol.5yr.adj.espmvol_49</vt:lpstr>
      <vt:lpstr>TempForecast!CLSC2.espmvol.5yr.adj.espmvol_5</vt:lpstr>
      <vt:lpstr>TempForecast!CLSC2.espmvol.5yr.adj.espmvol_50</vt:lpstr>
      <vt:lpstr>TempForecast!CLSC2.espmvol.5yr.adj.espmvol_51</vt:lpstr>
      <vt:lpstr>TempForecast!CLSC2.espmvol.5yr.adj.espmvol_52</vt:lpstr>
      <vt:lpstr>TempForecast!CLSC2.espmvol.5yr.adj.espmvol_53</vt:lpstr>
      <vt:lpstr>TempForecast!CLSC2.espmvol.5yr.adj.espmvol_54</vt:lpstr>
      <vt:lpstr>TempForecast!CLSC2.espmvol.5yr.adj.espmvol_55</vt:lpstr>
      <vt:lpstr>TempForecast!CLSC2.espmvol.5yr.adj.espmvol_6</vt:lpstr>
      <vt:lpstr>TempForecast!CLSC2.espmvol.5yr.adj.espmvol_7</vt:lpstr>
      <vt:lpstr>TempForecast!CLSC2.espmvol.5yr.adj.espmvol_8</vt:lpstr>
      <vt:lpstr>TempForecast!CLSC2.espmvol.5yr.adj.espmvol_9</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TempForecast!DRGC2.espmvol.5yr.adj.espmvol</vt:lpstr>
      <vt:lpstr>TempForecast!DRGC2.espmvol.5yr.adj.espmvol_1</vt:lpstr>
      <vt:lpstr>TempForecast!DRGC2.espmvol.5yr.adj.espmvol_10</vt:lpstr>
      <vt:lpstr>TempForecast!DRGC2.espmvol.5yr.adj.espmvol_11</vt:lpstr>
      <vt:lpstr>TempForecast!DRGC2.espmvol.5yr.adj.espmvol_12</vt:lpstr>
      <vt:lpstr>TempForecast!DRGC2.espmvol.5yr.adj.espmvol_13</vt:lpstr>
      <vt:lpstr>TempForecast!DRGC2.espmvol.5yr.adj.espmvol_14</vt:lpstr>
      <vt:lpstr>TempForecast!DRGC2.espmvol.5yr.adj.espmvol_15</vt:lpstr>
      <vt:lpstr>TempForecast!DRGC2.espmvol.5yr.adj.espmvol_16</vt:lpstr>
      <vt:lpstr>TempForecast!DRGC2.espmvol.5yr.adj.espmvol_17</vt:lpstr>
      <vt:lpstr>TempForecast!DRGC2.espmvol.5yr.adj.espmvol_18</vt:lpstr>
      <vt:lpstr>TempForecast!DRGC2.espmvol.5yr.adj.espmvol_19</vt:lpstr>
      <vt:lpstr>TempForecast!DRGC2.espmvol.5yr.adj.espmvol_2</vt:lpstr>
      <vt:lpstr>TempForecast!DRGC2.espmvol.5yr.adj.espmvol_20</vt:lpstr>
      <vt:lpstr>TempForecast!DRGC2.espmvol.5yr.adj.espmvol_21</vt:lpstr>
      <vt:lpstr>TempForecast!DRGC2.espmvol.5yr.adj.espmvol_22</vt:lpstr>
      <vt:lpstr>TempForecast!DRGC2.espmvol.5yr.adj.espmvol_23</vt:lpstr>
      <vt:lpstr>TempForecast!DRGC2.espmvol.5yr.adj.espmvol_24</vt:lpstr>
      <vt:lpstr>TempForecast!DRGC2.espmvol.5yr.adj.espmvol_25</vt:lpstr>
      <vt:lpstr>TempForecast!DRGC2.espmvol.5yr.adj.espmvol_26</vt:lpstr>
      <vt:lpstr>TempForecast!DRGC2.espmvol.5yr.adj.espmvol_27</vt:lpstr>
      <vt:lpstr>TempForecast!DRGC2.espmvol.5yr.adj.espmvol_28</vt:lpstr>
      <vt:lpstr>TempForecast!DRGC2.espmvol.5yr.adj.espmvol_29</vt:lpstr>
      <vt:lpstr>TempForecast!DRGC2.espmvol.5yr.adj.espmvol_3</vt:lpstr>
      <vt:lpstr>TempForecast!DRGC2.espmvol.5yr.adj.espmvol_30</vt:lpstr>
      <vt:lpstr>TempForecast!DRGC2.espmvol.5yr.adj.espmvol_31</vt:lpstr>
      <vt:lpstr>TempForecast!DRGC2.espmvol.5yr.adj.espmvol_32</vt:lpstr>
      <vt:lpstr>TempForecast!DRGC2.espmvol.5yr.adj.espmvol_33</vt:lpstr>
      <vt:lpstr>TempForecast!DRGC2.espmvol.5yr.adj.espmvol_34</vt:lpstr>
      <vt:lpstr>TempForecast!DRGC2.espmvol.5yr.adj.espmvol_35</vt:lpstr>
      <vt:lpstr>TempForecast!DRGC2.espmvol.5yr.adj.espmvol_36</vt:lpstr>
      <vt:lpstr>TempForecast!DRGC2.espmvol.5yr.adj.espmvol_37</vt:lpstr>
      <vt:lpstr>TempForecast!DRGC2.espmvol.5yr.adj.espmvol_38</vt:lpstr>
      <vt:lpstr>TempForecast!DRGC2.espmvol.5yr.adj.espmvol_39</vt:lpstr>
      <vt:lpstr>TempForecast!DRGC2.espmvol.5yr.adj.espmvol_4</vt:lpstr>
      <vt:lpstr>TempForecast!DRGC2.espmvol.5yr.adj.espmvol_40</vt:lpstr>
      <vt:lpstr>TempForecast!DRGC2.espmvol.5yr.adj.espmvol_41</vt:lpstr>
      <vt:lpstr>TempForecast!DRGC2.espmvol.5yr.adj.espmvol_42</vt:lpstr>
      <vt:lpstr>TempForecast!DRGC2.espmvol.5yr.adj.espmvol_43</vt:lpstr>
      <vt:lpstr>TempForecast!DRGC2.espmvol.5yr.adj.espmvol_44</vt:lpstr>
      <vt:lpstr>TempForecast!DRGC2.espmvol.5yr.adj.espmvol_45</vt:lpstr>
      <vt:lpstr>TempForecast!DRGC2.espmvol.5yr.adj.espmvol_46</vt:lpstr>
      <vt:lpstr>TempForecast!DRGC2.espmvol.5yr.adj.espmvol_47</vt:lpstr>
      <vt:lpstr>TempForecast!DRGC2.espmvol.5yr.adj.espmvol_48</vt:lpstr>
      <vt:lpstr>TempForecast!DRGC2.espmvol.5yr.adj.espmvol_49</vt:lpstr>
      <vt:lpstr>TempForecast!DRGC2.espmvol.5yr.adj.espmvol_5</vt:lpstr>
      <vt:lpstr>TempForecast!DRGC2.espmvol.5yr.adj.espmvol_50</vt:lpstr>
      <vt:lpstr>TempForecast!DRGC2.espmvol.5yr.adj.espmvol_51</vt:lpstr>
      <vt:lpstr>TempForecast!DRGC2.espmvol.5yr.adj.espmvol_52</vt:lpstr>
      <vt:lpstr>TempForecast!DRGC2.espmvol.5yr.adj.espmvol_53</vt:lpstr>
      <vt:lpstr>TempForecast!DRGC2.espmvol.5yr.adj.espmvol_54</vt:lpstr>
      <vt:lpstr>TempForecast!DRGC2.espmvol.5yr.adj.espmvol_55</vt:lpstr>
      <vt:lpstr>TempForecast!DRGC2.espmvol.5yr.adj.espmvol_6</vt:lpstr>
      <vt:lpstr>TempForecast!DRGC2.espmvol.5yr.adj.espmvol_7</vt:lpstr>
      <vt:lpstr>TempForecast!DRGC2.espmvol.5yr.adj.espmvol_8</vt:lpstr>
      <vt:lpstr>TempForecast!DRGC2.espmvol.5yr.adj.espmvol_9</vt:lpstr>
      <vt:lpstr>Duration</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DvsToPkr_2022</vt:lpstr>
      <vt:lpstr>DvsToPkr_2023</vt:lpstr>
      <vt:lpstr>DvsToPkr_2024</vt:lpstr>
      <vt:lpstr>DvsToPkr_2025</vt:lpstr>
      <vt:lpstr>DvsToPkr_2026</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DvsToPkr_In_2011</vt:lpstr>
      <vt:lpstr>DvsToPkr_In_2012</vt:lpstr>
      <vt:lpstr>DvsToPkr_In_2013</vt:lpstr>
      <vt:lpstr>DvsToPkr_In_2014</vt:lpstr>
      <vt:lpstr>DvsToPkr_In_2015</vt:lpstr>
      <vt:lpstr>DvsToPkr_In_2016</vt:lpstr>
      <vt:lpstr>DvsToPkr_In_2017</vt:lpstr>
      <vt:lpstr>DvsToPkr_In_2018</vt:lpstr>
      <vt:lpstr>DvsToPkr_In_2019</vt:lpstr>
      <vt:lpstr>DvsToPkr_In_2020</vt:lpstr>
      <vt:lpstr>DvsToPkr_In_Max</vt:lpstr>
      <vt:lpstr>DvsToPkr_In_Min</vt:lpstr>
      <vt:lpstr>DvsToPkr_In_Most</vt:lpstr>
      <vt:lpstr>DvsToPkr_In_Time</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GainsAboveHoover2022</vt:lpstr>
      <vt:lpstr>GainsAboveHoover2023</vt:lpstr>
      <vt:lpstr>GainsAboveHoover2024</vt:lpstr>
      <vt:lpstr>GainsAboveHoover2025</vt:lpstr>
      <vt:lpstr>GainsAboveHoover2026</vt:lpstr>
      <vt:lpstr>GainsAboveHooverMax</vt:lpstr>
      <vt:lpstr>GainsAboveHooverMost</vt:lpstr>
      <vt:lpstr>GainsAboveMeadMin</vt:lpstr>
      <vt:lpstr>GainsGrandCanyonMax</vt:lpstr>
      <vt:lpstr>GainsGrandCanyonMin</vt:lpstr>
      <vt:lpstr>GainsGrandCanyonMost</vt:lpstr>
      <vt:lpstr>TempForecast!GBRW4.espmvol.5yr.adj.espmvol</vt:lpstr>
      <vt:lpstr>TempForecast!GBRW4.espmvol.5yr.adj.espmvol_1</vt:lpstr>
      <vt:lpstr>TempForecast!GBRW4.espmvol.5yr.adj.espmvol_10</vt:lpstr>
      <vt:lpstr>TempForecast!GBRW4.espmvol.5yr.adj.espmvol_11</vt:lpstr>
      <vt:lpstr>TempForecast!GBRW4.espmvol.5yr.adj.espmvol_12</vt:lpstr>
      <vt:lpstr>TempForecast!GBRW4.espmvol.5yr.adj.espmvol_13</vt:lpstr>
      <vt:lpstr>TempForecast!GBRW4.espmvol.5yr.adj.espmvol_14</vt:lpstr>
      <vt:lpstr>TempForecast!GBRW4.espmvol.5yr.adj.espmvol_15</vt:lpstr>
      <vt:lpstr>TempForecast!GBRW4.espmvol.5yr.adj.espmvol_16</vt:lpstr>
      <vt:lpstr>TempForecast!GBRW4.espmvol.5yr.adj.espmvol_17</vt:lpstr>
      <vt:lpstr>TempForecast!GBRW4.espmvol.5yr.adj.espmvol_18</vt:lpstr>
      <vt:lpstr>TempForecast!GBRW4.espmvol.5yr.adj.espmvol_19</vt:lpstr>
      <vt:lpstr>TempForecast!GBRW4.espmvol.5yr.adj.espmvol_2</vt:lpstr>
      <vt:lpstr>TempForecast!GBRW4.espmvol.5yr.adj.espmvol_20</vt:lpstr>
      <vt:lpstr>TempForecast!GBRW4.espmvol.5yr.adj.espmvol_21</vt:lpstr>
      <vt:lpstr>TempForecast!GBRW4.espmvol.5yr.adj.espmvol_22</vt:lpstr>
      <vt:lpstr>TempForecast!GBRW4.espmvol.5yr.adj.espmvol_23</vt:lpstr>
      <vt:lpstr>TempForecast!GBRW4.espmvol.5yr.adj.espmvol_24</vt:lpstr>
      <vt:lpstr>TempForecast!GBRW4.espmvol.5yr.adj.espmvol_25</vt:lpstr>
      <vt:lpstr>TempForecast!GBRW4.espmvol.5yr.adj.espmvol_26</vt:lpstr>
      <vt:lpstr>TempForecast!GBRW4.espmvol.5yr.adj.espmvol_27</vt:lpstr>
      <vt:lpstr>TempForecast!GBRW4.espmvol.5yr.adj.espmvol_28</vt:lpstr>
      <vt:lpstr>TempForecast!GBRW4.espmvol.5yr.adj.espmvol_29</vt:lpstr>
      <vt:lpstr>TempForecast!GBRW4.espmvol.5yr.adj.espmvol_3</vt:lpstr>
      <vt:lpstr>TempForecast!GBRW4.espmvol.5yr.adj.espmvol_30</vt:lpstr>
      <vt:lpstr>TempForecast!GBRW4.espmvol.5yr.adj.espmvol_31</vt:lpstr>
      <vt:lpstr>TempForecast!GBRW4.espmvol.5yr.adj.espmvol_32</vt:lpstr>
      <vt:lpstr>TempForecast!GBRW4.espmvol.5yr.adj.espmvol_33</vt:lpstr>
      <vt:lpstr>TempForecast!GBRW4.espmvol.5yr.adj.espmvol_34</vt:lpstr>
      <vt:lpstr>TempForecast!GBRW4.espmvol.5yr.adj.espmvol_35</vt:lpstr>
      <vt:lpstr>TempForecast!GBRW4.espmvol.5yr.adj.espmvol_36</vt:lpstr>
      <vt:lpstr>TempForecast!GBRW4.espmvol.5yr.adj.espmvol_37</vt:lpstr>
      <vt:lpstr>TempForecast!GBRW4.espmvol.5yr.adj.espmvol_38</vt:lpstr>
      <vt:lpstr>TempForecast!GBRW4.espmvol.5yr.adj.espmvol_39</vt:lpstr>
      <vt:lpstr>TempForecast!GBRW4.espmvol.5yr.adj.espmvol_4</vt:lpstr>
      <vt:lpstr>TempForecast!GBRW4.espmvol.5yr.adj.espmvol_40</vt:lpstr>
      <vt:lpstr>TempForecast!GBRW4.espmvol.5yr.adj.espmvol_41</vt:lpstr>
      <vt:lpstr>TempForecast!GBRW4.espmvol.5yr.adj.espmvol_42</vt:lpstr>
      <vt:lpstr>TempForecast!GBRW4.espmvol.5yr.adj.espmvol_43</vt:lpstr>
      <vt:lpstr>TempForecast!GBRW4.espmvol.5yr.adj.espmvol_44</vt:lpstr>
      <vt:lpstr>TempForecast!GBRW4.espmvol.5yr.adj.espmvol_45</vt:lpstr>
      <vt:lpstr>TempForecast!GBRW4.espmvol.5yr.adj.espmvol_46</vt:lpstr>
      <vt:lpstr>TempForecast!GBRW4.espmvol.5yr.adj.espmvol_47</vt:lpstr>
      <vt:lpstr>TempForecast!GBRW4.espmvol.5yr.adj.espmvol_48</vt:lpstr>
      <vt:lpstr>TempForecast!GBRW4.espmvol.5yr.adj.espmvol_49</vt:lpstr>
      <vt:lpstr>TempForecast!GBRW4.espmvol.5yr.adj.espmvol_5</vt:lpstr>
      <vt:lpstr>TempForecast!GBRW4.espmvol.5yr.adj.espmvol_50</vt:lpstr>
      <vt:lpstr>TempForecast!GBRW4.espmvol.5yr.adj.espmvol_51</vt:lpstr>
      <vt:lpstr>TempForecast!GBRW4.espmvol.5yr.adj.espmvol_52</vt:lpstr>
      <vt:lpstr>TempForecast!GBRW4.espmvol.5yr.adj.espmvol_53</vt:lpstr>
      <vt:lpstr>TempForecast!GBRW4.espmvol.5yr.adj.espmvol_54</vt:lpstr>
      <vt:lpstr>TempForecast!GBRW4.espmvol.5yr.adj.espmvol_55</vt:lpstr>
      <vt:lpstr>TempForecast!GBRW4.espmvol.5yr.adj.espmvol_6</vt:lpstr>
      <vt:lpstr>TempForecast!GBRW4.espmvol.5yr.adj.espmvol_7</vt:lpstr>
      <vt:lpstr>TempForecast!GBRW4.espmvol.5yr.adj.espmvol_8</vt:lpstr>
      <vt:lpstr>TempForecast!GBRW4.espmvol.5yr.adj.espmvol_9</vt:lpstr>
      <vt:lpstr>TempForecast!GJNC2LOC.espmvol.5yr.adj.espmvol</vt:lpstr>
      <vt:lpstr>TempForecast!GJNC2LOC.espmvol.5yr.adj.espmvol_1</vt:lpstr>
      <vt:lpstr>TempForecast!GJNC2LOC.espmvol.5yr.adj.espmvol_10</vt:lpstr>
      <vt:lpstr>TempForecast!GJNC2LOC.espmvol.5yr.adj.espmvol_11</vt:lpstr>
      <vt:lpstr>TempForecast!GJNC2LOC.espmvol.5yr.adj.espmvol_12</vt:lpstr>
      <vt:lpstr>TempForecast!GJNC2LOC.espmvol.5yr.adj.espmvol_13</vt:lpstr>
      <vt:lpstr>TempForecast!GJNC2LOC.espmvol.5yr.adj.espmvol_14</vt:lpstr>
      <vt:lpstr>TempForecast!GJNC2LOC.espmvol.5yr.adj.espmvol_15</vt:lpstr>
      <vt:lpstr>TempForecast!GJNC2LOC.espmvol.5yr.adj.espmvol_16</vt:lpstr>
      <vt:lpstr>TempForecast!GJNC2LOC.espmvol.5yr.adj.espmvol_17</vt:lpstr>
      <vt:lpstr>TempForecast!GJNC2LOC.espmvol.5yr.adj.espmvol_18</vt:lpstr>
      <vt:lpstr>TempForecast!GJNC2LOC.espmvol.5yr.adj.espmvol_19</vt:lpstr>
      <vt:lpstr>TempForecast!GJNC2LOC.espmvol.5yr.adj.espmvol_2</vt:lpstr>
      <vt:lpstr>TempForecast!GJNC2LOC.espmvol.5yr.adj.espmvol_20</vt:lpstr>
      <vt:lpstr>TempForecast!GJNC2LOC.espmvol.5yr.adj.espmvol_21</vt:lpstr>
      <vt:lpstr>TempForecast!GJNC2LOC.espmvol.5yr.adj.espmvol_22</vt:lpstr>
      <vt:lpstr>TempForecast!GJNC2LOC.espmvol.5yr.adj.espmvol_23</vt:lpstr>
      <vt:lpstr>TempForecast!GJNC2LOC.espmvol.5yr.adj.espmvol_24</vt:lpstr>
      <vt:lpstr>TempForecast!GJNC2LOC.espmvol.5yr.adj.espmvol_25</vt:lpstr>
      <vt:lpstr>TempForecast!GJNC2LOC.espmvol.5yr.adj.espmvol_26</vt:lpstr>
      <vt:lpstr>TempForecast!GJNC2LOC.espmvol.5yr.adj.espmvol_27</vt:lpstr>
      <vt:lpstr>TempForecast!GJNC2LOC.espmvol.5yr.adj.espmvol_28</vt:lpstr>
      <vt:lpstr>TempForecast!GJNC2LOC.espmvol.5yr.adj.espmvol_29</vt:lpstr>
      <vt:lpstr>TempForecast!GJNC2LOC.espmvol.5yr.adj.espmvol_3</vt:lpstr>
      <vt:lpstr>TempForecast!GJNC2LOC.espmvol.5yr.adj.espmvol_30</vt:lpstr>
      <vt:lpstr>TempForecast!GJNC2LOC.espmvol.5yr.adj.espmvol_31</vt:lpstr>
      <vt:lpstr>TempForecast!GJNC2LOC.espmvol.5yr.adj.espmvol_32</vt:lpstr>
      <vt:lpstr>TempForecast!GJNC2LOC.espmvol.5yr.adj.espmvol_33</vt:lpstr>
      <vt:lpstr>TempForecast!GJNC2LOC.espmvol.5yr.adj.espmvol_34</vt:lpstr>
      <vt:lpstr>TempForecast!GJNC2LOC.espmvol.5yr.adj.espmvol_35</vt:lpstr>
      <vt:lpstr>TempForecast!GJNC2LOC.espmvol.5yr.adj.espmvol_36</vt:lpstr>
      <vt:lpstr>TempForecast!GJNC2LOC.espmvol.5yr.adj.espmvol_37</vt:lpstr>
      <vt:lpstr>TempForecast!GJNC2LOC.espmvol.5yr.adj.espmvol_38</vt:lpstr>
      <vt:lpstr>TempForecast!GJNC2LOC.espmvol.5yr.adj.espmvol_39</vt:lpstr>
      <vt:lpstr>TempForecast!GJNC2LOC.espmvol.5yr.adj.espmvol_4</vt:lpstr>
      <vt:lpstr>TempForecast!GJNC2LOC.espmvol.5yr.adj.espmvol_40</vt:lpstr>
      <vt:lpstr>TempForecast!GJNC2LOC.espmvol.5yr.adj.espmvol_41</vt:lpstr>
      <vt:lpstr>TempForecast!GJNC2LOC.espmvol.5yr.adj.espmvol_42</vt:lpstr>
      <vt:lpstr>TempForecast!GJNC2LOC.espmvol.5yr.adj.espmvol_43</vt:lpstr>
      <vt:lpstr>TempForecast!GJNC2LOC.espmvol.5yr.adj.espmvol_44</vt:lpstr>
      <vt:lpstr>TempForecast!GJNC2LOC.espmvol.5yr.adj.espmvol_45</vt:lpstr>
      <vt:lpstr>TempForecast!GJNC2LOC.espmvol.5yr.adj.espmvol_46</vt:lpstr>
      <vt:lpstr>TempForecast!GJNC2LOC.espmvol.5yr.adj.espmvol_47</vt:lpstr>
      <vt:lpstr>TempForecast!GJNC2LOC.espmvol.5yr.adj.espmvol_48</vt:lpstr>
      <vt:lpstr>TempForecast!GJNC2LOC.espmvol.5yr.adj.espmvol_49</vt:lpstr>
      <vt:lpstr>TempForecast!GJNC2LOC.espmvol.5yr.adj.espmvol_5</vt:lpstr>
      <vt:lpstr>TempForecast!GJNC2LOC.espmvol.5yr.adj.espmvol_50</vt:lpstr>
      <vt:lpstr>TempForecast!GJNC2LOC.espmvol.5yr.adj.espmvol_51</vt:lpstr>
      <vt:lpstr>TempForecast!GJNC2LOC.espmvol.5yr.adj.espmvol_52</vt:lpstr>
      <vt:lpstr>TempForecast!GJNC2LOC.espmvol.5yr.adj.espmvol_53</vt:lpstr>
      <vt:lpstr>TempForecast!GJNC2LOC.espmvol.5yr.adj.espmvol_54</vt:lpstr>
      <vt:lpstr>TempForecast!GJNC2LOC.espmvol.5yr.adj.espmvol_55</vt:lpstr>
      <vt:lpstr>TempForecast!GJNC2LOC.espmvol.5yr.adj.espmvol_6</vt:lpstr>
      <vt:lpstr>TempForecast!GJNC2LOC.espmvol.5yr.adj.espmvol_7</vt:lpstr>
      <vt:lpstr>TempForecast!GJNC2LOC.espmvol.5yr.adj.espmvol_8</vt:lpstr>
      <vt:lpstr>TempForecast!GJNC2LOC.espmvol.5yr.adj.espmvol_9</vt:lpstr>
      <vt:lpstr>TempForecast!GLDA3.espmvol.5yr.adj.espmvol</vt:lpstr>
      <vt:lpstr>TempForecast!GLDA3.espmvol.5yr.adj.espmvol_1</vt:lpstr>
      <vt:lpstr>TempForecast!GLDA3.espmvol.5yr.adj.espmvol_10</vt:lpstr>
      <vt:lpstr>TempForecast!GLDA3.espmvol.5yr.adj.espmvol_11</vt:lpstr>
      <vt:lpstr>TempForecast!GLDA3.espmvol.5yr.adj.espmvol_12</vt:lpstr>
      <vt:lpstr>TempForecast!GLDA3.espmvol.5yr.adj.espmvol_13</vt:lpstr>
      <vt:lpstr>TempForecast!GLDA3.espmvol.5yr.adj.espmvol_14</vt:lpstr>
      <vt:lpstr>TempForecast!GLDA3.espmvol.5yr.adj.espmvol_15</vt:lpstr>
      <vt:lpstr>TempForecast!GLDA3.espmvol.5yr.adj.espmvol_16</vt:lpstr>
      <vt:lpstr>TempForecast!GLDA3.espmvol.5yr.adj.espmvol_17</vt:lpstr>
      <vt:lpstr>TempForecast!GLDA3.espmvol.5yr.adj.espmvol_18</vt:lpstr>
      <vt:lpstr>TempForecast!GLDA3.espmvol.5yr.adj.espmvol_19</vt:lpstr>
      <vt:lpstr>TempForecast!GLDA3.espmvol.5yr.adj.espmvol_2</vt:lpstr>
      <vt:lpstr>TempForecast!GLDA3.espmvol.5yr.adj.espmvol_20</vt:lpstr>
      <vt:lpstr>TempForecast!GLDA3.espmvol.5yr.adj.espmvol_21</vt:lpstr>
      <vt:lpstr>TempForecast!GLDA3.espmvol.5yr.adj.espmvol_22</vt:lpstr>
      <vt:lpstr>TempForecast!GLDA3.espmvol.5yr.adj.espmvol_23</vt:lpstr>
      <vt:lpstr>TempForecast!GLDA3.espmvol.5yr.adj.espmvol_24</vt:lpstr>
      <vt:lpstr>TempForecast!GLDA3.espmvol.5yr.adj.espmvol_25</vt:lpstr>
      <vt:lpstr>TempForecast!GLDA3.espmvol.5yr.adj.espmvol_26</vt:lpstr>
      <vt:lpstr>TempForecast!GLDA3.espmvol.5yr.adj.espmvol_27</vt:lpstr>
      <vt:lpstr>TempForecast!GLDA3.espmvol.5yr.adj.espmvol_28</vt:lpstr>
      <vt:lpstr>TempForecast!GLDA3.espmvol.5yr.adj.espmvol_29</vt:lpstr>
      <vt:lpstr>TempForecast!GLDA3.espmvol.5yr.adj.espmvol_3</vt:lpstr>
      <vt:lpstr>TempForecast!GLDA3.espmvol.5yr.adj.espmvol_30</vt:lpstr>
      <vt:lpstr>TempForecast!GLDA3.espmvol.5yr.adj.espmvol_31</vt:lpstr>
      <vt:lpstr>TempForecast!GLDA3.espmvol.5yr.adj.espmvol_32</vt:lpstr>
      <vt:lpstr>TempForecast!GLDA3.espmvol.5yr.adj.espmvol_33</vt:lpstr>
      <vt:lpstr>TempForecast!GLDA3.espmvol.5yr.adj.espmvol_34</vt:lpstr>
      <vt:lpstr>TempForecast!GLDA3.espmvol.5yr.adj.espmvol_35</vt:lpstr>
      <vt:lpstr>TempForecast!GLDA3.espmvol.5yr.adj.espmvol_36</vt:lpstr>
      <vt:lpstr>TempForecast!GLDA3.espmvol.5yr.adj.espmvol_37</vt:lpstr>
      <vt:lpstr>TempForecast!GLDA3.espmvol.5yr.adj.espmvol_38</vt:lpstr>
      <vt:lpstr>TempForecast!GLDA3.espmvol.5yr.adj.espmvol_39</vt:lpstr>
      <vt:lpstr>TempForecast!GLDA3.espmvol.5yr.adj.espmvol_4</vt:lpstr>
      <vt:lpstr>TempForecast!GLDA3.espmvol.5yr.adj.espmvol_40</vt:lpstr>
      <vt:lpstr>TempForecast!GLDA3.espmvol.5yr.adj.espmvol_41</vt:lpstr>
      <vt:lpstr>TempForecast!GLDA3.espmvol.5yr.adj.espmvol_42</vt:lpstr>
      <vt:lpstr>TempForecast!GLDA3.espmvol.5yr.adj.espmvol_43</vt:lpstr>
      <vt:lpstr>TempForecast!GLDA3.espmvol.5yr.adj.espmvol_44</vt:lpstr>
      <vt:lpstr>TempForecast!GLDA3.espmvol.5yr.adj.espmvol_45</vt:lpstr>
      <vt:lpstr>TempForecast!GLDA3.espmvol.5yr.adj.espmvol_46</vt:lpstr>
      <vt:lpstr>TempForecast!GLDA3.espmvol.5yr.adj.espmvol_47</vt:lpstr>
      <vt:lpstr>TempForecast!GLDA3.espmvol.5yr.adj.espmvol_48</vt:lpstr>
      <vt:lpstr>TempForecast!GLDA3.espmvol.5yr.adj.espmvol_49</vt:lpstr>
      <vt:lpstr>TempForecast!GLDA3.espmvol.5yr.adj.espmvol_5</vt:lpstr>
      <vt:lpstr>TempForecast!GLDA3.espmvol.5yr.adj.espmvol_50</vt:lpstr>
      <vt:lpstr>TempForecast!GLDA3.espmvol.5yr.adj.espmvol_51</vt:lpstr>
      <vt:lpstr>TempForecast!GLDA3.espmvol.5yr.adj.espmvol_52</vt:lpstr>
      <vt:lpstr>TempForecast!GLDA3.espmvol.5yr.adj.espmvol_53</vt:lpstr>
      <vt:lpstr>TempForecast!GLDA3.espmvol.5yr.adj.espmvol_54</vt:lpstr>
      <vt:lpstr>TempForecast!GLDA3.espmvol.5yr.adj.espmvol_55</vt:lpstr>
      <vt:lpstr>TempForecast!GLDA3.espmvol.5yr.adj.espmvol_6</vt:lpstr>
      <vt:lpstr>TempForecast!GLDA3.espmvol.5yr.adj.espmvol_7</vt:lpstr>
      <vt:lpstr>TempForecast!GLDA3.espmvol.5yr.adj.espmvol_8</vt:lpstr>
      <vt:lpstr>TempForecast!GLDA3.espmvol.5yr.adj.espmvol_9</vt:lpstr>
      <vt:lpstr>TempForecast!GRNU1.espmvol.5yr.adj.espmvol</vt:lpstr>
      <vt:lpstr>TempForecast!GRNU1.espmvol.5yr.adj.espmvol_1</vt:lpstr>
      <vt:lpstr>TempForecast!GRNU1.espmvol.5yr.adj.espmvol_10</vt:lpstr>
      <vt:lpstr>TempForecast!GRNU1.espmvol.5yr.adj.espmvol_11</vt:lpstr>
      <vt:lpstr>TempForecast!GRNU1.espmvol.5yr.adj.espmvol_12</vt:lpstr>
      <vt:lpstr>TempForecast!GRNU1.espmvol.5yr.adj.espmvol_13</vt:lpstr>
      <vt:lpstr>TempForecast!GRNU1.espmvol.5yr.adj.espmvol_14</vt:lpstr>
      <vt:lpstr>TempForecast!GRNU1.espmvol.5yr.adj.espmvol_15</vt:lpstr>
      <vt:lpstr>TempForecast!GRNU1.espmvol.5yr.adj.espmvol_16</vt:lpstr>
      <vt:lpstr>TempForecast!GRNU1.espmvol.5yr.adj.espmvol_17</vt:lpstr>
      <vt:lpstr>TempForecast!GRNU1.espmvol.5yr.adj.espmvol_18</vt:lpstr>
      <vt:lpstr>TempForecast!GRNU1.espmvol.5yr.adj.espmvol_19</vt:lpstr>
      <vt:lpstr>TempForecast!GRNU1.espmvol.5yr.adj.espmvol_2</vt:lpstr>
      <vt:lpstr>TempForecast!GRNU1.espmvol.5yr.adj.espmvol_20</vt:lpstr>
      <vt:lpstr>TempForecast!GRNU1.espmvol.5yr.adj.espmvol_21</vt:lpstr>
      <vt:lpstr>TempForecast!GRNU1.espmvol.5yr.adj.espmvol_22</vt:lpstr>
      <vt:lpstr>TempForecast!GRNU1.espmvol.5yr.adj.espmvol_23</vt:lpstr>
      <vt:lpstr>TempForecast!GRNU1.espmvol.5yr.adj.espmvol_24</vt:lpstr>
      <vt:lpstr>TempForecast!GRNU1.espmvol.5yr.adj.espmvol_25</vt:lpstr>
      <vt:lpstr>TempForecast!GRNU1.espmvol.5yr.adj.espmvol_26</vt:lpstr>
      <vt:lpstr>TempForecast!GRNU1.espmvol.5yr.adj.espmvol_27</vt:lpstr>
      <vt:lpstr>TempForecast!GRNU1.espmvol.5yr.adj.espmvol_28</vt:lpstr>
      <vt:lpstr>TempForecast!GRNU1.espmvol.5yr.adj.espmvol_29</vt:lpstr>
      <vt:lpstr>TempForecast!GRNU1.espmvol.5yr.adj.espmvol_3</vt:lpstr>
      <vt:lpstr>TempForecast!GRNU1.espmvol.5yr.adj.espmvol_30</vt:lpstr>
      <vt:lpstr>TempForecast!GRNU1.espmvol.5yr.adj.espmvol_31</vt:lpstr>
      <vt:lpstr>TempForecast!GRNU1.espmvol.5yr.adj.espmvol_32</vt:lpstr>
      <vt:lpstr>TempForecast!GRNU1.espmvol.5yr.adj.espmvol_33</vt:lpstr>
      <vt:lpstr>TempForecast!GRNU1.espmvol.5yr.adj.espmvol_34</vt:lpstr>
      <vt:lpstr>TempForecast!GRNU1.espmvol.5yr.adj.espmvol_35</vt:lpstr>
      <vt:lpstr>TempForecast!GRNU1.espmvol.5yr.adj.espmvol_36</vt:lpstr>
      <vt:lpstr>TempForecast!GRNU1.espmvol.5yr.adj.espmvol_37</vt:lpstr>
      <vt:lpstr>TempForecast!GRNU1.espmvol.5yr.adj.espmvol_38</vt:lpstr>
      <vt:lpstr>TempForecast!GRNU1.espmvol.5yr.adj.espmvol_39</vt:lpstr>
      <vt:lpstr>TempForecast!GRNU1.espmvol.5yr.adj.espmvol_4</vt:lpstr>
      <vt:lpstr>TempForecast!GRNU1.espmvol.5yr.adj.espmvol_40</vt:lpstr>
      <vt:lpstr>TempForecast!GRNU1.espmvol.5yr.adj.espmvol_41</vt:lpstr>
      <vt:lpstr>TempForecast!GRNU1.espmvol.5yr.adj.espmvol_42</vt:lpstr>
      <vt:lpstr>TempForecast!GRNU1.espmvol.5yr.adj.espmvol_43</vt:lpstr>
      <vt:lpstr>TempForecast!GRNU1.espmvol.5yr.adj.espmvol_44</vt:lpstr>
      <vt:lpstr>TempForecast!GRNU1.espmvol.5yr.adj.espmvol_45</vt:lpstr>
      <vt:lpstr>TempForecast!GRNU1.espmvol.5yr.adj.espmvol_46</vt:lpstr>
      <vt:lpstr>TempForecast!GRNU1.espmvol.5yr.adj.espmvol_47</vt:lpstr>
      <vt:lpstr>TempForecast!GRNU1.espmvol.5yr.adj.espmvol_48</vt:lpstr>
      <vt:lpstr>TempForecast!GRNU1.espmvol.5yr.adj.espmvol_49</vt:lpstr>
      <vt:lpstr>TempForecast!GRNU1.espmvol.5yr.adj.espmvol_5</vt:lpstr>
      <vt:lpstr>TempForecast!GRNU1.espmvol.5yr.adj.espmvol_50</vt:lpstr>
      <vt:lpstr>TempForecast!GRNU1.espmvol.5yr.adj.espmvol_51</vt:lpstr>
      <vt:lpstr>TempForecast!GRNU1.espmvol.5yr.adj.espmvol_52</vt:lpstr>
      <vt:lpstr>TempForecast!GRNU1.espmvol.5yr.adj.espmvol_53</vt:lpstr>
      <vt:lpstr>TempForecast!GRNU1.espmvol.5yr.adj.espmvol_54</vt:lpstr>
      <vt:lpstr>TempForecast!GRNU1.espmvol.5yr.adj.espmvol_55</vt:lpstr>
      <vt:lpstr>TempForecast!GRNU1.espmvol.5yr.adj.espmvol_6</vt:lpstr>
      <vt:lpstr>TempForecast!GRNU1.espmvol.5yr.adj.espmvol_7</vt:lpstr>
      <vt:lpstr>TempForecast!GRNU1.espmvol.5yr.adj.espmvol_8</vt:lpstr>
      <vt:lpstr>TempForecast!GRNU1.espmvol.5yr.adj.espmvol_9</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HvrToDvs_2022</vt:lpstr>
      <vt:lpstr>HvrToDvs_2023</vt:lpstr>
      <vt:lpstr>HvrToDvs_2024</vt:lpstr>
      <vt:lpstr>HvrToDvs_2025</vt:lpstr>
      <vt:lpstr>HvrToDvs_2026</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HvrToDvs_In_2018</vt:lpstr>
      <vt:lpstr>HvrToDvs_In_2019</vt:lpstr>
      <vt:lpstr>HvrToDvs_In_2020</vt:lpstr>
      <vt:lpstr>HvrToDvs_In_Max</vt:lpstr>
      <vt:lpstr>HvrToDvs_In_Min</vt:lpstr>
      <vt:lpstr>HvrToDvs_In_Most</vt:lpstr>
      <vt:lpstr>HvrToDvs_In_Time</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ImpToMex_2022</vt:lpstr>
      <vt:lpstr>ImpToMex_2023</vt:lpstr>
      <vt:lpstr>ImpToMex_2024</vt:lpstr>
      <vt:lpstr>ImpToMex_2025</vt:lpstr>
      <vt:lpstr>ImpToMex_2026</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ImpToMex_In_2018</vt:lpstr>
      <vt:lpstr>ImpToMex_In_2019</vt:lpstr>
      <vt:lpstr>ImpToMex_In_2020</vt:lpstr>
      <vt:lpstr>ImpToMex_In_Max</vt:lpstr>
      <vt:lpstr>ImpToMex_In_Min</vt:lpstr>
      <vt:lpstr>ImpToMex_In_Most</vt:lpstr>
      <vt:lpstr>ImpToMex_In_Time</vt:lpstr>
      <vt:lpstr>MorrowPointMax</vt:lpstr>
      <vt:lpstr>MorrowPointMin</vt:lpstr>
      <vt:lpstr>MorrowPointMost</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TempForecast!MPSC2.espmvol.5yr.adj.espmvol</vt:lpstr>
      <vt:lpstr>TempForecast!MPSC2.espmvol.5yr.adj.espmvol_1</vt:lpstr>
      <vt:lpstr>TempForecast!MPSC2.espmvol.5yr.adj.espmvol_10</vt:lpstr>
      <vt:lpstr>TempForecast!MPSC2.espmvol.5yr.adj.espmvol_11</vt:lpstr>
      <vt:lpstr>TempForecast!MPSC2.espmvol.5yr.adj.espmvol_12</vt:lpstr>
      <vt:lpstr>TempForecast!MPSC2.espmvol.5yr.adj.espmvol_13</vt:lpstr>
      <vt:lpstr>TempForecast!MPSC2.espmvol.5yr.adj.espmvol_14</vt:lpstr>
      <vt:lpstr>TempForecast!MPSC2.espmvol.5yr.adj.espmvol_15</vt:lpstr>
      <vt:lpstr>TempForecast!MPSC2.espmvol.5yr.adj.espmvol_16</vt:lpstr>
      <vt:lpstr>TempForecast!MPSC2.espmvol.5yr.adj.espmvol_17</vt:lpstr>
      <vt:lpstr>TempForecast!MPSC2.espmvol.5yr.adj.espmvol_18</vt:lpstr>
      <vt:lpstr>TempForecast!MPSC2.espmvol.5yr.adj.espmvol_19</vt:lpstr>
      <vt:lpstr>TempForecast!MPSC2.espmvol.5yr.adj.espmvol_2</vt:lpstr>
      <vt:lpstr>TempForecast!MPSC2.espmvol.5yr.adj.espmvol_20</vt:lpstr>
      <vt:lpstr>TempForecast!MPSC2.espmvol.5yr.adj.espmvol_21</vt:lpstr>
      <vt:lpstr>TempForecast!MPSC2.espmvol.5yr.adj.espmvol_22</vt:lpstr>
      <vt:lpstr>TempForecast!MPSC2.espmvol.5yr.adj.espmvol_23</vt:lpstr>
      <vt:lpstr>TempForecast!MPSC2.espmvol.5yr.adj.espmvol_24</vt:lpstr>
      <vt:lpstr>TempForecast!MPSC2.espmvol.5yr.adj.espmvol_25</vt:lpstr>
      <vt:lpstr>TempForecast!MPSC2.espmvol.5yr.adj.espmvol_26</vt:lpstr>
      <vt:lpstr>TempForecast!MPSC2.espmvol.5yr.adj.espmvol_27</vt:lpstr>
      <vt:lpstr>TempForecast!MPSC2.espmvol.5yr.adj.espmvol_28</vt:lpstr>
      <vt:lpstr>TempForecast!MPSC2.espmvol.5yr.adj.espmvol_29</vt:lpstr>
      <vt:lpstr>TempForecast!MPSC2.espmvol.5yr.adj.espmvol_3</vt:lpstr>
      <vt:lpstr>TempForecast!MPSC2.espmvol.5yr.adj.espmvol_30</vt:lpstr>
      <vt:lpstr>TempForecast!MPSC2.espmvol.5yr.adj.espmvol_31</vt:lpstr>
      <vt:lpstr>TempForecast!MPSC2.espmvol.5yr.adj.espmvol_32</vt:lpstr>
      <vt:lpstr>TempForecast!MPSC2.espmvol.5yr.adj.espmvol_33</vt:lpstr>
      <vt:lpstr>TempForecast!MPSC2.espmvol.5yr.adj.espmvol_34</vt:lpstr>
      <vt:lpstr>TempForecast!MPSC2.espmvol.5yr.adj.espmvol_35</vt:lpstr>
      <vt:lpstr>TempForecast!MPSC2.espmvol.5yr.adj.espmvol_36</vt:lpstr>
      <vt:lpstr>TempForecast!MPSC2.espmvol.5yr.adj.espmvol_37</vt:lpstr>
      <vt:lpstr>TempForecast!MPSC2.espmvol.5yr.adj.espmvol_38</vt:lpstr>
      <vt:lpstr>TempForecast!MPSC2.espmvol.5yr.adj.espmvol_39</vt:lpstr>
      <vt:lpstr>TempForecast!MPSC2.espmvol.5yr.adj.espmvol_4</vt:lpstr>
      <vt:lpstr>TempForecast!MPSC2.espmvol.5yr.adj.espmvol_40</vt:lpstr>
      <vt:lpstr>TempForecast!MPSC2.espmvol.5yr.adj.espmvol_41</vt:lpstr>
      <vt:lpstr>TempForecast!MPSC2.espmvol.5yr.adj.espmvol_42</vt:lpstr>
      <vt:lpstr>TempForecast!MPSC2.espmvol.5yr.adj.espmvol_43</vt:lpstr>
      <vt:lpstr>TempForecast!MPSC2.espmvol.5yr.adj.espmvol_44</vt:lpstr>
      <vt:lpstr>TempForecast!MPSC2.espmvol.5yr.adj.espmvol_45</vt:lpstr>
      <vt:lpstr>TempForecast!MPSC2.espmvol.5yr.adj.espmvol_46</vt:lpstr>
      <vt:lpstr>TempForecast!MPSC2.espmvol.5yr.adj.espmvol_47</vt:lpstr>
      <vt:lpstr>TempForecast!MPSC2.espmvol.5yr.adj.espmvol_48</vt:lpstr>
      <vt:lpstr>TempForecast!MPSC2.espmvol.5yr.adj.espmvol_49</vt:lpstr>
      <vt:lpstr>TempForecast!MPSC2.espmvol.5yr.adj.espmvol_5</vt:lpstr>
      <vt:lpstr>TempForecast!MPSC2.espmvol.5yr.adj.espmvol_50</vt:lpstr>
      <vt:lpstr>TempForecast!MPSC2.espmvol.5yr.adj.espmvol_51</vt:lpstr>
      <vt:lpstr>TempForecast!MPSC2.espmvol.5yr.adj.espmvol_52</vt:lpstr>
      <vt:lpstr>TempForecast!MPSC2.espmvol.5yr.adj.espmvol_53</vt:lpstr>
      <vt:lpstr>TempForecast!MPSC2.espmvol.5yr.adj.espmvol_54</vt:lpstr>
      <vt:lpstr>TempForecast!MPSC2.espmvol.5yr.adj.espmvol_55</vt:lpstr>
      <vt:lpstr>TempForecast!MPSC2.espmvol.5yr.adj.espmvol_6</vt:lpstr>
      <vt:lpstr>TempForecast!MPSC2.espmvol.5yr.adj.espmvol_7</vt:lpstr>
      <vt:lpstr>TempForecast!MPSC2.espmvol.5yr.adj.espmvol_8</vt:lpstr>
      <vt:lpstr>TempForecast!MPSC2.espmvol.5yr.adj.espmvol_9</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TempForecast!NVRN5.espmvol.5yr.adj.espmvol</vt:lpstr>
      <vt:lpstr>TempForecast!NVRN5.espmvol.5yr.adj.espmvol_1</vt:lpstr>
      <vt:lpstr>TempForecast!NVRN5.espmvol.5yr.adj.espmvol_10</vt:lpstr>
      <vt:lpstr>TempForecast!NVRN5.espmvol.5yr.adj.espmvol_11</vt:lpstr>
      <vt:lpstr>TempForecast!NVRN5.espmvol.5yr.adj.espmvol_12</vt:lpstr>
      <vt:lpstr>TempForecast!NVRN5.espmvol.5yr.adj.espmvol_13</vt:lpstr>
      <vt:lpstr>TempForecast!NVRN5.espmvol.5yr.adj.espmvol_14</vt:lpstr>
      <vt:lpstr>TempForecast!NVRN5.espmvol.5yr.adj.espmvol_15</vt:lpstr>
      <vt:lpstr>TempForecast!NVRN5.espmvol.5yr.adj.espmvol_16</vt:lpstr>
      <vt:lpstr>TempForecast!NVRN5.espmvol.5yr.adj.espmvol_17</vt:lpstr>
      <vt:lpstr>TempForecast!NVRN5.espmvol.5yr.adj.espmvol_18</vt:lpstr>
      <vt:lpstr>TempForecast!NVRN5.espmvol.5yr.adj.espmvol_19</vt:lpstr>
      <vt:lpstr>TempForecast!NVRN5.espmvol.5yr.adj.espmvol_2</vt:lpstr>
      <vt:lpstr>TempForecast!NVRN5.espmvol.5yr.adj.espmvol_20</vt:lpstr>
      <vt:lpstr>TempForecast!NVRN5.espmvol.5yr.adj.espmvol_21</vt:lpstr>
      <vt:lpstr>TempForecast!NVRN5.espmvol.5yr.adj.espmvol_22</vt:lpstr>
      <vt:lpstr>TempForecast!NVRN5.espmvol.5yr.adj.espmvol_23</vt:lpstr>
      <vt:lpstr>TempForecast!NVRN5.espmvol.5yr.adj.espmvol_24</vt:lpstr>
      <vt:lpstr>TempForecast!NVRN5.espmvol.5yr.adj.espmvol_25</vt:lpstr>
      <vt:lpstr>TempForecast!NVRN5.espmvol.5yr.adj.espmvol_26</vt:lpstr>
      <vt:lpstr>TempForecast!NVRN5.espmvol.5yr.adj.espmvol_27</vt:lpstr>
      <vt:lpstr>TempForecast!NVRN5.espmvol.5yr.adj.espmvol_28</vt:lpstr>
      <vt:lpstr>TempForecast!NVRN5.espmvol.5yr.adj.espmvol_29</vt:lpstr>
      <vt:lpstr>TempForecast!NVRN5.espmvol.5yr.adj.espmvol_3</vt:lpstr>
      <vt:lpstr>TempForecast!NVRN5.espmvol.5yr.adj.espmvol_30</vt:lpstr>
      <vt:lpstr>TempForecast!NVRN5.espmvol.5yr.adj.espmvol_31</vt:lpstr>
      <vt:lpstr>TempForecast!NVRN5.espmvol.5yr.adj.espmvol_32</vt:lpstr>
      <vt:lpstr>TempForecast!NVRN5.espmvol.5yr.adj.espmvol_33</vt:lpstr>
      <vt:lpstr>TempForecast!NVRN5.espmvol.5yr.adj.espmvol_34</vt:lpstr>
      <vt:lpstr>TempForecast!NVRN5.espmvol.5yr.adj.espmvol_35</vt:lpstr>
      <vt:lpstr>TempForecast!NVRN5.espmvol.5yr.adj.espmvol_36</vt:lpstr>
      <vt:lpstr>TempForecast!NVRN5.espmvol.5yr.adj.espmvol_37</vt:lpstr>
      <vt:lpstr>TempForecast!NVRN5.espmvol.5yr.adj.espmvol_38</vt:lpstr>
      <vt:lpstr>TempForecast!NVRN5.espmvol.5yr.adj.espmvol_39</vt:lpstr>
      <vt:lpstr>TempForecast!NVRN5.espmvol.5yr.adj.espmvol_4</vt:lpstr>
      <vt:lpstr>TempForecast!NVRN5.espmvol.5yr.adj.espmvol_40</vt:lpstr>
      <vt:lpstr>TempForecast!NVRN5.espmvol.5yr.adj.espmvol_41</vt:lpstr>
      <vt:lpstr>TempForecast!NVRN5.espmvol.5yr.adj.espmvol_42</vt:lpstr>
      <vt:lpstr>TempForecast!NVRN5.espmvol.5yr.adj.espmvol_43</vt:lpstr>
      <vt:lpstr>TempForecast!NVRN5.espmvol.5yr.adj.espmvol_44</vt:lpstr>
      <vt:lpstr>TempForecast!NVRN5.espmvol.5yr.adj.espmvol_45</vt:lpstr>
      <vt:lpstr>TempForecast!NVRN5.espmvol.5yr.adj.espmvol_46</vt:lpstr>
      <vt:lpstr>TempForecast!NVRN5.espmvol.5yr.adj.espmvol_47</vt:lpstr>
      <vt:lpstr>TempForecast!NVRN5.espmvol.5yr.adj.espmvol_48</vt:lpstr>
      <vt:lpstr>TempForecast!NVRN5.espmvol.5yr.adj.espmvol_49</vt:lpstr>
      <vt:lpstr>TempForecast!NVRN5.espmvol.5yr.adj.espmvol_5</vt:lpstr>
      <vt:lpstr>TempForecast!NVRN5.espmvol.5yr.adj.espmvol_50</vt:lpstr>
      <vt:lpstr>TempForecast!NVRN5.espmvol.5yr.adj.espmvol_51</vt:lpstr>
      <vt:lpstr>TempForecast!NVRN5.espmvol.5yr.adj.espmvol_52</vt:lpstr>
      <vt:lpstr>TempForecast!NVRN5.espmvol.5yr.adj.espmvol_53</vt:lpstr>
      <vt:lpstr>TempForecast!NVRN5.espmvol.5yr.adj.espmvol_54</vt:lpstr>
      <vt:lpstr>TempForecast!NVRN5.espmvol.5yr.adj.espmvol_55</vt:lpstr>
      <vt:lpstr>TempForecast!NVRN5.espmvol.5yr.adj.espmvol_6</vt:lpstr>
      <vt:lpstr>TempForecast!NVRN5.espmvol.5yr.adj.espmvol_7</vt:lpstr>
      <vt:lpstr>TempForecast!NVRN5.espmvol.5yr.adj.espmvol_8</vt:lpstr>
      <vt:lpstr>TempForecast!NVRN5.espmvol.5yr.adj.espmvol_9</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PkrToImp_2022</vt:lpstr>
      <vt:lpstr>PkrToImp_2023</vt:lpstr>
      <vt:lpstr>PkrToImp_2024</vt:lpstr>
      <vt:lpstr>PkrToImp_2025</vt:lpstr>
      <vt:lpstr>PkrToImp_2026</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PkrToImp_In_2018</vt:lpstr>
      <vt:lpstr>PkrToImp_In_2019</vt:lpstr>
      <vt:lpstr>PkrToImp_In_2020</vt:lpstr>
      <vt:lpstr>PkrToImp_In_Max</vt:lpstr>
      <vt:lpstr>PkrToImp_In_Min</vt:lpstr>
      <vt:lpstr>PkrToImp_In_Most</vt:lpstr>
      <vt:lpstr>PkrToImp_In_Time</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TempForecast!TPIC2.espmvol.5yr.adj.espmvol</vt:lpstr>
      <vt:lpstr>TempForecast!TPIC2.espmvol.5yr.adj.espmvol_1</vt:lpstr>
      <vt:lpstr>TempForecast!TPIC2.espmvol.5yr.adj.espmvol_10</vt:lpstr>
      <vt:lpstr>TempForecast!TPIC2.espmvol.5yr.adj.espmvol_11</vt:lpstr>
      <vt:lpstr>TempForecast!TPIC2.espmvol.5yr.adj.espmvol_12</vt:lpstr>
      <vt:lpstr>TempForecast!TPIC2.espmvol.5yr.adj.espmvol_13</vt:lpstr>
      <vt:lpstr>TempForecast!TPIC2.espmvol.5yr.adj.espmvol_14</vt:lpstr>
      <vt:lpstr>TempForecast!TPIC2.espmvol.5yr.adj.espmvol_15</vt:lpstr>
      <vt:lpstr>TempForecast!TPIC2.espmvol.5yr.adj.espmvol_16</vt:lpstr>
      <vt:lpstr>TempForecast!TPIC2.espmvol.5yr.adj.espmvol_17</vt:lpstr>
      <vt:lpstr>TempForecast!TPIC2.espmvol.5yr.adj.espmvol_18</vt:lpstr>
      <vt:lpstr>TempForecast!TPIC2.espmvol.5yr.adj.espmvol_19</vt:lpstr>
      <vt:lpstr>TempForecast!TPIC2.espmvol.5yr.adj.espmvol_2</vt:lpstr>
      <vt:lpstr>TempForecast!TPIC2.espmvol.5yr.adj.espmvol_20</vt:lpstr>
      <vt:lpstr>TempForecast!TPIC2.espmvol.5yr.adj.espmvol_21</vt:lpstr>
      <vt:lpstr>TempForecast!TPIC2.espmvol.5yr.adj.espmvol_22</vt:lpstr>
      <vt:lpstr>TempForecast!TPIC2.espmvol.5yr.adj.espmvol_23</vt:lpstr>
      <vt:lpstr>TempForecast!TPIC2.espmvol.5yr.adj.espmvol_24</vt:lpstr>
      <vt:lpstr>TempForecast!TPIC2.espmvol.5yr.adj.espmvol_25</vt:lpstr>
      <vt:lpstr>TempForecast!TPIC2.espmvol.5yr.adj.espmvol_26</vt:lpstr>
      <vt:lpstr>TempForecast!TPIC2.espmvol.5yr.adj.espmvol_27</vt:lpstr>
      <vt:lpstr>TempForecast!TPIC2.espmvol.5yr.adj.espmvol_28</vt:lpstr>
      <vt:lpstr>TempForecast!TPIC2.espmvol.5yr.adj.espmvol_29</vt:lpstr>
      <vt:lpstr>TempForecast!TPIC2.espmvol.5yr.adj.espmvol_3</vt:lpstr>
      <vt:lpstr>TempForecast!TPIC2.espmvol.5yr.adj.espmvol_30</vt:lpstr>
      <vt:lpstr>TempForecast!TPIC2.espmvol.5yr.adj.espmvol_31</vt:lpstr>
      <vt:lpstr>TempForecast!TPIC2.espmvol.5yr.adj.espmvol_32</vt:lpstr>
      <vt:lpstr>TempForecast!TPIC2.espmvol.5yr.adj.espmvol_33</vt:lpstr>
      <vt:lpstr>TempForecast!TPIC2.espmvol.5yr.adj.espmvol_34</vt:lpstr>
      <vt:lpstr>TempForecast!TPIC2.espmvol.5yr.adj.espmvol_35</vt:lpstr>
      <vt:lpstr>TempForecast!TPIC2.espmvol.5yr.adj.espmvol_36</vt:lpstr>
      <vt:lpstr>TempForecast!TPIC2.espmvol.5yr.adj.espmvol_37</vt:lpstr>
      <vt:lpstr>TempForecast!TPIC2.espmvol.5yr.adj.espmvol_38</vt:lpstr>
      <vt:lpstr>TempForecast!TPIC2.espmvol.5yr.adj.espmvol_39</vt:lpstr>
      <vt:lpstr>TempForecast!TPIC2.espmvol.5yr.adj.espmvol_4</vt:lpstr>
      <vt:lpstr>TempForecast!TPIC2.espmvol.5yr.adj.espmvol_40</vt:lpstr>
      <vt:lpstr>TempForecast!TPIC2.espmvol.5yr.adj.espmvol_41</vt:lpstr>
      <vt:lpstr>TempForecast!TPIC2.espmvol.5yr.adj.espmvol_42</vt:lpstr>
      <vt:lpstr>TempForecast!TPIC2.espmvol.5yr.adj.espmvol_43</vt:lpstr>
      <vt:lpstr>TempForecast!TPIC2.espmvol.5yr.adj.espmvol_44</vt:lpstr>
      <vt:lpstr>TempForecast!TPIC2.espmvol.5yr.adj.espmvol_45</vt:lpstr>
      <vt:lpstr>TempForecast!TPIC2.espmvol.5yr.adj.espmvol_46</vt:lpstr>
      <vt:lpstr>TempForecast!TPIC2.espmvol.5yr.adj.espmvol_47</vt:lpstr>
      <vt:lpstr>TempForecast!TPIC2.espmvol.5yr.adj.espmvol_48</vt:lpstr>
      <vt:lpstr>TempForecast!TPIC2.espmvol.5yr.adj.espmvol_49</vt:lpstr>
      <vt:lpstr>TempForecast!TPIC2.espmvol.5yr.adj.espmvol_5</vt:lpstr>
      <vt:lpstr>TempForecast!TPIC2.espmvol.5yr.adj.espmvol_50</vt:lpstr>
      <vt:lpstr>TempForecast!TPIC2.espmvol.5yr.adj.espmvol_51</vt:lpstr>
      <vt:lpstr>TempForecast!TPIC2.espmvol.5yr.adj.espmvol_52</vt:lpstr>
      <vt:lpstr>TempForecast!TPIC2.espmvol.5yr.adj.espmvol_53</vt:lpstr>
      <vt:lpstr>TempForecast!TPIC2.espmvol.5yr.adj.espmvol_54</vt:lpstr>
      <vt:lpstr>TempForecast!TPIC2.espmvol.5yr.adj.espmvol_55</vt:lpstr>
      <vt:lpstr>TempForecast!TPIC2.espmvol.5yr.adj.espmvol_6</vt:lpstr>
      <vt:lpstr>TempForecast!TPIC2.espmvol.5yr.adj.espmvol_7</vt:lpstr>
      <vt:lpstr>TempForecast!TPIC2.espmvol.5yr.adj.espmvol_8</vt:lpstr>
      <vt:lpstr>TempForecast!TPIC2.espmvol.5yr.adj.espmvol_9</vt:lpstr>
      <vt:lpstr>TraceID</vt:lpstr>
      <vt:lpstr>TraceSelection</vt:lpstr>
      <vt:lpstr>TraceYear</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TempForecast!VCRC2.espmvol.5yr.adj.espmvol</vt:lpstr>
      <vt:lpstr>TempForecast!VCRC2.espmvol.5yr.adj.espmvol_1</vt:lpstr>
      <vt:lpstr>TempForecast!VCRC2.espmvol.5yr.adj.espmvol_10</vt:lpstr>
      <vt:lpstr>TempForecast!VCRC2.espmvol.5yr.adj.espmvol_11</vt:lpstr>
      <vt:lpstr>TempForecast!VCRC2.espmvol.5yr.adj.espmvol_12</vt:lpstr>
      <vt:lpstr>TempForecast!VCRC2.espmvol.5yr.adj.espmvol_13</vt:lpstr>
      <vt:lpstr>TempForecast!VCRC2.espmvol.5yr.adj.espmvol_14</vt:lpstr>
      <vt:lpstr>TempForecast!VCRC2.espmvol.5yr.adj.espmvol_15</vt:lpstr>
      <vt:lpstr>TempForecast!VCRC2.espmvol.5yr.adj.espmvol_16</vt:lpstr>
      <vt:lpstr>TempForecast!VCRC2.espmvol.5yr.adj.espmvol_17</vt:lpstr>
      <vt:lpstr>TempForecast!VCRC2.espmvol.5yr.adj.espmvol_18</vt:lpstr>
      <vt:lpstr>TempForecast!VCRC2.espmvol.5yr.adj.espmvol_19</vt:lpstr>
      <vt:lpstr>TempForecast!VCRC2.espmvol.5yr.adj.espmvol_2</vt:lpstr>
      <vt:lpstr>TempForecast!VCRC2.espmvol.5yr.adj.espmvol_20</vt:lpstr>
      <vt:lpstr>TempForecast!VCRC2.espmvol.5yr.adj.espmvol_21</vt:lpstr>
      <vt:lpstr>TempForecast!VCRC2.espmvol.5yr.adj.espmvol_22</vt:lpstr>
      <vt:lpstr>TempForecast!VCRC2.espmvol.5yr.adj.espmvol_23</vt:lpstr>
      <vt:lpstr>TempForecast!VCRC2.espmvol.5yr.adj.espmvol_24</vt:lpstr>
      <vt:lpstr>TempForecast!VCRC2.espmvol.5yr.adj.espmvol_25</vt:lpstr>
      <vt:lpstr>TempForecast!VCRC2.espmvol.5yr.adj.espmvol_26</vt:lpstr>
      <vt:lpstr>TempForecast!VCRC2.espmvol.5yr.adj.espmvol_27</vt:lpstr>
      <vt:lpstr>TempForecast!VCRC2.espmvol.5yr.adj.espmvol_28</vt:lpstr>
      <vt:lpstr>TempForecast!VCRC2.espmvol.5yr.adj.espmvol_29</vt:lpstr>
      <vt:lpstr>TempForecast!VCRC2.espmvol.5yr.adj.espmvol_3</vt:lpstr>
      <vt:lpstr>TempForecast!VCRC2.espmvol.5yr.adj.espmvol_30</vt:lpstr>
      <vt:lpstr>TempForecast!VCRC2.espmvol.5yr.adj.espmvol_31</vt:lpstr>
      <vt:lpstr>TempForecast!VCRC2.espmvol.5yr.adj.espmvol_32</vt:lpstr>
      <vt:lpstr>TempForecast!VCRC2.espmvol.5yr.adj.espmvol_33</vt:lpstr>
      <vt:lpstr>TempForecast!VCRC2.espmvol.5yr.adj.espmvol_34</vt:lpstr>
      <vt:lpstr>TempForecast!VCRC2.espmvol.5yr.adj.espmvol_35</vt:lpstr>
      <vt:lpstr>TempForecast!VCRC2.espmvol.5yr.adj.espmvol_36</vt:lpstr>
      <vt:lpstr>TempForecast!VCRC2.espmvol.5yr.adj.espmvol_37</vt:lpstr>
      <vt:lpstr>TempForecast!VCRC2.espmvol.5yr.adj.espmvol_38</vt:lpstr>
      <vt:lpstr>TempForecast!VCRC2.espmvol.5yr.adj.espmvol_39</vt:lpstr>
      <vt:lpstr>TempForecast!VCRC2.espmvol.5yr.adj.espmvol_4</vt:lpstr>
      <vt:lpstr>TempForecast!VCRC2.espmvol.5yr.adj.espmvol_40</vt:lpstr>
      <vt:lpstr>TempForecast!VCRC2.espmvol.5yr.adj.espmvol_41</vt:lpstr>
      <vt:lpstr>TempForecast!VCRC2.espmvol.5yr.adj.espmvol_42</vt:lpstr>
      <vt:lpstr>TempForecast!VCRC2.espmvol.5yr.adj.espmvol_43</vt:lpstr>
      <vt:lpstr>TempForecast!VCRC2.espmvol.5yr.adj.espmvol_44</vt:lpstr>
      <vt:lpstr>TempForecast!VCRC2.espmvol.5yr.adj.espmvol_45</vt:lpstr>
      <vt:lpstr>TempForecast!VCRC2.espmvol.5yr.adj.espmvol_46</vt:lpstr>
      <vt:lpstr>TempForecast!VCRC2.espmvol.5yr.adj.espmvol_47</vt:lpstr>
      <vt:lpstr>TempForecast!VCRC2.espmvol.5yr.adj.espmvol_48</vt:lpstr>
      <vt:lpstr>TempForecast!VCRC2.espmvol.5yr.adj.espmvol_49</vt:lpstr>
      <vt:lpstr>TempForecast!VCRC2.espmvol.5yr.adj.espmvol_5</vt:lpstr>
      <vt:lpstr>TempForecast!VCRC2.espmvol.5yr.adj.espmvol_50</vt:lpstr>
      <vt:lpstr>TempForecast!VCRC2.espmvol.5yr.adj.espmvol_51</vt:lpstr>
      <vt:lpstr>TempForecast!VCRC2.espmvol.5yr.adj.espmvol_52</vt:lpstr>
      <vt:lpstr>TempForecast!VCRC2.espmvol.5yr.adj.espmvol_53</vt:lpstr>
      <vt:lpstr>TempForecast!VCRC2.espmvol.5yr.adj.espmvol_54</vt:lpstr>
      <vt:lpstr>TempForecast!VCRC2.espmvol.5yr.adj.espmvol_55</vt:lpstr>
      <vt:lpstr>TempForecast!VCRC2.espmvol.5yr.adj.espmvol_6</vt:lpstr>
      <vt:lpstr>TempForecast!VCRC2.espmvol.5yr.adj.espmvol_7</vt:lpstr>
      <vt:lpstr>TempForecast!VCRC2.espmvol.5yr.adj.espmvol_8</vt:lpstr>
      <vt:lpstr>TempForecast!VCRC2.espmvol.5yr.adj.espmvol_9</vt:lpstr>
      <vt:lpstr>YampaMax</vt:lpstr>
      <vt:lpstr>YampaMin</vt:lpstr>
      <vt:lpstr>YampaMost</vt:lpstr>
      <vt:lpstr>TempForecast!YDLC2.espmvol.5yr.adj.espmvol</vt:lpstr>
      <vt:lpstr>TempForecast!YDLC2.espmvol.5yr.adj.espmvol_1</vt:lpstr>
      <vt:lpstr>TempForecast!YDLC2.espmvol.5yr.adj.espmvol_10</vt:lpstr>
      <vt:lpstr>TempForecast!YDLC2.espmvol.5yr.adj.espmvol_11</vt:lpstr>
      <vt:lpstr>TempForecast!YDLC2.espmvol.5yr.adj.espmvol_12</vt:lpstr>
      <vt:lpstr>TempForecast!YDLC2.espmvol.5yr.adj.espmvol_13</vt:lpstr>
      <vt:lpstr>TempForecast!YDLC2.espmvol.5yr.adj.espmvol_14</vt:lpstr>
      <vt:lpstr>TempForecast!YDLC2.espmvol.5yr.adj.espmvol_15</vt:lpstr>
      <vt:lpstr>TempForecast!YDLC2.espmvol.5yr.adj.espmvol_16</vt:lpstr>
      <vt:lpstr>TempForecast!YDLC2.espmvol.5yr.adj.espmvol_17</vt:lpstr>
      <vt:lpstr>TempForecast!YDLC2.espmvol.5yr.adj.espmvol_18</vt:lpstr>
      <vt:lpstr>TempForecast!YDLC2.espmvol.5yr.adj.espmvol_19</vt:lpstr>
      <vt:lpstr>TempForecast!YDLC2.espmvol.5yr.adj.espmvol_2</vt:lpstr>
      <vt:lpstr>TempForecast!YDLC2.espmvol.5yr.adj.espmvol_20</vt:lpstr>
      <vt:lpstr>TempForecast!YDLC2.espmvol.5yr.adj.espmvol_21</vt:lpstr>
      <vt:lpstr>TempForecast!YDLC2.espmvol.5yr.adj.espmvol_22</vt:lpstr>
      <vt:lpstr>TempForecast!YDLC2.espmvol.5yr.adj.espmvol_23</vt:lpstr>
      <vt:lpstr>TempForecast!YDLC2.espmvol.5yr.adj.espmvol_24</vt:lpstr>
      <vt:lpstr>TempForecast!YDLC2.espmvol.5yr.adj.espmvol_25</vt:lpstr>
      <vt:lpstr>TempForecast!YDLC2.espmvol.5yr.adj.espmvol_26</vt:lpstr>
      <vt:lpstr>TempForecast!YDLC2.espmvol.5yr.adj.espmvol_27</vt:lpstr>
      <vt:lpstr>TempForecast!YDLC2.espmvol.5yr.adj.espmvol_28</vt:lpstr>
      <vt:lpstr>TempForecast!YDLC2.espmvol.5yr.adj.espmvol_29</vt:lpstr>
      <vt:lpstr>TempForecast!YDLC2.espmvol.5yr.adj.espmvol_3</vt:lpstr>
      <vt:lpstr>TempForecast!YDLC2.espmvol.5yr.adj.espmvol_30</vt:lpstr>
      <vt:lpstr>TempForecast!YDLC2.espmvol.5yr.adj.espmvol_31</vt:lpstr>
      <vt:lpstr>TempForecast!YDLC2.espmvol.5yr.adj.espmvol_32</vt:lpstr>
      <vt:lpstr>TempForecast!YDLC2.espmvol.5yr.adj.espmvol_33</vt:lpstr>
      <vt:lpstr>TempForecast!YDLC2.espmvol.5yr.adj.espmvol_34</vt:lpstr>
      <vt:lpstr>TempForecast!YDLC2.espmvol.5yr.adj.espmvol_35</vt:lpstr>
      <vt:lpstr>TempForecast!YDLC2.espmvol.5yr.adj.espmvol_36</vt:lpstr>
      <vt:lpstr>TempForecast!YDLC2.espmvol.5yr.adj.espmvol_37</vt:lpstr>
      <vt:lpstr>TempForecast!YDLC2.espmvol.5yr.adj.espmvol_38</vt:lpstr>
      <vt:lpstr>TempForecast!YDLC2.espmvol.5yr.adj.espmvol_39</vt:lpstr>
      <vt:lpstr>TempForecast!YDLC2.espmvol.5yr.adj.espmvol_4</vt:lpstr>
      <vt:lpstr>TempForecast!YDLC2.espmvol.5yr.adj.espmvol_40</vt:lpstr>
      <vt:lpstr>TempForecast!YDLC2.espmvol.5yr.adj.espmvol_41</vt:lpstr>
      <vt:lpstr>TempForecast!YDLC2.espmvol.5yr.adj.espmvol_42</vt:lpstr>
      <vt:lpstr>TempForecast!YDLC2.espmvol.5yr.adj.espmvol_43</vt:lpstr>
      <vt:lpstr>TempForecast!YDLC2.espmvol.5yr.adj.espmvol_44</vt:lpstr>
      <vt:lpstr>TempForecast!YDLC2.espmvol.5yr.adj.espmvol_45</vt:lpstr>
      <vt:lpstr>TempForecast!YDLC2.espmvol.5yr.adj.espmvol_46</vt:lpstr>
      <vt:lpstr>TempForecast!YDLC2.espmvol.5yr.adj.espmvol_47</vt:lpstr>
      <vt:lpstr>TempForecast!YDLC2.espmvol.5yr.adj.espmvol_48</vt:lpstr>
      <vt:lpstr>TempForecast!YDLC2.espmvol.5yr.adj.espmvol_49</vt:lpstr>
      <vt:lpstr>TempForecast!YDLC2.espmvol.5yr.adj.espmvol_5</vt:lpstr>
      <vt:lpstr>TempForecast!YDLC2.espmvol.5yr.adj.espmvol_50</vt:lpstr>
      <vt:lpstr>TempForecast!YDLC2.espmvol.5yr.adj.espmvol_51</vt:lpstr>
      <vt:lpstr>TempForecast!YDLC2.espmvol.5yr.adj.espmvol_52</vt:lpstr>
      <vt:lpstr>TempForecast!YDLC2.espmvol.5yr.adj.espmvol_53</vt:lpstr>
      <vt:lpstr>TempForecast!YDLC2.espmvol.5yr.adj.espmvol_54</vt:lpstr>
      <vt:lpstr>TempForecast!YDLC2.espmvol.5yr.adj.espmvol_55</vt:lpstr>
      <vt:lpstr>TempForecast!YDLC2.espmvol.5yr.adj.espmvol_6</vt:lpstr>
      <vt:lpstr>TempForecast!YDLC2.espmvol.5yr.adj.espmvol_7</vt:lpstr>
      <vt:lpstr>TempForecast!YDLC2.espmvol.5yr.adj.espmvol_8</vt:lpstr>
      <vt:lpstr>TempForecast!YDLC2.espmvol.5yr.adj.espmvol_9</vt:lpstr>
      <vt:lpstr>YRITO_IN_1991</vt:lpstr>
      <vt:lpstr>YRITO_IN_1992</vt:lpstr>
      <vt:lpstr>YRITO_IN_1993</vt:lpstr>
      <vt:lpstr>YRITO_IN_1994</vt:lpstr>
      <vt:lpstr>YRITO_IN_1995</vt:lpstr>
      <vt:lpstr>YRITO_IN_1996</vt:lpstr>
      <vt:lpstr>YRITO_IN_1997</vt:lpstr>
      <vt:lpstr>YRITO_IN_1998</vt:lpstr>
      <vt:lpstr>YRITO_IN_1999</vt:lpstr>
      <vt:lpstr>YRITO_IN_2000</vt:lpstr>
      <vt:lpstr>YRITO_IN_2001</vt:lpstr>
      <vt:lpstr>YRITO_IN_2002</vt:lpstr>
      <vt:lpstr>YRITO_IN_2003</vt:lpstr>
      <vt:lpstr>YRITO_IN_2004</vt:lpstr>
      <vt:lpstr>YRITO_IN_2005</vt:lpstr>
      <vt:lpstr>YRITO_IN_2006</vt:lpstr>
      <vt:lpstr>YRITO_IN_2007</vt:lpstr>
      <vt:lpstr>YRITO_IN_2008</vt:lpstr>
      <vt:lpstr>YRITO_IN_2009</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gallan</cp:lastModifiedBy>
  <cp:lastPrinted>2011-12-21T07:34:54Z</cp:lastPrinted>
  <dcterms:created xsi:type="dcterms:W3CDTF">2011-03-08T17:14:52Z</dcterms:created>
  <dcterms:modified xsi:type="dcterms:W3CDTF">2022-02-10T21:38:05Z</dcterms:modified>
</cp:coreProperties>
</file>